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O:\BSS_NCRR-CIRRAU\###Doku\Hjemmeside\"/>
    </mc:Choice>
  </mc:AlternateContent>
  <xr:revisionPtr revIDLastSave="0" documentId="13_ncr:1_{54BEB538-3BCF-409D-9B9B-E7925507FCE3}" xr6:coauthVersionLast="47" xr6:coauthVersionMax="47" xr10:uidLastSave="{00000000-0000-0000-0000-000000000000}"/>
  <bookViews>
    <workbookView xWindow="-19310" yWindow="2430" windowWidth="19420" windowHeight="10300" tabRatio="538" activeTab="2" xr2:uid="{00000000-000D-0000-FFFF-FFFF00000000}"/>
  </bookViews>
  <sheets>
    <sheet name="Overview" sheetId="5" r:id="rId1"/>
    <sheet name="By topic" sheetId="4" r:id="rId2"/>
    <sheet name="All" sheetId="1" r:id="rId3"/>
  </sheets>
  <definedNames>
    <definedName name="ADOP">All!$B$3</definedName>
    <definedName name="AKM">All!$B$12</definedName>
    <definedName name="AMFO">All!$B$59</definedName>
    <definedName name="BARNFORA">All!$B$69</definedName>
    <definedName name="BBR_ADG">All!$B$75</definedName>
    <definedName name="BBRB">All!$B$80</definedName>
    <definedName name="BBRBYGNING">All!$B$87</definedName>
    <definedName name="BBRE">All!$B$92</definedName>
    <definedName name="BBRENHED">All!$B$109</definedName>
    <definedName name="BEF">All!$B$124</definedName>
    <definedName name="BEFADR">All!$B$163</definedName>
    <definedName name="BEFBOP">All!$B$171</definedName>
    <definedName name="BOERNFB">All!$B$209</definedName>
    <definedName name="BOERNSB">All!$B$220</definedName>
    <definedName name="BOL">All!$B$229</definedName>
    <definedName name="BUA">All!$B$242</definedName>
    <definedName name="BUAH">All!$B$254</definedName>
    <definedName name="BUAS">All!$B$302</definedName>
    <definedName name="BUFO">All!$B$316</definedName>
    <definedName name="CRAM_BC">All!#REF!</definedName>
    <definedName name="CRAM_LC">All!#REF!</definedName>
    <definedName name="DAGI">All!$B$326</definedName>
    <definedName name="DAR">All!$B$333</definedName>
    <definedName name="DOD">All!$B$362</definedName>
    <definedName name="DODSAARS">All!$B$368</definedName>
    <definedName name="DODSAASG">All!$B$403</definedName>
    <definedName name="DREAM">All!$B$445</definedName>
    <definedName name="DUR">All!$B$479</definedName>
    <definedName name="EJER">All!$B$487</definedName>
    <definedName name="EJSA">All!$B$501</definedName>
    <definedName name="EJVK">All!$B$549</definedName>
    <definedName name="FAFA">All!$B$558</definedName>
    <definedName name="FAHU">All!$B$563</definedName>
    <definedName name="FAIK">All!$B$570</definedName>
    <definedName name="FAIN">All!$B$600</definedName>
    <definedName name="FAM">All!$B$621</definedName>
    <definedName name="FIRM">All!#REF!</definedName>
    <definedName name="FOB">All!$B$630</definedName>
    <definedName name="FTDB">All!$B$641</definedName>
    <definedName name="HUST">All!$B$655</definedName>
    <definedName name="IDAN">All!$B$664</definedName>
    <definedName name="IDAP">All!$B$709</definedName>
    <definedName name="IDAS">All!$B$780</definedName>
    <definedName name="IDFI">All!$B$911</definedName>
    <definedName name="IEPE">All!$B$924</definedName>
    <definedName name="IND">All!$B$931</definedName>
    <definedName name="INDH">All!#REF!</definedName>
    <definedName name="INDK">All!#REF!</definedName>
    <definedName name="INST">All!#REF!</definedName>
    <definedName name="KOET">All!#REF!</definedName>
    <definedName name="KOTO">All!#REF!</definedName>
    <definedName name="KOTRE">All!$B$1027</definedName>
    <definedName name="KRAF">All!$B$1042</definedName>
    <definedName name="KRAN">All!$B$1088</definedName>
    <definedName name="KRIN">All!$B$1094</definedName>
    <definedName name="KRKO">All!$B$1123</definedName>
    <definedName name="KRMS">All!$B$1139</definedName>
    <definedName name="KROF">All!$B$1171</definedName>
    <definedName name="KRSI">All!$B$1180</definedName>
    <definedName name="LMDB">All!$B$1198</definedName>
    <definedName name="LON">All!$B$1240</definedName>
    <definedName name="LPR_F_DIAGNOSER">All!$B$1255</definedName>
    <definedName name="LPR_F_FORLOEB">All!$B$1262</definedName>
    <definedName name="LPR_F_HELBREDSFORLOEB">All!$B$1306</definedName>
    <definedName name="LPR_F_HENVISNING_TILLAEG">All!$B$1319</definedName>
    <definedName name="LPR_F_KONTAKTER">All!$B$1322</definedName>
    <definedName name="LPR_F_MORBARNFORLOEB">All!$B$1386</definedName>
    <definedName name="LPR_F_ORGANISATIONER">All!$B$1405</definedName>
    <definedName name="LPR_F_PROCEDURER_ANDRE">All!$B$1436</definedName>
    <definedName name="LPR_F_PROCEDURER_KIRURGI">All!$B$1459</definedName>
    <definedName name="LPR_F_RESULTATER">All!$B$1482</definedName>
    <definedName name="LPR_SKSOPR">All!$B$1557</definedName>
    <definedName name="LPR_SKSUBE">All!$B$1565</definedName>
    <definedName name="LPRADM">All!$B$1503</definedName>
    <definedName name="LPRBES">All!$B$1526</definedName>
    <definedName name="LPRDIAG">All!$B$1529</definedName>
    <definedName name="LPRDRG_S">All!$B$1535</definedName>
    <definedName name="LPRPOP">All!#REF!</definedName>
    <definedName name="LPRSKSOP">All!$B$1557</definedName>
    <definedName name="MFR">All!$B$1576</definedName>
    <definedName name="MFRDFOED">All!$B$1616</definedName>
    <definedName name="MFRHJMFO">All!$B$1636</definedName>
    <definedName name="OF">All!$B$1667</definedName>
    <definedName name="PSYK_ADM">All!$B$1683</definedName>
    <definedName name="PSYK_DIAG">All!$B$1722</definedName>
    <definedName name="PSYK_PERS">All!$B$1729</definedName>
    <definedName name="PSYK_PSYKIO">All!$B$1739</definedName>
    <definedName name="PSYK_SKSOPR">All!$B$1746</definedName>
    <definedName name="PSYK_SKSUBE">All!$B$1758</definedName>
    <definedName name="RAS">All!$B$1770</definedName>
    <definedName name="RAS1980_">All!#REF!</definedName>
    <definedName name="RAS2008_">All!#REF!</definedName>
    <definedName name="SGDP">All!$B$1832</definedName>
    <definedName name="SKOL">All!#REF!</definedName>
    <definedName name="SOGNPOST">All!#REF!</definedName>
    <definedName name="SSKO">All!$B$1850</definedName>
    <definedName name="SSSY">All!$B$1860</definedName>
    <definedName name="SYSI">All!$B$1881</definedName>
    <definedName name="SYST">All!$B$1892</definedName>
    <definedName name="UDDA">All!$B$1901</definedName>
    <definedName name="UDDF">All!$B$1918</definedName>
    <definedName name="UDDINST">All!$B$1925</definedName>
    <definedName name="UDDLAERER">All!$B$1950</definedName>
    <definedName name="UDFK">All!$B$1966</definedName>
    <definedName name="UDG">All!$B$1986</definedName>
    <definedName name="UDGK">All!$B$1995</definedName>
    <definedName name="UDKV">All!$B$2014</definedName>
    <definedName name="UDSP">All!$B$2023</definedName>
    <definedName name="VEUV">All!$B$2039</definedName>
    <definedName name="VNDS">All!$B$2051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8" i="1" l="1"/>
  <c r="J138" i="1"/>
  <c r="K138" i="1" s="1"/>
  <c r="I139" i="1"/>
  <c r="J139" i="1"/>
  <c r="K139" i="1"/>
  <c r="I140" i="1"/>
  <c r="J140" i="1"/>
  <c r="K140" i="1" s="1"/>
  <c r="I141" i="1"/>
  <c r="J141" i="1"/>
  <c r="K141" i="1"/>
  <c r="I142" i="1"/>
  <c r="J142" i="1"/>
  <c r="K142" i="1"/>
  <c r="I143" i="1"/>
  <c r="J143" i="1"/>
  <c r="K143" i="1" s="1"/>
  <c r="I144" i="1"/>
  <c r="J144" i="1"/>
  <c r="K144" i="1"/>
  <c r="I145" i="1"/>
  <c r="J145" i="1"/>
  <c r="K145" i="1"/>
  <c r="I146" i="1"/>
  <c r="J146" i="1"/>
  <c r="K146" i="1" s="1"/>
  <c r="I147" i="1"/>
  <c r="J147" i="1"/>
  <c r="K147" i="1"/>
  <c r="I148" i="1"/>
  <c r="J148" i="1"/>
  <c r="K148" i="1" s="1"/>
  <c r="I149" i="1"/>
  <c r="J149" i="1"/>
  <c r="K149" i="1"/>
  <c r="I150" i="1"/>
  <c r="J150" i="1"/>
  <c r="K150" i="1"/>
  <c r="I151" i="1"/>
  <c r="J151" i="1"/>
  <c r="K151" i="1" s="1"/>
  <c r="I152" i="1"/>
  <c r="J152" i="1"/>
  <c r="K152" i="1"/>
  <c r="I1810" i="1"/>
  <c r="J1810" i="1"/>
  <c r="I1811" i="1"/>
  <c r="J1811" i="1"/>
  <c r="I1812" i="1"/>
  <c r="J1812" i="1"/>
  <c r="K1812" i="1" s="1"/>
  <c r="I1813" i="1"/>
  <c r="K1813" i="1" s="1"/>
  <c r="J1813" i="1"/>
  <c r="I1814" i="1"/>
  <c r="J1814" i="1"/>
  <c r="I1815" i="1"/>
  <c r="J1815" i="1"/>
  <c r="I1816" i="1"/>
  <c r="J1816" i="1"/>
  <c r="K1816" i="1" s="1"/>
  <c r="I1817" i="1"/>
  <c r="J1817" i="1"/>
  <c r="K1817" i="1" s="1"/>
  <c r="I1809" i="1"/>
  <c r="J1809" i="1"/>
  <c r="I1780" i="1"/>
  <c r="J1780" i="1"/>
  <c r="I1781" i="1"/>
  <c r="J1781" i="1"/>
  <c r="I1782" i="1"/>
  <c r="J1782" i="1"/>
  <c r="I1783" i="1"/>
  <c r="J1783" i="1"/>
  <c r="K1783" i="1" s="1"/>
  <c r="I1784" i="1"/>
  <c r="J1784" i="1"/>
  <c r="I1785" i="1"/>
  <c r="J1785" i="1"/>
  <c r="I1786" i="1"/>
  <c r="J1786" i="1"/>
  <c r="I1787" i="1"/>
  <c r="J1787" i="1"/>
  <c r="K1787" i="1" s="1"/>
  <c r="I1788" i="1"/>
  <c r="J1788" i="1"/>
  <c r="I1789" i="1"/>
  <c r="J1789" i="1"/>
  <c r="I1790" i="1"/>
  <c r="J1790" i="1"/>
  <c r="I1791" i="1"/>
  <c r="J1791" i="1"/>
  <c r="K1791" i="1" s="1"/>
  <c r="I1792" i="1"/>
  <c r="J1792" i="1"/>
  <c r="I1793" i="1"/>
  <c r="J1793" i="1"/>
  <c r="I1794" i="1"/>
  <c r="J1794" i="1"/>
  <c r="I1795" i="1"/>
  <c r="J1795" i="1"/>
  <c r="K1795" i="1" s="1"/>
  <c r="I1796" i="1"/>
  <c r="J1796" i="1"/>
  <c r="I1797" i="1"/>
  <c r="J1797" i="1"/>
  <c r="I1798" i="1"/>
  <c r="J1798" i="1"/>
  <c r="I1799" i="1"/>
  <c r="J1799" i="1"/>
  <c r="K1799" i="1" s="1"/>
  <c r="I1800" i="1"/>
  <c r="J1800" i="1"/>
  <c r="I1801" i="1"/>
  <c r="J1801" i="1"/>
  <c r="I1802" i="1"/>
  <c r="J1802" i="1"/>
  <c r="I1803" i="1"/>
  <c r="J1803" i="1"/>
  <c r="K1803" i="1" s="1"/>
  <c r="I1910" i="1"/>
  <c r="J1910" i="1"/>
  <c r="I1911" i="1"/>
  <c r="J1911" i="1"/>
  <c r="I1912" i="1"/>
  <c r="J1912" i="1"/>
  <c r="I1913" i="1"/>
  <c r="J1913" i="1"/>
  <c r="I1914" i="1"/>
  <c r="J1914" i="1"/>
  <c r="I1915" i="1"/>
  <c r="J1915" i="1"/>
  <c r="I1916" i="1"/>
  <c r="J1916" i="1"/>
  <c r="I1902" i="1"/>
  <c r="J1902" i="1"/>
  <c r="I1903" i="1"/>
  <c r="J1903" i="1"/>
  <c r="I1904" i="1"/>
  <c r="J1904" i="1"/>
  <c r="I1905" i="1"/>
  <c r="J1905" i="1"/>
  <c r="I1906" i="1"/>
  <c r="J1906" i="1"/>
  <c r="J1908" i="1"/>
  <c r="I1908" i="1"/>
  <c r="J1907" i="1"/>
  <c r="I1907" i="1"/>
  <c r="J501" i="1"/>
  <c r="I1098" i="1"/>
  <c r="J1098" i="1"/>
  <c r="I1099" i="1"/>
  <c r="J1099" i="1"/>
  <c r="I1100" i="1"/>
  <c r="J1100" i="1"/>
  <c r="I1101" i="1"/>
  <c r="J1101" i="1"/>
  <c r="I1102" i="1"/>
  <c r="J1102" i="1"/>
  <c r="I1103" i="1"/>
  <c r="J1103" i="1"/>
  <c r="I1104" i="1"/>
  <c r="J1104" i="1"/>
  <c r="I1105" i="1"/>
  <c r="J1105" i="1"/>
  <c r="I1106" i="1"/>
  <c r="J1106" i="1"/>
  <c r="I1107" i="1"/>
  <c r="J1107" i="1"/>
  <c r="I1108" i="1"/>
  <c r="J1108" i="1"/>
  <c r="I1109" i="1"/>
  <c r="J1109" i="1"/>
  <c r="I1110" i="1"/>
  <c r="J1110" i="1"/>
  <c r="I1111" i="1"/>
  <c r="J1111" i="1"/>
  <c r="I1112" i="1"/>
  <c r="J1112" i="1"/>
  <c r="I1113" i="1"/>
  <c r="J1113" i="1"/>
  <c r="I1114" i="1"/>
  <c r="J1114" i="1"/>
  <c r="I1115" i="1"/>
  <c r="J1115" i="1"/>
  <c r="I1116" i="1"/>
  <c r="J1116" i="1"/>
  <c r="I1117" i="1"/>
  <c r="J1117" i="1"/>
  <c r="I1118" i="1"/>
  <c r="J1118" i="1"/>
  <c r="I1119" i="1"/>
  <c r="J1119" i="1"/>
  <c r="I1120" i="1"/>
  <c r="J1120" i="1"/>
  <c r="I1121" i="1"/>
  <c r="J1121" i="1"/>
  <c r="I1096" i="1"/>
  <c r="J1096"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02" i="1"/>
  <c r="B501" i="1" s="1"/>
  <c r="J503" i="1"/>
  <c r="J504" i="1"/>
  <c r="J505" i="1"/>
  <c r="J506" i="1"/>
  <c r="J507" i="1"/>
  <c r="J508" i="1"/>
  <c r="J509" i="1"/>
  <c r="J510" i="1"/>
  <c r="J511" i="1"/>
  <c r="J512" i="1"/>
  <c r="J513" i="1"/>
  <c r="J514" i="1"/>
  <c r="J515" i="1"/>
  <c r="J516" i="1"/>
  <c r="J517" i="1"/>
  <c r="J518" i="1"/>
  <c r="J519" i="1"/>
  <c r="J520" i="1"/>
  <c r="J521" i="1"/>
  <c r="I1064" i="1"/>
  <c r="J1064" i="1"/>
  <c r="I1065" i="1"/>
  <c r="J1065" i="1"/>
  <c r="I1066" i="1"/>
  <c r="J1066" i="1"/>
  <c r="I1067" i="1"/>
  <c r="J1067" i="1"/>
  <c r="I1068" i="1"/>
  <c r="J1068" i="1"/>
  <c r="I1069" i="1"/>
  <c r="J1069" i="1"/>
  <c r="I1070" i="1"/>
  <c r="J1070" i="1"/>
  <c r="I1071" i="1"/>
  <c r="J1071" i="1"/>
  <c r="I1072" i="1"/>
  <c r="J1072" i="1"/>
  <c r="I1073" i="1"/>
  <c r="J1073" i="1"/>
  <c r="I1074" i="1"/>
  <c r="J1074" i="1"/>
  <c r="I1075" i="1"/>
  <c r="J1075" i="1"/>
  <c r="I1076" i="1"/>
  <c r="J1076" i="1"/>
  <c r="I1077" i="1"/>
  <c r="J1077" i="1"/>
  <c r="I1078" i="1"/>
  <c r="J1078" i="1"/>
  <c r="I1079" i="1"/>
  <c r="J1079" i="1"/>
  <c r="I1080" i="1"/>
  <c r="J1080" i="1"/>
  <c r="I1081" i="1"/>
  <c r="J1081" i="1"/>
  <c r="I1082" i="1"/>
  <c r="J1082" i="1"/>
  <c r="I1083" i="1"/>
  <c r="J1083" i="1"/>
  <c r="I1084" i="1"/>
  <c r="J1084" i="1"/>
  <c r="I1085" i="1"/>
  <c r="J1085" i="1"/>
  <c r="I1056" i="1"/>
  <c r="J1056" i="1"/>
  <c r="I1057" i="1"/>
  <c r="J1057" i="1"/>
  <c r="I1058" i="1"/>
  <c r="J1058" i="1"/>
  <c r="I1059" i="1"/>
  <c r="J1059" i="1"/>
  <c r="I1060" i="1"/>
  <c r="J1060" i="1"/>
  <c r="I1061" i="1"/>
  <c r="J1061" i="1"/>
  <c r="I1062" i="1"/>
  <c r="J1062" i="1"/>
  <c r="I1063" i="1"/>
  <c r="J1063" i="1"/>
  <c r="I1053" i="1"/>
  <c r="J1053" i="1"/>
  <c r="I1054" i="1"/>
  <c r="J1054" i="1"/>
  <c r="I1049" i="1"/>
  <c r="J1049" i="1"/>
  <c r="I1050" i="1"/>
  <c r="J1050" i="1"/>
  <c r="I1042" i="1"/>
  <c r="J1042" i="1"/>
  <c r="I1043" i="1"/>
  <c r="J1043" i="1"/>
  <c r="I1044" i="1"/>
  <c r="J1044" i="1"/>
  <c r="I1048" i="1"/>
  <c r="J1048" i="1"/>
  <c r="I904" i="1"/>
  <c r="J904" i="1"/>
  <c r="I905" i="1"/>
  <c r="J905" i="1"/>
  <c r="I906" i="1"/>
  <c r="J906" i="1"/>
  <c r="I907" i="1"/>
  <c r="J907" i="1"/>
  <c r="I852" i="1"/>
  <c r="J852" i="1"/>
  <c r="I838" i="1"/>
  <c r="J838" i="1"/>
  <c r="I836" i="1"/>
  <c r="J836" i="1"/>
  <c r="I831" i="1"/>
  <c r="J831" i="1"/>
  <c r="I823" i="1"/>
  <c r="J823" i="1"/>
  <c r="I818" i="1"/>
  <c r="J818" i="1"/>
  <c r="I811" i="1"/>
  <c r="J811" i="1"/>
  <c r="I793" i="1"/>
  <c r="J793" i="1"/>
  <c r="I853" i="1"/>
  <c r="J853" i="1"/>
  <c r="I837" i="1"/>
  <c r="J837" i="1"/>
  <c r="I839" i="1"/>
  <c r="J839" i="1"/>
  <c r="I832" i="1"/>
  <c r="J832" i="1"/>
  <c r="I819" i="1"/>
  <c r="J819" i="1"/>
  <c r="I815" i="1"/>
  <c r="J815" i="1"/>
  <c r="I812" i="1"/>
  <c r="J812" i="1"/>
  <c r="I792" i="1"/>
  <c r="J792" i="1"/>
  <c r="I782" i="1"/>
  <c r="J782" i="1"/>
  <c r="I1194" i="1"/>
  <c r="J1194" i="1"/>
  <c r="I1195" i="1"/>
  <c r="J1195" i="1"/>
  <c r="I1196" i="1"/>
  <c r="J1196" i="1"/>
  <c r="I1191" i="1"/>
  <c r="J1191" i="1"/>
  <c r="I1192" i="1"/>
  <c r="J1192" i="1"/>
  <c r="I1185" i="1"/>
  <c r="J1185" i="1"/>
  <c r="I1184" i="1"/>
  <c r="J1184" i="1"/>
  <c r="I1576" i="1"/>
  <c r="J1576" i="1"/>
  <c r="I1577" i="1"/>
  <c r="J1577" i="1"/>
  <c r="I1578" i="1"/>
  <c r="J1578" i="1"/>
  <c r="I1579" i="1"/>
  <c r="J1579" i="1"/>
  <c r="I1580" i="1"/>
  <c r="J1580" i="1"/>
  <c r="I1581" i="1"/>
  <c r="J1581" i="1"/>
  <c r="I1582" i="1"/>
  <c r="J1582" i="1"/>
  <c r="I1583" i="1"/>
  <c r="J1583" i="1"/>
  <c r="I1584" i="1"/>
  <c r="J1584" i="1"/>
  <c r="I1585" i="1"/>
  <c r="J1585" i="1"/>
  <c r="I1586" i="1"/>
  <c r="J1586" i="1"/>
  <c r="I1587" i="1"/>
  <c r="J1587" i="1"/>
  <c r="I1588" i="1"/>
  <c r="J1588" i="1"/>
  <c r="I1589" i="1"/>
  <c r="J1589" i="1"/>
  <c r="I1590" i="1"/>
  <c r="J1590" i="1"/>
  <c r="I1591" i="1"/>
  <c r="J1591" i="1"/>
  <c r="I1592" i="1"/>
  <c r="J1592" i="1"/>
  <c r="I1593" i="1"/>
  <c r="J1593" i="1"/>
  <c r="I1594" i="1"/>
  <c r="J1594" i="1"/>
  <c r="I1595" i="1"/>
  <c r="J1595" i="1"/>
  <c r="I1596" i="1"/>
  <c r="J1596" i="1"/>
  <c r="I1597" i="1"/>
  <c r="J1597" i="1"/>
  <c r="I1598" i="1"/>
  <c r="J1598" i="1"/>
  <c r="I1599" i="1"/>
  <c r="J1599" i="1"/>
  <c r="I1600" i="1"/>
  <c r="J1600" i="1"/>
  <c r="I1601" i="1"/>
  <c r="J1601" i="1"/>
  <c r="I1602" i="1"/>
  <c r="J1602" i="1"/>
  <c r="I1603" i="1"/>
  <c r="J1603" i="1"/>
  <c r="I1604" i="1"/>
  <c r="J1604" i="1"/>
  <c r="I1605" i="1"/>
  <c r="J1605" i="1"/>
  <c r="I1606" i="1"/>
  <c r="J1606" i="1"/>
  <c r="I1607" i="1"/>
  <c r="J1607" i="1"/>
  <c r="I1608" i="1"/>
  <c r="J1608" i="1"/>
  <c r="I1609" i="1"/>
  <c r="J1609" i="1"/>
  <c r="I1610" i="1"/>
  <c r="J1610" i="1"/>
  <c r="I1611" i="1"/>
  <c r="J1611" i="1"/>
  <c r="I1612" i="1"/>
  <c r="J1612" i="1"/>
  <c r="I1613" i="1"/>
  <c r="J1613" i="1"/>
  <c r="I1614" i="1"/>
  <c r="J1614" i="1"/>
  <c r="I1616" i="1"/>
  <c r="J1616" i="1"/>
  <c r="I1617" i="1"/>
  <c r="J1617" i="1"/>
  <c r="I1618" i="1"/>
  <c r="J1618" i="1"/>
  <c r="I1619" i="1"/>
  <c r="J1619" i="1"/>
  <c r="I1620" i="1"/>
  <c r="J1620" i="1"/>
  <c r="I1621" i="1"/>
  <c r="J1621" i="1"/>
  <c r="I1622" i="1"/>
  <c r="J1622" i="1"/>
  <c r="I1623" i="1"/>
  <c r="J1623" i="1"/>
  <c r="I1624" i="1"/>
  <c r="J1624" i="1"/>
  <c r="I1625" i="1"/>
  <c r="J1625" i="1"/>
  <c r="I1626" i="1"/>
  <c r="J1626" i="1"/>
  <c r="I1627" i="1"/>
  <c r="J1627" i="1"/>
  <c r="I1628" i="1"/>
  <c r="J1628" i="1"/>
  <c r="I1629" i="1"/>
  <c r="J1629" i="1"/>
  <c r="I1630" i="1"/>
  <c r="J1630" i="1"/>
  <c r="I1631" i="1"/>
  <c r="J1631" i="1"/>
  <c r="I1632" i="1"/>
  <c r="J1632" i="1"/>
  <c r="I1633" i="1"/>
  <c r="J1633" i="1"/>
  <c r="I1634" i="1"/>
  <c r="J1634" i="1"/>
  <c r="I1636" i="1"/>
  <c r="J1636" i="1"/>
  <c r="I1637" i="1"/>
  <c r="J1637" i="1"/>
  <c r="I1638" i="1"/>
  <c r="J1638" i="1"/>
  <c r="I1639" i="1"/>
  <c r="J1639" i="1"/>
  <c r="I1640" i="1"/>
  <c r="J1640" i="1"/>
  <c r="I1641" i="1"/>
  <c r="J1641" i="1"/>
  <c r="I1642" i="1"/>
  <c r="J1642" i="1"/>
  <c r="I1643" i="1"/>
  <c r="J1643" i="1"/>
  <c r="I1644" i="1"/>
  <c r="J1644" i="1"/>
  <c r="I1645" i="1"/>
  <c r="J1645" i="1"/>
  <c r="I1646" i="1"/>
  <c r="J1646" i="1"/>
  <c r="I1647" i="1"/>
  <c r="J1647" i="1"/>
  <c r="I1648" i="1"/>
  <c r="J1648" i="1"/>
  <c r="I1649" i="1"/>
  <c r="J1649" i="1"/>
  <c r="I1650" i="1"/>
  <c r="J1650" i="1"/>
  <c r="I1651" i="1"/>
  <c r="J1651" i="1"/>
  <c r="I1652" i="1"/>
  <c r="J1652" i="1"/>
  <c r="I1653" i="1"/>
  <c r="J1653" i="1"/>
  <c r="I1654" i="1"/>
  <c r="J1654" i="1"/>
  <c r="I1655" i="1"/>
  <c r="J1655" i="1"/>
  <c r="I1656" i="1"/>
  <c r="J1656" i="1"/>
  <c r="I1657" i="1"/>
  <c r="J1657" i="1"/>
  <c r="I1658" i="1"/>
  <c r="J1658" i="1"/>
  <c r="I1659" i="1"/>
  <c r="J1659" i="1"/>
  <c r="I1660" i="1"/>
  <c r="J1660" i="1"/>
  <c r="I1661" i="1"/>
  <c r="J1661" i="1"/>
  <c r="I1662" i="1"/>
  <c r="J1662" i="1"/>
  <c r="I1663" i="1"/>
  <c r="J1663" i="1"/>
  <c r="I1664" i="1"/>
  <c r="J1664" i="1"/>
  <c r="I1665" i="1"/>
  <c r="J1665" i="1"/>
  <c r="I1565" i="1"/>
  <c r="J1565" i="1"/>
  <c r="I1566" i="1"/>
  <c r="J1566" i="1"/>
  <c r="I1567" i="1"/>
  <c r="J1567" i="1"/>
  <c r="I1568" i="1"/>
  <c r="J1568" i="1"/>
  <c r="I1569" i="1"/>
  <c r="J1569" i="1"/>
  <c r="I1570" i="1"/>
  <c r="J1570" i="1"/>
  <c r="I1571" i="1"/>
  <c r="J1571" i="1"/>
  <c r="I1572" i="1"/>
  <c r="J1572" i="1"/>
  <c r="I1573" i="1"/>
  <c r="J1573" i="1"/>
  <c r="I1574" i="1"/>
  <c r="J1574" i="1"/>
  <c r="I1557" i="1"/>
  <c r="I178" i="1"/>
  <c r="I179" i="1"/>
  <c r="I180" i="1"/>
  <c r="I181" i="1"/>
  <c r="I182" i="1"/>
  <c r="I183" i="1"/>
  <c r="I185" i="1"/>
  <c r="I186" i="1"/>
  <c r="I187" i="1"/>
  <c r="I188" i="1"/>
  <c r="I189" i="1"/>
  <c r="I190" i="1"/>
  <c r="I191" i="1"/>
  <c r="I192" i="1"/>
  <c r="I193" i="1"/>
  <c r="I195" i="1"/>
  <c r="I196" i="1"/>
  <c r="I197" i="1"/>
  <c r="I198" i="1"/>
  <c r="I199" i="1"/>
  <c r="I200" i="1"/>
  <c r="I201" i="1"/>
  <c r="I202" i="1"/>
  <c r="I203" i="1"/>
  <c r="I205" i="1"/>
  <c r="I206" i="1"/>
  <c r="I207" i="1"/>
  <c r="I2008" i="1"/>
  <c r="I2009" i="1"/>
  <c r="I2010" i="1"/>
  <c r="I2011" i="1"/>
  <c r="I2012" i="1"/>
  <c r="J2008" i="1"/>
  <c r="J2009" i="1"/>
  <c r="J2010" i="1"/>
  <c r="J2011" i="1"/>
  <c r="J2012" i="1"/>
  <c r="I1952" i="1"/>
  <c r="I1953" i="1"/>
  <c r="I1954" i="1"/>
  <c r="I1955" i="1"/>
  <c r="I1956" i="1"/>
  <c r="I1957" i="1"/>
  <c r="I1958" i="1"/>
  <c r="I1959" i="1"/>
  <c r="I1960" i="1"/>
  <c r="I1961" i="1"/>
  <c r="I1962" i="1"/>
  <c r="I1963" i="1"/>
  <c r="I1964" i="1"/>
  <c r="I1951" i="1"/>
  <c r="I1950" i="1"/>
  <c r="J1950" i="1"/>
  <c r="J1951" i="1"/>
  <c r="J1952" i="1"/>
  <c r="J1953" i="1"/>
  <c r="J1954" i="1"/>
  <c r="J1955" i="1"/>
  <c r="J1956" i="1"/>
  <c r="J1957" i="1"/>
  <c r="J1958" i="1"/>
  <c r="J1959" i="1"/>
  <c r="J1960" i="1"/>
  <c r="J1961" i="1"/>
  <c r="J1962" i="1"/>
  <c r="J1963" i="1"/>
  <c r="J1964" i="1"/>
  <c r="J1925" i="1"/>
  <c r="B1925" i="1" s="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B1758" i="1"/>
  <c r="B1746" i="1"/>
  <c r="J1396" i="1"/>
  <c r="B1396" i="1" s="1"/>
  <c r="J1397" i="1"/>
  <c r="J1398" i="1"/>
  <c r="J1399" i="1"/>
  <c r="J1400" i="1"/>
  <c r="J1401" i="1"/>
  <c r="J1402" i="1"/>
  <c r="J1403" i="1"/>
  <c r="J1368" i="1"/>
  <c r="J1370" i="1"/>
  <c r="B1370" i="1" s="1"/>
  <c r="J1371" i="1"/>
  <c r="J1372" i="1"/>
  <c r="J1373" i="1"/>
  <c r="J1374" i="1"/>
  <c r="J1375" i="1"/>
  <c r="J1376" i="1"/>
  <c r="J1377" i="1"/>
  <c r="J1378" i="1"/>
  <c r="J1379" i="1"/>
  <c r="J1380" i="1"/>
  <c r="J1381" i="1"/>
  <c r="J1382" i="1"/>
  <c r="J1383" i="1"/>
  <c r="J1384" i="1"/>
  <c r="K1550" i="1"/>
  <c r="K1551" i="1"/>
  <c r="K1552" i="1"/>
  <c r="K1553" i="1"/>
  <c r="K1554" i="1"/>
  <c r="K1555" i="1"/>
  <c r="B1550" i="1"/>
  <c r="I598" i="1"/>
  <c r="J598" i="1"/>
  <c r="I597" i="1"/>
  <c r="I161"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178" i="1"/>
  <c r="J171" i="1"/>
  <c r="B171" i="1" s="1"/>
  <c r="K121" i="1"/>
  <c r="J445" i="1"/>
  <c r="J1189" i="1"/>
  <c r="I1189" i="1"/>
  <c r="J1175" i="1"/>
  <c r="I1175" i="1"/>
  <c r="J1153" i="1"/>
  <c r="I1153" i="1"/>
  <c r="J1131" i="1"/>
  <c r="I1131" i="1"/>
  <c r="J1089" i="1"/>
  <c r="I1089" i="1"/>
  <c r="I463" i="1"/>
  <c r="I462" i="1"/>
  <c r="I461" i="1"/>
  <c r="I460" i="1"/>
  <c r="J463" i="1"/>
  <c r="J462" i="1"/>
  <c r="J461" i="1"/>
  <c r="J460" i="1"/>
  <c r="J1503" i="1"/>
  <c r="J78" i="1"/>
  <c r="J77" i="1"/>
  <c r="J76" i="1"/>
  <c r="J75" i="1"/>
  <c r="J1501" i="1"/>
  <c r="J1500" i="1"/>
  <c r="J1499" i="1"/>
  <c r="J1498" i="1"/>
  <c r="J1497" i="1"/>
  <c r="J1496" i="1"/>
  <c r="J1495" i="1"/>
  <c r="J1494" i="1"/>
  <c r="J1493" i="1"/>
  <c r="J1492" i="1"/>
  <c r="J1491" i="1"/>
  <c r="J1490" i="1"/>
  <c r="J1489" i="1"/>
  <c r="J1488" i="1"/>
  <c r="J1487" i="1"/>
  <c r="J1486" i="1"/>
  <c r="J1485" i="1"/>
  <c r="J1484" i="1"/>
  <c r="J1483" i="1"/>
  <c r="J1482" i="1"/>
  <c r="J1480" i="1"/>
  <c r="J1479" i="1"/>
  <c r="J1478" i="1"/>
  <c r="J1477" i="1"/>
  <c r="J1476" i="1"/>
  <c r="J1475" i="1"/>
  <c r="J1474" i="1"/>
  <c r="J1473" i="1"/>
  <c r="J1472" i="1"/>
  <c r="J1471" i="1"/>
  <c r="J1470" i="1"/>
  <c r="J1469" i="1"/>
  <c r="J1468" i="1"/>
  <c r="J1467" i="1"/>
  <c r="J1466" i="1"/>
  <c r="J1465" i="1"/>
  <c r="J1464" i="1"/>
  <c r="J1463" i="1"/>
  <c r="J1462" i="1"/>
  <c r="J1461" i="1"/>
  <c r="J1460" i="1"/>
  <c r="J1459" i="1"/>
  <c r="J1457" i="1"/>
  <c r="J1456" i="1"/>
  <c r="J1455" i="1"/>
  <c r="J1454" i="1"/>
  <c r="J1453" i="1"/>
  <c r="J1452" i="1"/>
  <c r="J1451" i="1"/>
  <c r="J1450" i="1"/>
  <c r="J1449" i="1"/>
  <c r="J1448" i="1"/>
  <c r="J1447" i="1"/>
  <c r="J1446" i="1"/>
  <c r="J1445" i="1"/>
  <c r="J1444" i="1"/>
  <c r="J1443" i="1"/>
  <c r="J1442" i="1"/>
  <c r="J1441" i="1"/>
  <c r="J1440" i="1"/>
  <c r="J1439" i="1"/>
  <c r="J1438" i="1"/>
  <c r="J1437" i="1"/>
  <c r="J1436" i="1"/>
  <c r="J1434" i="1"/>
  <c r="J1433" i="1"/>
  <c r="J1432" i="1"/>
  <c r="J1431" i="1"/>
  <c r="J1430" i="1"/>
  <c r="J1429" i="1"/>
  <c r="J1428" i="1"/>
  <c r="J1427" i="1"/>
  <c r="J1426" i="1"/>
  <c r="J1425" i="1"/>
  <c r="J1424" i="1"/>
  <c r="J1423" i="1"/>
  <c r="J1422" i="1"/>
  <c r="J1421" i="1"/>
  <c r="J1420" i="1"/>
  <c r="J1419" i="1"/>
  <c r="J1418" i="1"/>
  <c r="J1417" i="1"/>
  <c r="J1416" i="1"/>
  <c r="J1415" i="1"/>
  <c r="J1414" i="1"/>
  <c r="J1413" i="1"/>
  <c r="J1412" i="1"/>
  <c r="J1411" i="1"/>
  <c r="J1410" i="1"/>
  <c r="J1409" i="1"/>
  <c r="J1408" i="1"/>
  <c r="J1407" i="1"/>
  <c r="J1406" i="1"/>
  <c r="J1405" i="1"/>
  <c r="J1394" i="1"/>
  <c r="J1393" i="1"/>
  <c r="J1392" i="1"/>
  <c r="J1391" i="1"/>
  <c r="J1390" i="1"/>
  <c r="J1389" i="1"/>
  <c r="J1388" i="1"/>
  <c r="J1387" i="1"/>
  <c r="J1386" i="1"/>
  <c r="B1386" i="1" s="1"/>
  <c r="J1367" i="1"/>
  <c r="J1366" i="1"/>
  <c r="J1365" i="1"/>
  <c r="J1364" i="1"/>
  <c r="J1363" i="1"/>
  <c r="J1362" i="1"/>
  <c r="J1361" i="1"/>
  <c r="J1360" i="1"/>
  <c r="J1359" i="1"/>
  <c r="J1358" i="1"/>
  <c r="J1357" i="1"/>
  <c r="J1356" i="1"/>
  <c r="J1355" i="1"/>
  <c r="J1354" i="1"/>
  <c r="J1353" i="1"/>
  <c r="J1352" i="1"/>
  <c r="J1351" i="1"/>
  <c r="J1350" i="1"/>
  <c r="J1349" i="1"/>
  <c r="J1348" i="1"/>
  <c r="J1346" i="1"/>
  <c r="J1345" i="1"/>
  <c r="J1344" i="1"/>
  <c r="J1343" i="1"/>
  <c r="J1342" i="1"/>
  <c r="J1341" i="1"/>
  <c r="J1340" i="1"/>
  <c r="J1339" i="1"/>
  <c r="J1338" i="1"/>
  <c r="J1337" i="1"/>
  <c r="J1336" i="1"/>
  <c r="J1335" i="1"/>
  <c r="J1334" i="1"/>
  <c r="J1333" i="1"/>
  <c r="J1332" i="1"/>
  <c r="J1331" i="1"/>
  <c r="J1330" i="1"/>
  <c r="J1329" i="1"/>
  <c r="J1328" i="1"/>
  <c r="J1327" i="1"/>
  <c r="J1347" i="1"/>
  <c r="J1326" i="1"/>
  <c r="J1325" i="1"/>
  <c r="J1324" i="1"/>
  <c r="J1323" i="1"/>
  <c r="J1322" i="1"/>
  <c r="B1322" i="1" s="1"/>
  <c r="J1320" i="1"/>
  <c r="J1319" i="1"/>
  <c r="J1317" i="1"/>
  <c r="J1316" i="1"/>
  <c r="J1315" i="1"/>
  <c r="J1314" i="1"/>
  <c r="J1313" i="1"/>
  <c r="J1312" i="1"/>
  <c r="J1311" i="1"/>
  <c r="J1310" i="1"/>
  <c r="J1309" i="1"/>
  <c r="J1308" i="1"/>
  <c r="J1307" i="1"/>
  <c r="J1306" i="1"/>
  <c r="J1304" i="1"/>
  <c r="J1303" i="1"/>
  <c r="J1302" i="1"/>
  <c r="J1301" i="1"/>
  <c r="J1300" i="1"/>
  <c r="J1299" i="1"/>
  <c r="J1298" i="1"/>
  <c r="J1297" i="1"/>
  <c r="J1296" i="1"/>
  <c r="J1295" i="1"/>
  <c r="J1294" i="1"/>
  <c r="J1293" i="1"/>
  <c r="J1292" i="1"/>
  <c r="J1291" i="1"/>
  <c r="J1290" i="1"/>
  <c r="J1289" i="1"/>
  <c r="J1288" i="1"/>
  <c r="J1287" i="1"/>
  <c r="J1286" i="1"/>
  <c r="J1284" i="1"/>
  <c r="J1283" i="1"/>
  <c r="J1282" i="1"/>
  <c r="J1281" i="1"/>
  <c r="J1280" i="1"/>
  <c r="J1279" i="1"/>
  <c r="J1278" i="1"/>
  <c r="J1277" i="1"/>
  <c r="J1276" i="1"/>
  <c r="J1275" i="1"/>
  <c r="J1274" i="1"/>
  <c r="J1273" i="1"/>
  <c r="J1272" i="1"/>
  <c r="J1271" i="1"/>
  <c r="J1270" i="1"/>
  <c r="J1269" i="1"/>
  <c r="J1268" i="1"/>
  <c r="J1267" i="1"/>
  <c r="J1285" i="1"/>
  <c r="J1266" i="1"/>
  <c r="J1265" i="1"/>
  <c r="J1264" i="1"/>
  <c r="J1263" i="1"/>
  <c r="J1262" i="1"/>
  <c r="J1260" i="1"/>
  <c r="J1259" i="1"/>
  <c r="J1258" i="1"/>
  <c r="J1257" i="1"/>
  <c r="J1256" i="1"/>
  <c r="J1255" i="1"/>
  <c r="J1860" i="1"/>
  <c r="J214" i="1"/>
  <c r="K214" i="1" s="1"/>
  <c r="J1918" i="1"/>
  <c r="B1918" i="1" s="1"/>
  <c r="J1919" i="1"/>
  <c r="J1920" i="1"/>
  <c r="J1921" i="1"/>
  <c r="J1922" i="1"/>
  <c r="J1923" i="1"/>
  <c r="I303" i="1"/>
  <c r="J303" i="1"/>
  <c r="J254" i="1"/>
  <c r="J494" i="1"/>
  <c r="I494" i="1"/>
  <c r="I551" i="1"/>
  <c r="J551" i="1"/>
  <c r="J316" i="1"/>
  <c r="J317" i="1"/>
  <c r="J318" i="1"/>
  <c r="J319" i="1"/>
  <c r="J320" i="1"/>
  <c r="J321" i="1"/>
  <c r="J322" i="1"/>
  <c r="J323" i="1"/>
  <c r="J324" i="1"/>
  <c r="J487" i="1"/>
  <c r="J488" i="1"/>
  <c r="J489" i="1"/>
  <c r="I489" i="1"/>
  <c r="J490" i="1"/>
  <c r="J491" i="1"/>
  <c r="J492" i="1"/>
  <c r="J493" i="1"/>
  <c r="J495" i="1"/>
  <c r="J496" i="1"/>
  <c r="J497" i="1"/>
  <c r="J498" i="1"/>
  <c r="I498" i="1"/>
  <c r="J499" i="1"/>
  <c r="I17" i="1"/>
  <c r="I45" i="1"/>
  <c r="J167" i="1"/>
  <c r="J561" i="1"/>
  <c r="J587" i="1"/>
  <c r="I1200" i="1"/>
  <c r="J1207" i="1"/>
  <c r="F103" i="4"/>
  <c r="G30" i="5"/>
  <c r="J1722" i="1"/>
  <c r="I1770" i="1"/>
  <c r="I1771" i="1"/>
  <c r="J1731" i="1"/>
  <c r="J1732" i="1"/>
  <c r="J1733" i="1"/>
  <c r="J1744" i="1"/>
  <c r="J1743" i="1"/>
  <c r="J1742" i="1"/>
  <c r="J1741" i="1"/>
  <c r="J1740" i="1"/>
  <c r="J1739" i="1"/>
  <c r="B1739" i="1" s="1"/>
  <c r="J1737" i="1"/>
  <c r="J1736" i="1"/>
  <c r="J1735" i="1"/>
  <c r="J1734" i="1"/>
  <c r="J1730" i="1"/>
  <c r="J1729" i="1"/>
  <c r="J1771" i="1"/>
  <c r="J1770" i="1"/>
  <c r="J925" i="1"/>
  <c r="J926" i="1"/>
  <c r="J927" i="1"/>
  <c r="J928" i="1"/>
  <c r="J929" i="1"/>
  <c r="J924" i="1"/>
  <c r="I472" i="1"/>
  <c r="J472" i="1"/>
  <c r="I449" i="1"/>
  <c r="J449" i="1"/>
  <c r="J359" i="1"/>
  <c r="J358" i="1"/>
  <c r="J357" i="1"/>
  <c r="J356" i="1"/>
  <c r="J342" i="1"/>
  <c r="J340" i="1"/>
  <c r="J339" i="1"/>
  <c r="J336" i="1"/>
  <c r="J333" i="1"/>
  <c r="B333" i="1" s="1"/>
  <c r="J164" i="1"/>
  <c r="J165" i="1"/>
  <c r="J166" i="1"/>
  <c r="J168" i="1"/>
  <c r="J169" i="1"/>
  <c r="J163" i="1"/>
  <c r="J172" i="1"/>
  <c r="J173" i="1"/>
  <c r="J174" i="1"/>
  <c r="J175" i="1"/>
  <c r="J176" i="1"/>
  <c r="J229" i="1"/>
  <c r="J658" i="1"/>
  <c r="J933" i="1"/>
  <c r="I933" i="1"/>
  <c r="I999" i="1"/>
  <c r="I1011" i="1"/>
  <c r="I1202" i="1"/>
  <c r="I1207" i="1"/>
  <c r="I1223" i="1"/>
  <c r="J1231" i="1"/>
  <c r="J161" i="1"/>
  <c r="J758" i="1"/>
  <c r="J939" i="1"/>
  <c r="I1125" i="1"/>
  <c r="J941" i="1"/>
  <c r="J1819" i="1"/>
  <c r="I1225" i="1"/>
  <c r="J1558" i="1"/>
  <c r="I1237" i="1"/>
  <c r="J1055" i="1"/>
  <c r="I1019" i="1"/>
  <c r="I995" i="1"/>
  <c r="J750" i="1"/>
  <c r="J622" i="1"/>
  <c r="I1779" i="1"/>
  <c r="J1213" i="1"/>
  <c r="I998" i="1"/>
  <c r="J1504" i="1"/>
  <c r="J719" i="1"/>
  <c r="J1223" i="1"/>
  <c r="I1135" i="1"/>
  <c r="I1123" i="1"/>
  <c r="I1015" i="1"/>
  <c r="J1000" i="1"/>
  <c r="J949" i="1"/>
  <c r="J937" i="1"/>
  <c r="I934" i="1"/>
  <c r="J767" i="1"/>
  <c r="J1718" i="1"/>
  <c r="I1529" i="1"/>
  <c r="I1045" i="1"/>
  <c r="J577" i="1"/>
  <c r="J1778" i="1"/>
  <c r="J223" i="1"/>
  <c r="I223" i="1"/>
  <c r="I1827" i="1"/>
  <c r="I1777" i="1"/>
  <c r="I1545" i="1"/>
  <c r="J1127" i="1"/>
  <c r="I1823" i="1"/>
  <c r="J1806" i="1"/>
  <c r="I1537" i="1"/>
  <c r="J1513" i="1"/>
  <c r="I951" i="1"/>
  <c r="J951" i="1"/>
  <c r="I754" i="1"/>
  <c r="J733" i="1"/>
  <c r="J627" i="1"/>
  <c r="J611" i="1"/>
  <c r="I227" i="1"/>
  <c r="J1775" i="1"/>
  <c r="J1133" i="1"/>
  <c r="I1129" i="1"/>
  <c r="J1020" i="1"/>
  <c r="J746" i="1"/>
  <c r="I1013" i="1"/>
  <c r="I996" i="1"/>
  <c r="I778" i="1"/>
  <c r="J721" i="1"/>
  <c r="J610" i="1"/>
  <c r="J1559" i="1"/>
  <c r="J1521" i="1"/>
  <c r="I1505" i="1"/>
  <c r="J1505" i="1"/>
  <c r="J1233" i="1"/>
  <c r="I1051" i="1"/>
  <c r="J1046" i="1"/>
  <c r="J1012" i="1"/>
  <c r="I938" i="1"/>
  <c r="J938" i="1"/>
  <c r="J755" i="1"/>
  <c r="J734" i="1"/>
  <c r="J691" i="1"/>
  <c r="J685" i="1"/>
  <c r="J568" i="1"/>
  <c r="J564" i="1"/>
  <c r="J231" i="1"/>
  <c r="I1003" i="1"/>
  <c r="J590" i="1"/>
  <c r="J1210" i="1"/>
  <c r="I986" i="1"/>
  <c r="I978" i="1"/>
  <c r="J962" i="1"/>
  <c r="I954" i="1"/>
  <c r="I775" i="1"/>
  <c r="J662" i="1"/>
  <c r="I1526" i="1"/>
  <c r="I1510" i="1"/>
  <c r="J1238" i="1"/>
  <c r="I1213" i="1"/>
  <c r="I1203" i="1"/>
  <c r="J1022" i="1"/>
  <c r="I994" i="1"/>
  <c r="I988" i="1"/>
  <c r="I980" i="1"/>
  <c r="AA972" i="1"/>
  <c r="Y972" i="1" s="1"/>
  <c r="I964" i="1"/>
  <c r="J956" i="1"/>
  <c r="I950" i="1"/>
  <c r="J947" i="1"/>
  <c r="J739" i="1"/>
  <c r="J723" i="1"/>
  <c r="I723" i="1"/>
  <c r="I605" i="1"/>
  <c r="I570" i="1"/>
  <c r="J1970" i="1"/>
  <c r="J1547" i="1"/>
  <c r="J1539" i="1"/>
  <c r="I1531" i="1"/>
  <c r="J1515" i="1"/>
  <c r="I1507" i="1"/>
  <c r="I1235" i="1"/>
  <c r="I1219" i="1"/>
  <c r="I1215" i="1"/>
  <c r="J1024" i="1"/>
  <c r="I1007" i="1"/>
  <c r="J1007" i="1"/>
  <c r="J1004" i="1"/>
  <c r="I990" i="1"/>
  <c r="I982" i="1"/>
  <c r="I974" i="1"/>
  <c r="J958" i="1"/>
  <c r="J741" i="1"/>
  <c r="I1541" i="1"/>
  <c r="I1563" i="1"/>
  <c r="I1517" i="1"/>
  <c r="I1509" i="1"/>
  <c r="J1218" i="1"/>
  <c r="I1126" i="1"/>
  <c r="J992" i="1"/>
  <c r="J984" i="1"/>
  <c r="J976" i="1"/>
  <c r="I968" i="1"/>
  <c r="I960" i="1"/>
  <c r="I943" i="1"/>
  <c r="I743" i="1"/>
  <c r="I1023" i="1"/>
  <c r="J1008" i="1"/>
  <c r="I991" i="1"/>
  <c r="I987" i="1"/>
  <c r="J749" i="1"/>
  <c r="J657" i="1"/>
  <c r="J615" i="1"/>
  <c r="I1221" i="1"/>
  <c r="I1010" i="1"/>
  <c r="J935" i="1"/>
  <c r="I777" i="1"/>
  <c r="J757" i="1"/>
  <c r="J705" i="1"/>
  <c r="J660" i="1"/>
  <c r="J614" i="1"/>
  <c r="J594" i="1"/>
  <c r="J238" i="1"/>
  <c r="J558" i="1"/>
  <c r="J774" i="1"/>
  <c r="I766" i="1"/>
  <c r="J753" i="1"/>
  <c r="J713" i="1"/>
  <c r="J578" i="1"/>
  <c r="I240" i="1"/>
  <c r="J1708" i="1"/>
  <c r="I730" i="1"/>
  <c r="I715" i="1"/>
  <c r="J709" i="1"/>
  <c r="J667" i="1"/>
  <c r="J585" i="1"/>
  <c r="J1980" i="1"/>
  <c r="I1807" i="1"/>
  <c r="J1776" i="1"/>
  <c r="J1723" i="1"/>
  <c r="J1719" i="1"/>
  <c r="I1558" i="1"/>
  <c r="I1559" i="1"/>
  <c r="I1560" i="1"/>
  <c r="I1561" i="1"/>
  <c r="I1562" i="1"/>
  <c r="J1557" i="1"/>
  <c r="J1560" i="1"/>
  <c r="J1561" i="1"/>
  <c r="J1562" i="1"/>
  <c r="J1563" i="1"/>
  <c r="I1519" i="1"/>
  <c r="I1514" i="1"/>
  <c r="I1025" i="1"/>
  <c r="I722" i="1"/>
  <c r="J717" i="1"/>
  <c r="J617" i="1"/>
  <c r="I617" i="1"/>
  <c r="I236" i="1"/>
  <c r="I1909" i="1"/>
  <c r="I1824" i="1"/>
  <c r="I1546" i="1"/>
  <c r="J769" i="1"/>
  <c r="J751" i="1"/>
  <c r="I747" i="1"/>
  <c r="J738" i="1"/>
  <c r="J729" i="1"/>
  <c r="J773" i="1"/>
  <c r="I726" i="1"/>
  <c r="I711" i="1"/>
  <c r="I703" i="1"/>
  <c r="J619" i="1"/>
  <c r="I1820" i="1"/>
  <c r="I1543" i="1"/>
  <c r="J1538" i="1"/>
  <c r="I1535" i="1"/>
  <c r="I1530" i="1"/>
  <c r="J1530" i="1"/>
  <c r="I1527" i="1"/>
  <c r="I1522" i="1"/>
  <c r="I1231" i="1"/>
  <c r="I1199" i="1"/>
  <c r="J765" i="1"/>
  <c r="J725" i="1"/>
  <c r="J665" i="1"/>
  <c r="J612" i="1"/>
  <c r="I607" i="1"/>
  <c r="I566" i="1"/>
  <c r="I561" i="1"/>
  <c r="J737" i="1"/>
  <c r="I664" i="1"/>
  <c r="J593" i="1"/>
  <c r="J565" i="1"/>
  <c r="I714" i="1"/>
  <c r="I656" i="1"/>
  <c r="I621" i="1"/>
  <c r="J618" i="1"/>
  <c r="J609" i="1"/>
  <c r="J606" i="1"/>
  <c r="J586" i="1"/>
  <c r="I82" i="1"/>
  <c r="J85" i="1"/>
  <c r="I85" i="1"/>
  <c r="J83" i="1"/>
  <c r="I83" i="1"/>
  <c r="I81" i="1"/>
  <c r="J81" i="1"/>
  <c r="J1981" i="1"/>
  <c r="J1974" i="1"/>
  <c r="J1968" i="1"/>
  <c r="I1829" i="1"/>
  <c r="J1829" i="1"/>
  <c r="I1825" i="1"/>
  <c r="J1825" i="1"/>
  <c r="I1821" i="1"/>
  <c r="J1821" i="1"/>
  <c r="I1808" i="1"/>
  <c r="J1808" i="1"/>
  <c r="I1804" i="1"/>
  <c r="J1804" i="1"/>
  <c r="I1773" i="1"/>
  <c r="J1773" i="1"/>
  <c r="J1720" i="1"/>
  <c r="J1716" i="1"/>
  <c r="I1830" i="1"/>
  <c r="J1830" i="1"/>
  <c r="I1826" i="1"/>
  <c r="J1826" i="1"/>
  <c r="I1822" i="1"/>
  <c r="J1822" i="1"/>
  <c r="I1805" i="1"/>
  <c r="J1805" i="1"/>
  <c r="I1774" i="1"/>
  <c r="J1774" i="1"/>
  <c r="J1725" i="1"/>
  <c r="J1717" i="1"/>
  <c r="J1976" i="1"/>
  <c r="J1827" i="1"/>
  <c r="J1823" i="1"/>
  <c r="J1779" i="1"/>
  <c r="J1713" i="1"/>
  <c r="I1548" i="1"/>
  <c r="J1548" i="1"/>
  <c r="I1544" i="1"/>
  <c r="J1544" i="1"/>
  <c r="J1541" i="1"/>
  <c r="J1517" i="1"/>
  <c r="I1542" i="1"/>
  <c r="J1542" i="1"/>
  <c r="I1230" i="1"/>
  <c r="J1230" i="1"/>
  <c r="I1222" i="1"/>
  <c r="J1222" i="1"/>
  <c r="I1214" i="1"/>
  <c r="J1214" i="1"/>
  <c r="J1705" i="1"/>
  <c r="J1702" i="1"/>
  <c r="J1698" i="1"/>
  <c r="J1695" i="1"/>
  <c r="J1694" i="1"/>
  <c r="J1686" i="1"/>
  <c r="J1683" i="1"/>
  <c r="I1205" i="1"/>
  <c r="J1205" i="1"/>
  <c r="I1540" i="1"/>
  <c r="J1540" i="1"/>
  <c r="I1536" i="1"/>
  <c r="J1536" i="1"/>
  <c r="I1532" i="1"/>
  <c r="J1532" i="1"/>
  <c r="I1524" i="1"/>
  <c r="J1524" i="1"/>
  <c r="I1520" i="1"/>
  <c r="J1520" i="1"/>
  <c r="I1516" i="1"/>
  <c r="J1516" i="1"/>
  <c r="I1512" i="1"/>
  <c r="J1512" i="1"/>
  <c r="I1508" i="1"/>
  <c r="J1508" i="1"/>
  <c r="I1236" i="1"/>
  <c r="J1236" i="1"/>
  <c r="I1232" i="1"/>
  <c r="J1232" i="1"/>
  <c r="I1226" i="1"/>
  <c r="J1226" i="1"/>
  <c r="I1218" i="1"/>
  <c r="J1202" i="1"/>
  <c r="I1136" i="1"/>
  <c r="J1136" i="1"/>
  <c r="I1132" i="1"/>
  <c r="J1132" i="1"/>
  <c r="J1123" i="1"/>
  <c r="I1086" i="1"/>
  <c r="J1086" i="1"/>
  <c r="I1047" i="1"/>
  <c r="J1047" i="1"/>
  <c r="I1014" i="1"/>
  <c r="J1014" i="1"/>
  <c r="I1018" i="1"/>
  <c r="J1018" i="1"/>
  <c r="I1002" i="1"/>
  <c r="J1002" i="1"/>
  <c r="I1134" i="1"/>
  <c r="J1134" i="1"/>
  <c r="J1051" i="1"/>
  <c r="I1022" i="1"/>
  <c r="I1006" i="1"/>
  <c r="J1006" i="1"/>
  <c r="I1137" i="1"/>
  <c r="J1137" i="1"/>
  <c r="I1128" i="1"/>
  <c r="J1128" i="1"/>
  <c r="I1124" i="1"/>
  <c r="J1124" i="1"/>
  <c r="J994" i="1"/>
  <c r="J1019" i="1"/>
  <c r="J1011" i="1"/>
  <c r="J999" i="1"/>
  <c r="J775" i="1"/>
  <c r="J759" i="1"/>
  <c r="I759" i="1"/>
  <c r="J718" i="1"/>
  <c r="I718" i="1"/>
  <c r="J710" i="1"/>
  <c r="I710" i="1"/>
  <c r="J686" i="1"/>
  <c r="I686" i="1"/>
  <c r="J770" i="1"/>
  <c r="I770" i="1"/>
  <c r="J763" i="1"/>
  <c r="I763" i="1"/>
  <c r="J754" i="1"/>
  <c r="J731" i="1"/>
  <c r="I731" i="1"/>
  <c r="J625" i="1"/>
  <c r="I625" i="1"/>
  <c r="J560" i="1"/>
  <c r="I560" i="1"/>
  <c r="I758" i="1"/>
  <c r="J742" i="1"/>
  <c r="I742" i="1"/>
  <c r="J735" i="1"/>
  <c r="I735" i="1"/>
  <c r="J706" i="1"/>
  <c r="I706" i="1"/>
  <c r="J690" i="1"/>
  <c r="I690" i="1"/>
  <c r="J659" i="1"/>
  <c r="I659" i="1"/>
  <c r="J655" i="1"/>
  <c r="I655" i="1"/>
  <c r="J771" i="1"/>
  <c r="I771" i="1"/>
  <c r="J762" i="1"/>
  <c r="I762" i="1"/>
  <c r="I741" i="1"/>
  <c r="J727" i="1"/>
  <c r="I727" i="1"/>
  <c r="J605" i="1"/>
  <c r="J604" i="1"/>
  <c r="I604" i="1"/>
  <c r="J616" i="1"/>
  <c r="I616" i="1"/>
  <c r="J601" i="1"/>
  <c r="I601" i="1"/>
  <c r="J600" i="1"/>
  <c r="I600" i="1"/>
  <c r="J583" i="1"/>
  <c r="I583" i="1"/>
  <c r="J567" i="1"/>
  <c r="I567" i="1"/>
  <c r="I658" i="1"/>
  <c r="J628" i="1"/>
  <c r="I628" i="1"/>
  <c r="J613" i="1"/>
  <c r="I613" i="1"/>
  <c r="J563" i="1"/>
  <c r="I563" i="1"/>
  <c r="I622" i="1"/>
  <c r="J602" i="1"/>
  <c r="I602" i="1"/>
  <c r="I239" i="1"/>
  <c r="J239" i="1"/>
  <c r="I237" i="1"/>
  <c r="J237" i="1"/>
  <c r="J232" i="1"/>
  <c r="I232" i="1"/>
  <c r="J230" i="1"/>
  <c r="I230" i="1"/>
  <c r="I229" i="1"/>
  <c r="I156" i="1"/>
  <c r="J156" i="1"/>
  <c r="I125" i="1"/>
  <c r="J125" i="1"/>
  <c r="I126" i="1"/>
  <c r="J126" i="1"/>
  <c r="I127" i="1"/>
  <c r="J127" i="1"/>
  <c r="I128" i="1"/>
  <c r="J128" i="1"/>
  <c r="I129" i="1"/>
  <c r="J129" i="1"/>
  <c r="I130" i="1"/>
  <c r="J130" i="1"/>
  <c r="I131" i="1"/>
  <c r="J131" i="1"/>
  <c r="J1237" i="1"/>
  <c r="I1133" i="1"/>
  <c r="J1685" i="1"/>
  <c r="J1777" i="1"/>
  <c r="J656" i="1"/>
  <c r="J1507" i="1"/>
  <c r="J1706" i="1"/>
  <c r="I1046" i="1"/>
  <c r="J1983" i="1"/>
  <c r="I962" i="1"/>
  <c r="I1775" i="1"/>
  <c r="I755" i="1"/>
  <c r="I610" i="1"/>
  <c r="J1724" i="1"/>
  <c r="J1691" i="1"/>
  <c r="J1699" i="1"/>
  <c r="I1210" i="1"/>
  <c r="I949" i="1"/>
  <c r="J1013" i="1"/>
  <c r="I769" i="1"/>
  <c r="I738" i="1"/>
  <c r="J1225" i="1"/>
  <c r="J766" i="1"/>
  <c r="I717" i="1"/>
  <c r="I614" i="1"/>
  <c r="J711" i="1"/>
  <c r="J715" i="1"/>
  <c r="J1126" i="1"/>
  <c r="J1693" i="1"/>
  <c r="J778" i="1"/>
  <c r="J1545" i="1"/>
  <c r="I577" i="1"/>
  <c r="I713" i="1"/>
  <c r="I767" i="1"/>
  <c r="J1015" i="1"/>
  <c r="I1504" i="1"/>
  <c r="I1000" i="1"/>
  <c r="I667" i="1"/>
  <c r="J730" i="1"/>
  <c r="J722" i="1"/>
  <c r="I737" i="1"/>
  <c r="J1715" i="1"/>
  <c r="J943" i="1"/>
  <c r="I612" i="1"/>
  <c r="I746" i="1"/>
  <c r="J1045" i="1"/>
  <c r="J998" i="1"/>
  <c r="J995" i="1"/>
  <c r="J996" i="1"/>
  <c r="J570" i="1"/>
  <c r="I733" i="1"/>
  <c r="J986" i="1"/>
  <c r="I1513" i="1"/>
  <c r="J227" i="1"/>
  <c r="I947" i="1"/>
  <c r="I238" i="1"/>
  <c r="I585" i="1"/>
  <c r="I590" i="1"/>
  <c r="I578" i="1"/>
  <c r="I627" i="1"/>
  <c r="I719" i="1"/>
  <c r="I691" i="1"/>
  <c r="I709" i="1"/>
  <c r="I734" i="1"/>
  <c r="J743" i="1"/>
  <c r="J1003" i="1"/>
  <c r="J1125" i="1"/>
  <c r="J1510" i="1"/>
  <c r="J1529" i="1"/>
  <c r="I1806" i="1"/>
  <c r="I231" i="1"/>
  <c r="I660" i="1"/>
  <c r="I1055" i="1"/>
  <c r="I1127" i="1"/>
  <c r="J1692" i="1"/>
  <c r="J1696" i="1"/>
  <c r="J1526" i="1"/>
  <c r="I1819" i="1"/>
  <c r="J954" i="1"/>
  <c r="I1024" i="1"/>
  <c r="I773" i="1"/>
  <c r="J934" i="1"/>
  <c r="I1020" i="1"/>
  <c r="I984" i="1"/>
  <c r="J701" i="1"/>
  <c r="I701" i="1"/>
  <c r="I564" i="1"/>
  <c r="I662" i="1"/>
  <c r="I568" i="1"/>
  <c r="I611" i="1"/>
  <c r="I750" i="1"/>
  <c r="J987" i="1"/>
  <c r="J1023" i="1"/>
  <c r="I1547" i="1"/>
  <c r="I1521" i="1"/>
  <c r="J240" i="1"/>
  <c r="J607" i="1"/>
  <c r="I721" i="1"/>
  <c r="J991" i="1"/>
  <c r="J1700" i="1"/>
  <c r="I1238" i="1"/>
  <c r="I939" i="1"/>
  <c r="J1519" i="1"/>
  <c r="J1546" i="1"/>
  <c r="I565" i="1"/>
  <c r="J621" i="1"/>
  <c r="J703" i="1"/>
  <c r="I729" i="1"/>
  <c r="J1527" i="1"/>
  <c r="J664" i="1"/>
  <c r="J726" i="1"/>
  <c r="I1538" i="1"/>
  <c r="I586" i="1"/>
  <c r="I609" i="1"/>
  <c r="J1697" i="1"/>
  <c r="J974" i="1"/>
  <c r="I1012" i="1"/>
  <c r="J988" i="1"/>
  <c r="I593" i="1"/>
  <c r="I657" i="1"/>
  <c r="J1025" i="1"/>
  <c r="J990" i="1"/>
  <c r="J1531" i="1"/>
  <c r="I992" i="1"/>
  <c r="I558" i="1"/>
  <c r="I757" i="1"/>
  <c r="I774" i="1"/>
  <c r="I685" i="1"/>
  <c r="J747" i="1"/>
  <c r="J1129" i="1"/>
  <c r="J1203" i="1"/>
  <c r="J1535" i="1"/>
  <c r="J1509" i="1"/>
  <c r="J1537" i="1"/>
  <c r="J1975" i="1"/>
  <c r="J1727" i="1"/>
  <c r="I958" i="1"/>
  <c r="I1778" i="1"/>
  <c r="J1909" i="1"/>
  <c r="I941" i="1"/>
  <c r="I956" i="1"/>
  <c r="J566" i="1"/>
  <c r="I1233" i="1"/>
  <c r="J1215" i="1"/>
  <c r="I594" i="1"/>
  <c r="I705" i="1"/>
  <c r="I739" i="1"/>
  <c r="I619" i="1"/>
  <c r="I749" i="1"/>
  <c r="I1539" i="1"/>
  <c r="J1709" i="1"/>
  <c r="J968" i="1"/>
  <c r="J236" i="1"/>
  <c r="I615" i="1"/>
  <c r="I751" i="1"/>
  <c r="J1010" i="1"/>
  <c r="J1235" i="1"/>
  <c r="I1515" i="1"/>
  <c r="J777" i="1"/>
  <c r="J1824" i="1"/>
  <c r="J82" i="1"/>
  <c r="I935" i="1"/>
  <c r="J1199" i="1"/>
  <c r="J1543" i="1"/>
  <c r="J1807" i="1"/>
  <c r="J1703" i="1"/>
  <c r="I1052" i="1"/>
  <c r="J1052" i="1"/>
  <c r="I1130" i="1"/>
  <c r="J1130" i="1"/>
  <c r="J623" i="1"/>
  <c r="I623" i="1"/>
  <c r="J1818" i="1"/>
  <c r="I1818" i="1"/>
  <c r="J1726" i="1"/>
  <c r="J1229" i="1"/>
  <c r="I1229" i="1"/>
  <c r="J603" i="1"/>
  <c r="I603" i="1"/>
  <c r="J668" i="1"/>
  <c r="I668" i="1"/>
  <c r="J1506" i="1"/>
  <c r="I1506" i="1"/>
  <c r="J84" i="1"/>
  <c r="I84" i="1"/>
  <c r="J573" i="1"/>
  <c r="I573" i="1"/>
  <c r="I1198" i="1"/>
  <c r="J1198" i="1"/>
  <c r="I1533" i="1"/>
  <c r="J1533" i="1"/>
  <c r="J1523" i="1"/>
  <c r="I1523" i="1"/>
  <c r="J1966" i="1"/>
  <c r="B1966" i="1" s="1"/>
  <c r="J1687" i="1"/>
  <c r="I753" i="1"/>
  <c r="J1704" i="1"/>
  <c r="J661" i="1"/>
  <c r="I661" i="1"/>
  <c r="J697" i="1"/>
  <c r="I697" i="1"/>
  <c r="I931" i="1"/>
  <c r="J931" i="1"/>
  <c r="J1135" i="1"/>
  <c r="I970" i="1"/>
  <c r="J970" i="1"/>
  <c r="J1522" i="1"/>
  <c r="J964" i="1"/>
  <c r="I606" i="1"/>
  <c r="I587" i="1"/>
  <c r="J1514" i="1"/>
  <c r="J980" i="1"/>
  <c r="I618" i="1"/>
  <c r="I765" i="1"/>
  <c r="J1689" i="1"/>
  <c r="I1008" i="1"/>
  <c r="I937" i="1"/>
  <c r="I665" i="1"/>
  <c r="J714" i="1"/>
  <c r="I1776" i="1"/>
  <c r="J1219" i="1"/>
  <c r="J1828" i="1"/>
  <c r="I1828" i="1"/>
  <c r="J1967" i="1"/>
  <c r="I976" i="1"/>
  <c r="J1234" i="1"/>
  <c r="I1234" i="1"/>
  <c r="J235" i="1"/>
  <c r="I235" i="1"/>
  <c r="J966" i="1"/>
  <c r="I966" i="1"/>
  <c r="I1206" i="1"/>
  <c r="J1206" i="1"/>
  <c r="I1518" i="1"/>
  <c r="J1518" i="1"/>
  <c r="J1690" i="1"/>
  <c r="J1016" i="1"/>
  <c r="I1016" i="1"/>
  <c r="I942" i="1"/>
  <c r="J942" i="1"/>
  <c r="I946" i="1"/>
  <c r="J946" i="1"/>
  <c r="I1503" i="1"/>
  <c r="J1684" i="1"/>
  <c r="J1701" i="1"/>
  <c r="I80" i="1"/>
  <c r="J80" i="1"/>
  <c r="J1511" i="1"/>
  <c r="I1511" i="1"/>
  <c r="J1772" i="1"/>
  <c r="I1772" i="1"/>
  <c r="I725" i="1"/>
  <c r="J997" i="1"/>
  <c r="I997" i="1"/>
  <c r="J1711" i="1"/>
  <c r="J1005" i="1"/>
  <c r="I1005" i="1"/>
  <c r="J945" i="1"/>
  <c r="I945" i="1"/>
  <c r="J1820" i="1"/>
  <c r="J1221" i="1"/>
  <c r="J960" i="1"/>
  <c r="J953" i="1"/>
  <c r="I953" i="1"/>
  <c r="J957" i="1"/>
  <c r="I957" i="1"/>
  <c r="J961" i="1"/>
  <c r="I961" i="1"/>
  <c r="J965" i="1"/>
  <c r="I965" i="1"/>
  <c r="J969" i="1"/>
  <c r="I969" i="1"/>
  <c r="J973" i="1"/>
  <c r="I973" i="1"/>
  <c r="J977" i="1"/>
  <c r="I977" i="1"/>
  <c r="J981" i="1"/>
  <c r="I981" i="1"/>
  <c r="J985" i="1"/>
  <c r="I985" i="1"/>
  <c r="J989" i="1"/>
  <c r="I989" i="1"/>
  <c r="J1021" i="1"/>
  <c r="I1021" i="1"/>
  <c r="J1688" i="1"/>
  <c r="J978" i="1"/>
  <c r="J982" i="1"/>
  <c r="J1712" i="1"/>
  <c r="I1004" i="1"/>
  <c r="J950" i="1"/>
  <c r="I1209" i="1"/>
  <c r="J1209" i="1"/>
  <c r="J955" i="1"/>
  <c r="I955" i="1"/>
  <c r="J959" i="1"/>
  <c r="I959" i="1"/>
  <c r="J963" i="1"/>
  <c r="I963" i="1"/>
  <c r="J967" i="1"/>
  <c r="I967" i="1"/>
  <c r="J971" i="1"/>
  <c r="I971" i="1"/>
  <c r="J975" i="1"/>
  <c r="I975" i="1"/>
  <c r="J979" i="1"/>
  <c r="I979" i="1"/>
  <c r="J983" i="1"/>
  <c r="I983" i="1"/>
  <c r="J226" i="1"/>
  <c r="I226" i="1"/>
  <c r="J745" i="1"/>
  <c r="I745" i="1"/>
  <c r="J761" i="1"/>
  <c r="I761" i="1"/>
  <c r="I1211" i="1"/>
  <c r="J1211" i="1"/>
  <c r="I936" i="1"/>
  <c r="J936" i="1"/>
  <c r="I1017" i="1"/>
  <c r="J1017" i="1"/>
  <c r="J224" i="1"/>
  <c r="I224" i="1"/>
  <c r="I222" i="1"/>
  <c r="J222" i="1"/>
  <c r="I932" i="1"/>
  <c r="J932" i="1"/>
  <c r="I940" i="1"/>
  <c r="J940" i="1"/>
  <c r="I948" i="1"/>
  <c r="J948" i="1"/>
  <c r="I944" i="1"/>
  <c r="J944" i="1"/>
  <c r="I952" i="1"/>
  <c r="J952" i="1"/>
  <c r="I1001" i="1"/>
  <c r="J1001" i="1"/>
  <c r="I220" i="1"/>
  <c r="J220" i="1"/>
  <c r="I1009" i="1"/>
  <c r="J1009" i="1"/>
  <c r="I1217" i="1"/>
  <c r="J1217" i="1"/>
  <c r="J1707" i="1"/>
  <c r="I993" i="1"/>
  <c r="J993" i="1"/>
  <c r="J752" i="1"/>
  <c r="I752" i="1"/>
  <c r="J760" i="1"/>
  <c r="I760" i="1"/>
  <c r="J756" i="1"/>
  <c r="I756" i="1"/>
  <c r="I1204" i="1"/>
  <c r="J1204" i="1"/>
  <c r="I1212" i="1"/>
  <c r="J1212" i="1"/>
  <c r="J1710" i="1"/>
  <c r="J234" i="1"/>
  <c r="I234" i="1"/>
  <c r="J736" i="1"/>
  <c r="I736" i="1"/>
  <c r="J764" i="1"/>
  <c r="I764" i="1"/>
  <c r="J744" i="1"/>
  <c r="I744" i="1"/>
  <c r="J575" i="1"/>
  <c r="I575" i="1"/>
  <c r="J608" i="1"/>
  <c r="I608" i="1"/>
  <c r="J1200" i="1"/>
  <c r="I1216" i="1"/>
  <c r="J1216" i="1"/>
  <c r="J1714" i="1"/>
  <c r="J748" i="1"/>
  <c r="I748" i="1"/>
  <c r="J696" i="1"/>
  <c r="I696" i="1"/>
  <c r="J704" i="1"/>
  <c r="I704" i="1"/>
  <c r="J712" i="1"/>
  <c r="I712" i="1"/>
  <c r="J720" i="1"/>
  <c r="I720" i="1"/>
  <c r="J728" i="1"/>
  <c r="I728" i="1"/>
  <c r="J740" i="1"/>
  <c r="I740" i="1"/>
  <c r="J772" i="1"/>
  <c r="I772" i="1"/>
  <c r="I1220" i="1"/>
  <c r="J1220" i="1"/>
  <c r="J233" i="1"/>
  <c r="I233" i="1"/>
  <c r="J768" i="1"/>
  <c r="I768" i="1"/>
  <c r="J716" i="1"/>
  <c r="I716" i="1"/>
  <c r="J724" i="1"/>
  <c r="I724" i="1"/>
  <c r="J732" i="1"/>
  <c r="I732" i="1"/>
  <c r="J776" i="1"/>
  <c r="I776" i="1"/>
  <c r="J559" i="1"/>
  <c r="I559" i="1"/>
  <c r="I1201" i="1"/>
  <c r="J1201" i="1"/>
  <c r="I1208" i="1"/>
  <c r="J1208" i="1"/>
  <c r="I1224" i="1"/>
  <c r="J1224" i="1"/>
  <c r="I707" i="1"/>
  <c r="J707" i="1"/>
  <c r="I666" i="1"/>
  <c r="J666" i="1"/>
  <c r="I213" i="1"/>
  <c r="J213" i="1"/>
  <c r="I209" i="1"/>
  <c r="J209" i="1"/>
  <c r="I210" i="1"/>
  <c r="J210" i="1"/>
  <c r="I211" i="1"/>
  <c r="J211" i="1"/>
  <c r="I212" i="1"/>
  <c r="J212" i="1"/>
  <c r="I215" i="1"/>
  <c r="J215" i="1"/>
  <c r="I216" i="1"/>
  <c r="J216" i="1"/>
  <c r="I217" i="1"/>
  <c r="J217" i="1"/>
  <c r="I218" i="1"/>
  <c r="J218" i="1"/>
  <c r="I221" i="1"/>
  <c r="J221" i="1"/>
  <c r="I225" i="1"/>
  <c r="J225" i="1"/>
  <c r="J1971" i="1"/>
  <c r="J1972" i="1"/>
  <c r="J1973" i="1"/>
  <c r="J1977" i="1"/>
  <c r="J1978" i="1"/>
  <c r="J1979" i="1"/>
  <c r="J2035" i="1"/>
  <c r="I2035" i="1"/>
  <c r="J2034" i="1"/>
  <c r="I2034" i="1"/>
  <c r="J2036" i="1"/>
  <c r="I2036" i="1"/>
  <c r="J305" i="1"/>
  <c r="I305" i="1"/>
  <c r="J260" i="1"/>
  <c r="I624" i="1"/>
  <c r="J624" i="1"/>
  <c r="I626" i="1"/>
  <c r="J626" i="1"/>
  <c r="J1986" i="1"/>
  <c r="J1987" i="1"/>
  <c r="J1988" i="1"/>
  <c r="J1989" i="1"/>
  <c r="J1990" i="1"/>
  <c r="J1991" i="1"/>
  <c r="J1992" i="1"/>
  <c r="J1993" i="1"/>
  <c r="J1995" i="1"/>
  <c r="J1996" i="1"/>
  <c r="J1997" i="1"/>
  <c r="J1998" i="1"/>
  <c r="J1999" i="1"/>
  <c r="J2000" i="1"/>
  <c r="J2001" i="1"/>
  <c r="J2002" i="1"/>
  <c r="J2003" i="1"/>
  <c r="J2004" i="1"/>
  <c r="J2005" i="1"/>
  <c r="J2006" i="1"/>
  <c r="J2051" i="1"/>
  <c r="J2052" i="1"/>
  <c r="J2053" i="1"/>
  <c r="J2054" i="1"/>
  <c r="J2055" i="1"/>
  <c r="J2056" i="1"/>
  <c r="J362" i="1"/>
  <c r="B362" i="1" s="1"/>
  <c r="J363" i="1"/>
  <c r="J364" i="1"/>
  <c r="J365" i="1"/>
  <c r="J366" i="1"/>
  <c r="J403" i="1"/>
  <c r="B403" i="1" s="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I445" i="1"/>
  <c r="I446" i="1"/>
  <c r="J446" i="1"/>
  <c r="I447" i="1"/>
  <c r="J447" i="1"/>
  <c r="I448" i="1"/>
  <c r="J448" i="1"/>
  <c r="I450" i="1"/>
  <c r="J450" i="1"/>
  <c r="I451" i="1"/>
  <c r="J451" i="1"/>
  <c r="I452" i="1"/>
  <c r="J452" i="1"/>
  <c r="I453" i="1"/>
  <c r="J453" i="1"/>
  <c r="I454" i="1"/>
  <c r="J454" i="1"/>
  <c r="I455" i="1"/>
  <c r="J455" i="1"/>
  <c r="I456" i="1"/>
  <c r="J456" i="1"/>
  <c r="I457" i="1"/>
  <c r="J457" i="1"/>
  <c r="I458" i="1"/>
  <c r="J458" i="1"/>
  <c r="I459" i="1"/>
  <c r="J459" i="1"/>
  <c r="I464" i="1"/>
  <c r="J464" i="1"/>
  <c r="I465" i="1"/>
  <c r="J465" i="1"/>
  <c r="I466" i="1"/>
  <c r="J466" i="1"/>
  <c r="I467" i="1"/>
  <c r="J467" i="1"/>
  <c r="I468" i="1"/>
  <c r="J468" i="1"/>
  <c r="I469" i="1"/>
  <c r="J469" i="1"/>
  <c r="I470" i="1"/>
  <c r="J470" i="1"/>
  <c r="I471" i="1"/>
  <c r="J471" i="1"/>
  <c r="I473" i="1"/>
  <c r="J473" i="1"/>
  <c r="I474" i="1"/>
  <c r="J474" i="1"/>
  <c r="I475" i="1"/>
  <c r="J475" i="1"/>
  <c r="I476" i="1"/>
  <c r="J476" i="1"/>
  <c r="I477" i="1"/>
  <c r="J477" i="1"/>
  <c r="I487" i="1"/>
  <c r="I488" i="1"/>
  <c r="I490" i="1"/>
  <c r="I491" i="1"/>
  <c r="I492" i="1"/>
  <c r="I493" i="1"/>
  <c r="I495" i="1"/>
  <c r="I496" i="1"/>
  <c r="I497" i="1"/>
  <c r="I499" i="1"/>
  <c r="I549" i="1"/>
  <c r="J549" i="1"/>
  <c r="I550" i="1"/>
  <c r="J550" i="1"/>
  <c r="I552" i="1"/>
  <c r="J552" i="1"/>
  <c r="I553" i="1"/>
  <c r="J553" i="1"/>
  <c r="I554" i="1"/>
  <c r="J554" i="1"/>
  <c r="I555" i="1"/>
  <c r="J555" i="1"/>
  <c r="I556" i="1"/>
  <c r="J556" i="1"/>
  <c r="I571" i="1"/>
  <c r="J571" i="1"/>
  <c r="I572" i="1"/>
  <c r="J572" i="1"/>
  <c r="I574" i="1"/>
  <c r="J574" i="1"/>
  <c r="I576" i="1"/>
  <c r="J576" i="1"/>
  <c r="I579" i="1"/>
  <c r="J579" i="1"/>
  <c r="I580" i="1"/>
  <c r="J580" i="1"/>
  <c r="I581" i="1"/>
  <c r="J581" i="1"/>
  <c r="I582" i="1"/>
  <c r="J582" i="1"/>
  <c r="I584" i="1"/>
  <c r="J584" i="1"/>
  <c r="I588" i="1"/>
  <c r="J588" i="1"/>
  <c r="I589" i="1"/>
  <c r="J589" i="1"/>
  <c r="I591" i="1"/>
  <c r="J591" i="1"/>
  <c r="I592" i="1"/>
  <c r="J592" i="1"/>
  <c r="I595" i="1"/>
  <c r="J595" i="1"/>
  <c r="I596" i="1"/>
  <c r="J596" i="1"/>
  <c r="J597" i="1"/>
  <c r="J1027" i="1"/>
  <c r="B1027" i="1" s="1"/>
  <c r="J1028" i="1"/>
  <c r="J1029" i="1"/>
  <c r="J1030" i="1"/>
  <c r="J1031" i="1"/>
  <c r="J1032" i="1"/>
  <c r="J1033" i="1"/>
  <c r="J1034" i="1"/>
  <c r="J1035" i="1"/>
  <c r="J1036" i="1"/>
  <c r="J1037" i="1"/>
  <c r="J1038" i="1"/>
  <c r="J1039" i="1"/>
  <c r="J1040" i="1"/>
  <c r="I1088" i="1"/>
  <c r="J1088" i="1"/>
  <c r="I1090" i="1"/>
  <c r="J1090" i="1"/>
  <c r="I1091" i="1"/>
  <c r="J1091" i="1"/>
  <c r="I1092" i="1"/>
  <c r="J1092" i="1"/>
  <c r="I1171" i="1"/>
  <c r="J1171" i="1"/>
  <c r="I1172" i="1"/>
  <c r="J1172" i="1"/>
  <c r="I1173" i="1"/>
  <c r="J1173" i="1"/>
  <c r="I1174" i="1"/>
  <c r="J1174" i="1"/>
  <c r="I1176" i="1"/>
  <c r="J1176" i="1"/>
  <c r="I1177" i="1"/>
  <c r="J1177" i="1"/>
  <c r="I1178" i="1"/>
  <c r="J1178" i="1"/>
  <c r="I1227" i="1"/>
  <c r="J1227" i="1"/>
  <c r="I1228" i="1"/>
  <c r="J1228" i="1"/>
  <c r="I153" i="1"/>
  <c r="J153" i="1"/>
  <c r="I154" i="1"/>
  <c r="J154" i="1"/>
  <c r="I155" i="1"/>
  <c r="J155" i="1"/>
  <c r="I157" i="1"/>
  <c r="J157" i="1"/>
  <c r="I158" i="1"/>
  <c r="J158" i="1"/>
  <c r="I159" i="1"/>
  <c r="J159" i="1"/>
  <c r="I160" i="1"/>
  <c r="J160" i="1"/>
  <c r="I124" i="1"/>
  <c r="J124" i="1"/>
  <c r="I132" i="1"/>
  <c r="J132" i="1"/>
  <c r="I133" i="1"/>
  <c r="J133" i="1"/>
  <c r="I134" i="1"/>
  <c r="J134" i="1"/>
  <c r="I135" i="1"/>
  <c r="J135" i="1"/>
  <c r="I136" i="1"/>
  <c r="J136" i="1"/>
  <c r="I137" i="1"/>
  <c r="J137" i="1"/>
  <c r="I33" i="1"/>
  <c r="J33" i="1"/>
  <c r="I35" i="1"/>
  <c r="J35" i="1"/>
  <c r="I40" i="1"/>
  <c r="J40" i="1"/>
  <c r="I41" i="1"/>
  <c r="J41" i="1"/>
  <c r="J45" i="1"/>
  <c r="I49" i="1"/>
  <c r="J49" i="1"/>
  <c r="I51" i="1"/>
  <c r="J51" i="1"/>
  <c r="I52" i="1"/>
  <c r="J52" i="1"/>
  <c r="J2018" i="1"/>
  <c r="J2014" i="1"/>
  <c r="B2014" i="1" s="1"/>
  <c r="J2020" i="1"/>
  <c r="J2019" i="1"/>
  <c r="J2017" i="1"/>
  <c r="J1982" i="1"/>
  <c r="J1969" i="1"/>
  <c r="I50" i="1"/>
  <c r="J50" i="1"/>
  <c r="I42" i="1"/>
  <c r="J42" i="1"/>
  <c r="J1984" i="1"/>
  <c r="I1139" i="1"/>
  <c r="I1140" i="1"/>
  <c r="I1141" i="1"/>
  <c r="J1141" i="1"/>
  <c r="I1142" i="1"/>
  <c r="I1143" i="1"/>
  <c r="I1144" i="1"/>
  <c r="I1145" i="1"/>
  <c r="I1146" i="1"/>
  <c r="I1147" i="1"/>
  <c r="I1148" i="1"/>
  <c r="I1149" i="1"/>
  <c r="I1150" i="1"/>
  <c r="J1150" i="1"/>
  <c r="I1151" i="1"/>
  <c r="I1152" i="1"/>
  <c r="I1154" i="1"/>
  <c r="I1155" i="1"/>
  <c r="I1156" i="1"/>
  <c r="J1156" i="1"/>
  <c r="I1157" i="1"/>
  <c r="I1158" i="1"/>
  <c r="J1158" i="1"/>
  <c r="I1159" i="1"/>
  <c r="I1160" i="1"/>
  <c r="I1161" i="1"/>
  <c r="I1162" i="1"/>
  <c r="I1163" i="1"/>
  <c r="I1164" i="1"/>
  <c r="I1165" i="1"/>
  <c r="I1166" i="1"/>
  <c r="J1166" i="1"/>
  <c r="I1167" i="1"/>
  <c r="J1167" i="1"/>
  <c r="I1168" i="1"/>
  <c r="I1169" i="1"/>
  <c r="J1139" i="1"/>
  <c r="J1140" i="1"/>
  <c r="J1142" i="1"/>
  <c r="J1143" i="1"/>
  <c r="J1144" i="1"/>
  <c r="J1145" i="1"/>
  <c r="J1146" i="1"/>
  <c r="J1147" i="1"/>
  <c r="J1148" i="1"/>
  <c r="J1149" i="1"/>
  <c r="J1151" i="1"/>
  <c r="J1152" i="1"/>
  <c r="K1152" i="1" s="1"/>
  <c r="J1154" i="1"/>
  <c r="J1155" i="1"/>
  <c r="K1155" i="1" s="1"/>
  <c r="J1157" i="1"/>
  <c r="J1159" i="1"/>
  <c r="J1160" i="1"/>
  <c r="J1161" i="1"/>
  <c r="J1162" i="1"/>
  <c r="J1163" i="1"/>
  <c r="J1164" i="1"/>
  <c r="J1165" i="1"/>
  <c r="J1168" i="1"/>
  <c r="J1169" i="1"/>
  <c r="I326" i="1"/>
  <c r="I327" i="1"/>
  <c r="I328" i="1"/>
  <c r="I329" i="1"/>
  <c r="I330" i="1"/>
  <c r="I331" i="1"/>
  <c r="J326" i="1"/>
  <c r="J327" i="1"/>
  <c r="J328" i="1"/>
  <c r="J329" i="1"/>
  <c r="J330" i="1"/>
  <c r="J331" i="1"/>
  <c r="I302" i="1"/>
  <c r="I304" i="1"/>
  <c r="I306" i="1"/>
  <c r="J306" i="1"/>
  <c r="I307" i="1"/>
  <c r="I308" i="1"/>
  <c r="I309" i="1"/>
  <c r="I310" i="1"/>
  <c r="I311" i="1"/>
  <c r="I312" i="1"/>
  <c r="J312" i="1"/>
  <c r="I313" i="1"/>
  <c r="J313" i="1"/>
  <c r="I314" i="1"/>
  <c r="J314" i="1"/>
  <c r="J302" i="1"/>
  <c r="J304" i="1"/>
  <c r="J307" i="1"/>
  <c r="J308" i="1"/>
  <c r="J309" i="1"/>
  <c r="J310" i="1"/>
  <c r="J311" i="1"/>
  <c r="J17" i="1"/>
  <c r="I1667" i="1"/>
  <c r="I1668" i="1"/>
  <c r="I1669" i="1"/>
  <c r="J1669" i="1"/>
  <c r="I1670" i="1"/>
  <c r="J1670" i="1"/>
  <c r="I1671" i="1"/>
  <c r="I1672" i="1"/>
  <c r="I1673" i="1"/>
  <c r="I1674" i="1"/>
  <c r="I1675" i="1"/>
  <c r="I1676" i="1"/>
  <c r="I1677" i="1"/>
  <c r="I1678" i="1"/>
  <c r="I1679" i="1"/>
  <c r="I1680" i="1"/>
  <c r="I1681" i="1"/>
  <c r="J1667" i="1"/>
  <c r="J1668" i="1"/>
  <c r="J1671" i="1"/>
  <c r="J1672" i="1"/>
  <c r="J1673" i="1"/>
  <c r="J1674" i="1"/>
  <c r="J1675" i="1"/>
  <c r="J1676" i="1"/>
  <c r="J1677" i="1"/>
  <c r="J1678" i="1"/>
  <c r="J1679" i="1"/>
  <c r="J1680" i="1"/>
  <c r="J1681" i="1"/>
  <c r="I57" i="1"/>
  <c r="J57" i="1"/>
  <c r="I59" i="1"/>
  <c r="J59" i="1"/>
  <c r="I60" i="1"/>
  <c r="I61" i="1"/>
  <c r="I62" i="1"/>
  <c r="I63" i="1"/>
  <c r="I64" i="1"/>
  <c r="I65" i="1"/>
  <c r="I66" i="1"/>
  <c r="I67" i="1"/>
  <c r="J60" i="1"/>
  <c r="J61" i="1"/>
  <c r="J62" i="1"/>
  <c r="J63" i="1"/>
  <c r="J64" i="1"/>
  <c r="J65" i="1"/>
  <c r="J66" i="1"/>
  <c r="J67" i="1"/>
  <c r="J69" i="1"/>
  <c r="J70" i="1"/>
  <c r="J71" i="1"/>
  <c r="J72" i="1"/>
  <c r="J73" i="1"/>
  <c r="J242" i="1"/>
  <c r="J243" i="1"/>
  <c r="J244" i="1"/>
  <c r="J245" i="1"/>
  <c r="J246" i="1"/>
  <c r="J247" i="1"/>
  <c r="J248" i="1"/>
  <c r="J249" i="1"/>
  <c r="J250" i="1"/>
  <c r="J251" i="1"/>
  <c r="J252" i="1"/>
  <c r="J255" i="1"/>
  <c r="J256" i="1"/>
  <c r="J257" i="1"/>
  <c r="J258" i="1"/>
  <c r="J259"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68" i="1"/>
  <c r="B368" i="1" s="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I479" i="1"/>
  <c r="J479" i="1"/>
  <c r="I480" i="1"/>
  <c r="I481" i="1"/>
  <c r="I482" i="1"/>
  <c r="I483" i="1"/>
  <c r="J483" i="1"/>
  <c r="I484" i="1"/>
  <c r="I485" i="1"/>
  <c r="J480" i="1"/>
  <c r="J481" i="1"/>
  <c r="J482" i="1"/>
  <c r="J484" i="1"/>
  <c r="J485" i="1"/>
  <c r="J630" i="1"/>
  <c r="B630" i="1" s="1"/>
  <c r="J631" i="1"/>
  <c r="J632" i="1"/>
  <c r="J633" i="1"/>
  <c r="J634" i="1"/>
  <c r="J635" i="1"/>
  <c r="J636" i="1"/>
  <c r="J637" i="1"/>
  <c r="J638" i="1"/>
  <c r="J639" i="1"/>
  <c r="J641" i="1"/>
  <c r="B641" i="1" s="1"/>
  <c r="J642" i="1"/>
  <c r="J643" i="1"/>
  <c r="J644" i="1"/>
  <c r="J645" i="1"/>
  <c r="J646" i="1"/>
  <c r="J647" i="1"/>
  <c r="J648" i="1"/>
  <c r="J649" i="1"/>
  <c r="J650" i="1"/>
  <c r="J651" i="1"/>
  <c r="J652" i="1"/>
  <c r="J653" i="1"/>
  <c r="I669" i="1"/>
  <c r="I670" i="1"/>
  <c r="I671" i="1"/>
  <c r="J671" i="1"/>
  <c r="I672" i="1"/>
  <c r="I673" i="1"/>
  <c r="I674" i="1"/>
  <c r="I675" i="1"/>
  <c r="I676" i="1"/>
  <c r="I677" i="1"/>
  <c r="I678" i="1"/>
  <c r="J678" i="1"/>
  <c r="I679" i="1"/>
  <c r="I680" i="1"/>
  <c r="I681" i="1"/>
  <c r="I682" i="1"/>
  <c r="I683" i="1"/>
  <c r="I684" i="1"/>
  <c r="I687" i="1"/>
  <c r="I688" i="1"/>
  <c r="I689" i="1"/>
  <c r="J689" i="1"/>
  <c r="I692" i="1"/>
  <c r="I693" i="1"/>
  <c r="I694" i="1"/>
  <c r="I695" i="1"/>
  <c r="I698" i="1"/>
  <c r="I699" i="1"/>
  <c r="I700" i="1"/>
  <c r="J700" i="1"/>
  <c r="I702" i="1"/>
  <c r="J702" i="1"/>
  <c r="J669" i="1"/>
  <c r="J670" i="1"/>
  <c r="J672" i="1"/>
  <c r="J673" i="1"/>
  <c r="J674" i="1"/>
  <c r="J675" i="1"/>
  <c r="J676" i="1"/>
  <c r="J677" i="1"/>
  <c r="J679" i="1"/>
  <c r="J680" i="1"/>
  <c r="J681" i="1"/>
  <c r="J682" i="1"/>
  <c r="J683" i="1"/>
  <c r="J684" i="1"/>
  <c r="J687" i="1"/>
  <c r="J688" i="1"/>
  <c r="J692" i="1"/>
  <c r="J693" i="1"/>
  <c r="J694" i="1"/>
  <c r="J695" i="1"/>
  <c r="J698" i="1"/>
  <c r="J699" i="1"/>
  <c r="I780" i="1"/>
  <c r="J780" i="1"/>
  <c r="I781" i="1"/>
  <c r="I783" i="1"/>
  <c r="I784" i="1"/>
  <c r="I785" i="1"/>
  <c r="I786" i="1"/>
  <c r="I787" i="1"/>
  <c r="I788" i="1"/>
  <c r="I789" i="1"/>
  <c r="I790" i="1"/>
  <c r="I791" i="1"/>
  <c r="I794" i="1"/>
  <c r="I795" i="1"/>
  <c r="I796" i="1"/>
  <c r="I797" i="1"/>
  <c r="I798" i="1"/>
  <c r="I799" i="1"/>
  <c r="I800" i="1"/>
  <c r="I801" i="1"/>
  <c r="I802" i="1"/>
  <c r="I803" i="1"/>
  <c r="I804" i="1"/>
  <c r="I805" i="1"/>
  <c r="I806" i="1"/>
  <c r="I807" i="1"/>
  <c r="I808" i="1"/>
  <c r="I809" i="1"/>
  <c r="I810" i="1"/>
  <c r="I813" i="1"/>
  <c r="I814" i="1"/>
  <c r="I816" i="1"/>
  <c r="I817" i="1"/>
  <c r="I820" i="1"/>
  <c r="I821" i="1"/>
  <c r="I822" i="1"/>
  <c r="J822" i="1"/>
  <c r="I824" i="1"/>
  <c r="J824" i="1"/>
  <c r="I825" i="1"/>
  <c r="I826" i="1"/>
  <c r="I827" i="1"/>
  <c r="I828" i="1"/>
  <c r="I829" i="1"/>
  <c r="I830" i="1"/>
  <c r="I833" i="1"/>
  <c r="I834" i="1"/>
  <c r="I835" i="1"/>
  <c r="I840" i="1"/>
  <c r="I841" i="1"/>
  <c r="I842" i="1"/>
  <c r="I843" i="1"/>
  <c r="I844" i="1"/>
  <c r="I845" i="1"/>
  <c r="I846" i="1"/>
  <c r="I847" i="1"/>
  <c r="I848" i="1"/>
  <c r="I849" i="1"/>
  <c r="I850" i="1"/>
  <c r="I851" i="1"/>
  <c r="I854" i="1"/>
  <c r="I855" i="1"/>
  <c r="J855" i="1"/>
  <c r="I856" i="1"/>
  <c r="J856" i="1"/>
  <c r="I857" i="1"/>
  <c r="I858" i="1"/>
  <c r="I859" i="1"/>
  <c r="I860" i="1"/>
  <c r="I861" i="1"/>
  <c r="I862" i="1"/>
  <c r="I863" i="1"/>
  <c r="I864" i="1"/>
  <c r="I865" i="1"/>
  <c r="I866" i="1"/>
  <c r="I867" i="1"/>
  <c r="I868" i="1"/>
  <c r="I869" i="1"/>
  <c r="I870" i="1"/>
  <c r="I871" i="1"/>
  <c r="I872" i="1"/>
  <c r="I873" i="1"/>
  <c r="I874" i="1"/>
  <c r="I875" i="1"/>
  <c r="I876" i="1"/>
  <c r="I877" i="1"/>
  <c r="I878" i="1"/>
  <c r="I879" i="1"/>
  <c r="I880" i="1"/>
  <c r="J880" i="1"/>
  <c r="I881" i="1"/>
  <c r="I882" i="1"/>
  <c r="I883" i="1"/>
  <c r="I884" i="1"/>
  <c r="I885" i="1"/>
  <c r="I886" i="1"/>
  <c r="I887" i="1"/>
  <c r="I888" i="1"/>
  <c r="I889" i="1"/>
  <c r="I890" i="1"/>
  <c r="I891" i="1"/>
  <c r="I892" i="1"/>
  <c r="I893" i="1"/>
  <c r="I894" i="1"/>
  <c r="I895" i="1"/>
  <c r="I896" i="1"/>
  <c r="I897" i="1"/>
  <c r="I898" i="1"/>
  <c r="I899" i="1"/>
  <c r="I900" i="1"/>
  <c r="I901" i="1"/>
  <c r="I902" i="1"/>
  <c r="I903" i="1"/>
  <c r="I908" i="1"/>
  <c r="I909" i="1"/>
  <c r="J781" i="1"/>
  <c r="J783" i="1"/>
  <c r="J784" i="1"/>
  <c r="J785" i="1"/>
  <c r="J786" i="1"/>
  <c r="J787" i="1"/>
  <c r="J788" i="1"/>
  <c r="J789" i="1"/>
  <c r="J790" i="1"/>
  <c r="J791" i="1"/>
  <c r="J794" i="1"/>
  <c r="J795" i="1"/>
  <c r="J796" i="1"/>
  <c r="J797" i="1"/>
  <c r="J798" i="1"/>
  <c r="J799" i="1"/>
  <c r="J800" i="1"/>
  <c r="J801" i="1"/>
  <c r="J802" i="1"/>
  <c r="J803" i="1"/>
  <c r="J804" i="1"/>
  <c r="J805" i="1"/>
  <c r="J806" i="1"/>
  <c r="J807" i="1"/>
  <c r="J808" i="1"/>
  <c r="J809" i="1"/>
  <c r="J810" i="1"/>
  <c r="J813" i="1"/>
  <c r="J814" i="1"/>
  <c r="J816" i="1"/>
  <c r="J817" i="1"/>
  <c r="J820" i="1"/>
  <c r="J821" i="1"/>
  <c r="J825" i="1"/>
  <c r="J826" i="1"/>
  <c r="J827" i="1"/>
  <c r="J828" i="1"/>
  <c r="J829" i="1"/>
  <c r="J830" i="1"/>
  <c r="J833" i="1"/>
  <c r="J834" i="1"/>
  <c r="J835" i="1"/>
  <c r="J840" i="1"/>
  <c r="J841" i="1"/>
  <c r="J842" i="1"/>
  <c r="J843" i="1"/>
  <c r="J844" i="1"/>
  <c r="J845" i="1"/>
  <c r="J846" i="1"/>
  <c r="J847" i="1"/>
  <c r="J848" i="1"/>
  <c r="J849" i="1"/>
  <c r="J850" i="1"/>
  <c r="J851" i="1"/>
  <c r="J854" i="1"/>
  <c r="J857" i="1"/>
  <c r="J858" i="1"/>
  <c r="J859" i="1"/>
  <c r="J860" i="1"/>
  <c r="J861" i="1"/>
  <c r="J862" i="1"/>
  <c r="J863" i="1"/>
  <c r="J864" i="1"/>
  <c r="J865" i="1"/>
  <c r="J866" i="1"/>
  <c r="J867" i="1"/>
  <c r="J868" i="1"/>
  <c r="J869" i="1"/>
  <c r="J870" i="1"/>
  <c r="J871" i="1"/>
  <c r="J872" i="1"/>
  <c r="J873" i="1"/>
  <c r="J874" i="1"/>
  <c r="J875" i="1"/>
  <c r="J876" i="1"/>
  <c r="J877" i="1"/>
  <c r="J878" i="1"/>
  <c r="J879" i="1"/>
  <c r="J881" i="1"/>
  <c r="J882" i="1"/>
  <c r="J883" i="1"/>
  <c r="J884" i="1"/>
  <c r="J885" i="1"/>
  <c r="J886" i="1"/>
  <c r="J887" i="1"/>
  <c r="J888" i="1"/>
  <c r="J889" i="1"/>
  <c r="J890" i="1"/>
  <c r="J891" i="1"/>
  <c r="J892" i="1"/>
  <c r="J893" i="1"/>
  <c r="J894" i="1"/>
  <c r="J895" i="1"/>
  <c r="J896" i="1"/>
  <c r="J897" i="1"/>
  <c r="J898" i="1"/>
  <c r="J899" i="1"/>
  <c r="J900" i="1"/>
  <c r="J901" i="1"/>
  <c r="J902" i="1"/>
  <c r="J903" i="1"/>
  <c r="J908" i="1"/>
  <c r="J909" i="1"/>
  <c r="I911" i="1"/>
  <c r="J911" i="1"/>
  <c r="I912" i="1"/>
  <c r="I913" i="1"/>
  <c r="I914" i="1"/>
  <c r="I915" i="1"/>
  <c r="I916" i="1"/>
  <c r="I917" i="1"/>
  <c r="I918" i="1"/>
  <c r="I919" i="1"/>
  <c r="I920" i="1"/>
  <c r="I921" i="1"/>
  <c r="I922" i="1"/>
  <c r="J912" i="1"/>
  <c r="J913" i="1"/>
  <c r="J914" i="1"/>
  <c r="J915" i="1"/>
  <c r="J916" i="1"/>
  <c r="J917" i="1"/>
  <c r="J918" i="1"/>
  <c r="J919" i="1"/>
  <c r="J920" i="1"/>
  <c r="J921" i="1"/>
  <c r="J922" i="1"/>
  <c r="I1094" i="1"/>
  <c r="J1094" i="1"/>
  <c r="I1095" i="1"/>
  <c r="I1097" i="1"/>
  <c r="J1095" i="1"/>
  <c r="J1097" i="1"/>
  <c r="I1180" i="1"/>
  <c r="J1180" i="1"/>
  <c r="I1181" i="1"/>
  <c r="I1182" i="1"/>
  <c r="I1183" i="1"/>
  <c r="I1186" i="1"/>
  <c r="I1187" i="1"/>
  <c r="I1188" i="1"/>
  <c r="I1190" i="1"/>
  <c r="I1193" i="1"/>
  <c r="J1181" i="1"/>
  <c r="J1182" i="1"/>
  <c r="J1183" i="1"/>
  <c r="J1186" i="1"/>
  <c r="J1187" i="1"/>
  <c r="J1188" i="1"/>
  <c r="J1190" i="1"/>
  <c r="J1193" i="1"/>
  <c r="I1240" i="1"/>
  <c r="J1240" i="1"/>
  <c r="I1241" i="1"/>
  <c r="I1242" i="1"/>
  <c r="I1243" i="1"/>
  <c r="I1244" i="1"/>
  <c r="I1245" i="1"/>
  <c r="I1246" i="1"/>
  <c r="I1247" i="1"/>
  <c r="J1247" i="1"/>
  <c r="I1248" i="1"/>
  <c r="J1248" i="1"/>
  <c r="I1249" i="1"/>
  <c r="J1249" i="1"/>
  <c r="I1250" i="1"/>
  <c r="I1251" i="1"/>
  <c r="I1252" i="1"/>
  <c r="I1253" i="1"/>
  <c r="J1241" i="1"/>
  <c r="J1242" i="1"/>
  <c r="J1243" i="1"/>
  <c r="J1244" i="1"/>
  <c r="J1245" i="1"/>
  <c r="J1246" i="1"/>
  <c r="J1250" i="1"/>
  <c r="J1251" i="1"/>
  <c r="J1252" i="1"/>
  <c r="J1253" i="1"/>
  <c r="I1832" i="1"/>
  <c r="J1832" i="1"/>
  <c r="I1833" i="1"/>
  <c r="I1834" i="1"/>
  <c r="I1835" i="1"/>
  <c r="I1836" i="1"/>
  <c r="I1837" i="1"/>
  <c r="I1838" i="1"/>
  <c r="I1839" i="1"/>
  <c r="I1840" i="1"/>
  <c r="I1841" i="1"/>
  <c r="I1842" i="1"/>
  <c r="I1843" i="1"/>
  <c r="I1844" i="1"/>
  <c r="I1845" i="1"/>
  <c r="I1846" i="1"/>
  <c r="I1847" i="1"/>
  <c r="I1848" i="1"/>
  <c r="J1833" i="1"/>
  <c r="J1834" i="1"/>
  <c r="J1835" i="1"/>
  <c r="J1836" i="1"/>
  <c r="J1837" i="1"/>
  <c r="J1838" i="1"/>
  <c r="J1839" i="1"/>
  <c r="J1840" i="1"/>
  <c r="J1841" i="1"/>
  <c r="J1842" i="1"/>
  <c r="J1843" i="1"/>
  <c r="J1844" i="1"/>
  <c r="J1845" i="1"/>
  <c r="J1846" i="1"/>
  <c r="J1847" i="1"/>
  <c r="J1848" i="1"/>
  <c r="I1850" i="1"/>
  <c r="J1850" i="1"/>
  <c r="I1851" i="1"/>
  <c r="I1852" i="1"/>
  <c r="I1853" i="1"/>
  <c r="I1854" i="1"/>
  <c r="I1855" i="1"/>
  <c r="I1856" i="1"/>
  <c r="I1857" i="1"/>
  <c r="I1858" i="1"/>
  <c r="J1851" i="1"/>
  <c r="J1852" i="1"/>
  <c r="J1853" i="1"/>
  <c r="J1854" i="1"/>
  <c r="J1855" i="1"/>
  <c r="K1855" i="1" s="1"/>
  <c r="J1856" i="1"/>
  <c r="J1857" i="1"/>
  <c r="J1858" i="1"/>
  <c r="I1860" i="1"/>
  <c r="I1861" i="1"/>
  <c r="I1862" i="1"/>
  <c r="I1863" i="1"/>
  <c r="I1864" i="1"/>
  <c r="I1865" i="1"/>
  <c r="I1866" i="1"/>
  <c r="I1867" i="1"/>
  <c r="I1868" i="1"/>
  <c r="I1869" i="1"/>
  <c r="I1870" i="1"/>
  <c r="I1871" i="1"/>
  <c r="I1872" i="1"/>
  <c r="I1873" i="1"/>
  <c r="I1874" i="1"/>
  <c r="I1875" i="1"/>
  <c r="I1876" i="1"/>
  <c r="I1877" i="1"/>
  <c r="J1877" i="1"/>
  <c r="I1878" i="1"/>
  <c r="I1879" i="1"/>
  <c r="J1861" i="1"/>
  <c r="J1862" i="1"/>
  <c r="J1863" i="1"/>
  <c r="J1864" i="1"/>
  <c r="J1865" i="1"/>
  <c r="J1866" i="1"/>
  <c r="J1867" i="1"/>
  <c r="J1868" i="1"/>
  <c r="J1869" i="1"/>
  <c r="J1870" i="1"/>
  <c r="J1871" i="1"/>
  <c r="J1872" i="1"/>
  <c r="J1873" i="1"/>
  <c r="J1874" i="1"/>
  <c r="J1875" i="1"/>
  <c r="J1876" i="1"/>
  <c r="J1878" i="1"/>
  <c r="J1879" i="1"/>
  <c r="I1881" i="1"/>
  <c r="J1881" i="1"/>
  <c r="I1882" i="1"/>
  <c r="I1883" i="1"/>
  <c r="I1884" i="1"/>
  <c r="I1885" i="1"/>
  <c r="I1886" i="1"/>
  <c r="I1887" i="1"/>
  <c r="I1888" i="1"/>
  <c r="I1889" i="1"/>
  <c r="I1890" i="1"/>
  <c r="J1882" i="1"/>
  <c r="J1883" i="1"/>
  <c r="J1884" i="1"/>
  <c r="J1885" i="1"/>
  <c r="J1886" i="1"/>
  <c r="J1887" i="1"/>
  <c r="J1888" i="1"/>
  <c r="J1889" i="1"/>
  <c r="J1890" i="1"/>
  <c r="I1892" i="1"/>
  <c r="J1892" i="1"/>
  <c r="I1893" i="1"/>
  <c r="I1894" i="1"/>
  <c r="I1895" i="1"/>
  <c r="I1896" i="1"/>
  <c r="I1897" i="1"/>
  <c r="I1898" i="1"/>
  <c r="I1899" i="1"/>
  <c r="J1893" i="1"/>
  <c r="J1894" i="1"/>
  <c r="J1895" i="1"/>
  <c r="J1896" i="1"/>
  <c r="J1897" i="1"/>
  <c r="J1898" i="1"/>
  <c r="J1899" i="1"/>
  <c r="J2015" i="1"/>
  <c r="J2016" i="1"/>
  <c r="J2021" i="1"/>
  <c r="I2023" i="1"/>
  <c r="J2023" i="1"/>
  <c r="I2024" i="1"/>
  <c r="I2025" i="1"/>
  <c r="J2025" i="1"/>
  <c r="I2026" i="1"/>
  <c r="I2027" i="1"/>
  <c r="I2028" i="1"/>
  <c r="I2029" i="1"/>
  <c r="I2030" i="1"/>
  <c r="I2031" i="1"/>
  <c r="J2031" i="1"/>
  <c r="I2032" i="1"/>
  <c r="J2032" i="1"/>
  <c r="I2033" i="1"/>
  <c r="I2037" i="1"/>
  <c r="J2024" i="1"/>
  <c r="J2026" i="1"/>
  <c r="J2027" i="1"/>
  <c r="J2028" i="1"/>
  <c r="J2029" i="1"/>
  <c r="J2030" i="1"/>
  <c r="J2033" i="1"/>
  <c r="J2037" i="1"/>
  <c r="J2039" i="1"/>
  <c r="B2039" i="1" s="1"/>
  <c r="J2040" i="1"/>
  <c r="J2041" i="1"/>
  <c r="J2042" i="1"/>
  <c r="J2043" i="1"/>
  <c r="J2044" i="1"/>
  <c r="J2045" i="1"/>
  <c r="J2046" i="1"/>
  <c r="J2047" i="1"/>
  <c r="J2048" i="1"/>
  <c r="J2049" i="1"/>
  <c r="I12" i="1"/>
  <c r="J12" i="1"/>
  <c r="I13" i="1"/>
  <c r="I14" i="1"/>
  <c r="I15" i="1"/>
  <c r="I16" i="1"/>
  <c r="I18" i="1"/>
  <c r="I19" i="1"/>
  <c r="J19" i="1"/>
  <c r="I20" i="1"/>
  <c r="I21" i="1"/>
  <c r="I22" i="1"/>
  <c r="I23" i="1"/>
  <c r="J23" i="1"/>
  <c r="I24" i="1"/>
  <c r="I25" i="1"/>
  <c r="I26" i="1"/>
  <c r="I27" i="1"/>
  <c r="J27" i="1"/>
  <c r="I28" i="1"/>
  <c r="I29" i="1"/>
  <c r="I30" i="1"/>
  <c r="I31" i="1"/>
  <c r="J31" i="1"/>
  <c r="I32" i="1"/>
  <c r="I34" i="1"/>
  <c r="I36" i="1"/>
  <c r="I37" i="1"/>
  <c r="I38" i="1"/>
  <c r="I39" i="1"/>
  <c r="I43" i="1"/>
  <c r="I44" i="1"/>
  <c r="I46" i="1"/>
  <c r="J46" i="1"/>
  <c r="I47" i="1"/>
  <c r="I48" i="1"/>
  <c r="I53" i="1"/>
  <c r="I54" i="1"/>
  <c r="I55" i="1"/>
  <c r="I56" i="1"/>
  <c r="J13" i="1"/>
  <c r="J14" i="1"/>
  <c r="J15" i="1"/>
  <c r="J16" i="1"/>
  <c r="J18" i="1"/>
  <c r="J20" i="1"/>
  <c r="J21" i="1"/>
  <c r="J22" i="1"/>
  <c r="J24" i="1"/>
  <c r="J25" i="1"/>
  <c r="J26" i="1"/>
  <c r="J28" i="1"/>
  <c r="J29" i="1"/>
  <c r="J30" i="1"/>
  <c r="J32" i="1"/>
  <c r="J34" i="1"/>
  <c r="J36" i="1"/>
  <c r="J37" i="1"/>
  <c r="J38" i="1"/>
  <c r="J39" i="1"/>
  <c r="J43" i="1"/>
  <c r="J44" i="1"/>
  <c r="J47" i="1"/>
  <c r="J48" i="1"/>
  <c r="J53" i="1"/>
  <c r="J54" i="1"/>
  <c r="J55" i="1"/>
  <c r="J56" i="1"/>
  <c r="I4" i="1"/>
  <c r="I5" i="1"/>
  <c r="I6" i="1"/>
  <c r="I7" i="1"/>
  <c r="I8" i="1"/>
  <c r="I9" i="1"/>
  <c r="I10" i="1"/>
  <c r="J4" i="1"/>
  <c r="J5" i="1"/>
  <c r="J6" i="1"/>
  <c r="J7" i="1"/>
  <c r="J8" i="1"/>
  <c r="J9" i="1"/>
  <c r="J10" i="1"/>
  <c r="I3" i="1"/>
  <c r="J3" i="1"/>
  <c r="K1815" i="1" l="1"/>
  <c r="K1811" i="1"/>
  <c r="K1814" i="1"/>
  <c r="K1810" i="1"/>
  <c r="K1798" i="1"/>
  <c r="K1794" i="1"/>
  <c r="K1790" i="1"/>
  <c r="K1786" i="1"/>
  <c r="K1245" i="1"/>
  <c r="K1782" i="1"/>
  <c r="K1789" i="1"/>
  <c r="K1785" i="1"/>
  <c r="K1781" i="1"/>
  <c r="K1788" i="1"/>
  <c r="K1916" i="1"/>
  <c r="K1802" i="1"/>
  <c r="K1809" i="1"/>
  <c r="K1796" i="1"/>
  <c r="K1793" i="1"/>
  <c r="K1792" i="1"/>
  <c r="K1915" i="1"/>
  <c r="K1801" i="1"/>
  <c r="K1784" i="1"/>
  <c r="K1797" i="1"/>
  <c r="K1780" i="1"/>
  <c r="K1800" i="1"/>
  <c r="K1905" i="1"/>
  <c r="K1912" i="1"/>
  <c r="K1907" i="1"/>
  <c r="K1108" i="1"/>
  <c r="K1104" i="1"/>
  <c r="K1908" i="1"/>
  <c r="K1910" i="1"/>
  <c r="K1906" i="1"/>
  <c r="K1902" i="1"/>
  <c r="K1913" i="1"/>
  <c r="B1901" i="1"/>
  <c r="G94" i="5" s="1"/>
  <c r="K1911" i="1"/>
  <c r="K1914" i="1"/>
  <c r="K1904" i="1"/>
  <c r="K1903" i="1"/>
  <c r="K1858" i="1"/>
  <c r="K1118" i="1"/>
  <c r="K1106" i="1"/>
  <c r="K1102" i="1"/>
  <c r="K1099" i="1"/>
  <c r="K1109" i="1"/>
  <c r="K1119" i="1"/>
  <c r="K1120" i="1"/>
  <c r="K1121" i="1"/>
  <c r="K1105" i="1"/>
  <c r="K1116" i="1"/>
  <c r="K1111" i="1"/>
  <c r="K1103" i="1"/>
  <c r="K1110" i="1"/>
  <c r="K1117" i="1"/>
  <c r="K1113" i="1"/>
  <c r="K1114" i="1"/>
  <c r="K1101" i="1"/>
  <c r="K1107" i="1"/>
  <c r="K1100" i="1"/>
  <c r="K1112" i="1"/>
  <c r="K1096" i="1"/>
  <c r="K1115" i="1"/>
  <c r="K1098" i="1"/>
  <c r="K1070" i="1"/>
  <c r="K1078" i="1"/>
  <c r="K1072" i="1"/>
  <c r="K1075" i="1"/>
  <c r="K1082" i="1"/>
  <c r="K1085" i="1"/>
  <c r="K1079" i="1"/>
  <c r="K1071" i="1"/>
  <c r="K1084" i="1"/>
  <c r="K1077" i="1"/>
  <c r="K1065" i="1"/>
  <c r="K1068" i="1"/>
  <c r="K1064" i="1"/>
  <c r="K1058" i="1"/>
  <c r="K1063" i="1"/>
  <c r="K1057" i="1"/>
  <c r="K1061" i="1"/>
  <c r="K907" i="1"/>
  <c r="K906" i="1"/>
  <c r="K905" i="1"/>
  <c r="K904" i="1"/>
  <c r="K838" i="1"/>
  <c r="K852" i="1"/>
  <c r="K836" i="1"/>
  <c r="K823" i="1"/>
  <c r="K831" i="1"/>
  <c r="K853" i="1"/>
  <c r="K815" i="1"/>
  <c r="K837" i="1"/>
  <c r="K818" i="1"/>
  <c r="K832" i="1"/>
  <c r="K793" i="1"/>
  <c r="K811" i="1"/>
  <c r="K792" i="1"/>
  <c r="K839" i="1"/>
  <c r="K1857" i="1"/>
  <c r="K782" i="1"/>
  <c r="K1192" i="1"/>
  <c r="K819" i="1"/>
  <c r="K812" i="1"/>
  <c r="K1195" i="1"/>
  <c r="K1196" i="1"/>
  <c r="K1185" i="1"/>
  <c r="K1194" i="1"/>
  <c r="K1191" i="1"/>
  <c r="B1636" i="1"/>
  <c r="K1184" i="1"/>
  <c r="B1616" i="1"/>
  <c r="B1576" i="1"/>
  <c r="B1565" i="1"/>
  <c r="B209" i="1"/>
  <c r="F40" i="4" s="1"/>
  <c r="K1853" i="1"/>
  <c r="B178" i="1"/>
  <c r="B1950" i="1"/>
  <c r="B2008" i="1"/>
  <c r="K1187" i="1"/>
  <c r="K1193" i="1"/>
  <c r="K62" i="1"/>
  <c r="K1168" i="1"/>
  <c r="B1557" i="1"/>
  <c r="F126" i="4" s="1"/>
  <c r="B1529" i="1"/>
  <c r="F123" i="4" s="1"/>
  <c r="K1241" i="1"/>
  <c r="K598" i="1"/>
  <c r="K1186" i="1"/>
  <c r="K1183" i="1"/>
  <c r="K1154" i="1"/>
  <c r="K61" i="1"/>
  <c r="K1771" i="1"/>
  <c r="K1856" i="1"/>
  <c r="B1860" i="1"/>
  <c r="B1180" i="1"/>
  <c r="G56" i="5" s="1"/>
  <c r="B1094" i="1"/>
  <c r="G52" i="5" s="1"/>
  <c r="B780" i="1"/>
  <c r="B220" i="1"/>
  <c r="F41" i="4" s="1"/>
  <c r="B80" i="1"/>
  <c r="F93" i="4" s="1"/>
  <c r="B229" i="1"/>
  <c r="G20" i="5" s="1"/>
  <c r="B316" i="1"/>
  <c r="G24" i="5" s="1"/>
  <c r="B1255" i="1"/>
  <c r="F109" i="4" s="1"/>
  <c r="F113" i="4"/>
  <c r="B1405" i="1"/>
  <c r="G67" i="5" s="1"/>
  <c r="B3" i="1"/>
  <c r="G5" i="5" s="1"/>
  <c r="F5" i="5" s="1"/>
  <c r="B1881" i="1"/>
  <c r="B479" i="1"/>
  <c r="B1198" i="1"/>
  <c r="B1042" i="1"/>
  <c r="G50" i="5" s="1"/>
  <c r="B1306" i="1"/>
  <c r="G61" i="5" s="1"/>
  <c r="B2023" i="1"/>
  <c r="G102" i="5" s="1"/>
  <c r="B1850" i="1"/>
  <c r="G90" i="5" s="1"/>
  <c r="B1832" i="1"/>
  <c r="F80" i="4" s="1"/>
  <c r="B69" i="1"/>
  <c r="G8" i="5" s="1"/>
  <c r="B549" i="1"/>
  <c r="B487" i="1"/>
  <c r="B570" i="1"/>
  <c r="B163" i="1"/>
  <c r="G15" i="5" s="1"/>
  <c r="B1482" i="1"/>
  <c r="F120" i="4" s="1"/>
  <c r="B87" i="1"/>
  <c r="F94" i="4" s="1"/>
  <c r="B12" i="1"/>
  <c r="B302" i="1"/>
  <c r="G23" i="5" s="1"/>
  <c r="B1139" i="1"/>
  <c r="G54" i="5" s="1"/>
  <c r="B124" i="1"/>
  <c r="B1171" i="1"/>
  <c r="F88" i="4" s="1"/>
  <c r="B1088" i="1"/>
  <c r="F84" i="4" s="1"/>
  <c r="B2051" i="1"/>
  <c r="F24" i="4" s="1"/>
  <c r="F32" i="4"/>
  <c r="B1535" i="1"/>
  <c r="F124" i="4" s="1"/>
  <c r="B924" i="1"/>
  <c r="G47" i="5" s="1"/>
  <c r="B1729" i="1"/>
  <c r="B1770" i="1"/>
  <c r="F53" i="4" s="1"/>
  <c r="B59" i="1"/>
  <c r="B1667" i="1"/>
  <c r="F69" i="4" s="1"/>
  <c r="B558" i="1"/>
  <c r="G35" i="5" s="1"/>
  <c r="F35" i="5" s="1"/>
  <c r="B709" i="1"/>
  <c r="B563" i="1"/>
  <c r="B1683" i="1"/>
  <c r="G82" i="5" s="1"/>
  <c r="B664" i="1"/>
  <c r="G43" i="5" s="1"/>
  <c r="B1526" i="1"/>
  <c r="F132" i="4" s="1"/>
  <c r="B1123" i="1"/>
  <c r="G53" i="5" s="1"/>
  <c r="G16" i="5"/>
  <c r="B1722" i="1"/>
  <c r="F133" i="4" s="1"/>
  <c r="B1459" i="1"/>
  <c r="F119" i="4" s="1"/>
  <c r="B1892" i="1"/>
  <c r="B242" i="1"/>
  <c r="G21" i="5" s="1"/>
  <c r="G27" i="5"/>
  <c r="B1503" i="1"/>
  <c r="G33" i="5"/>
  <c r="B254" i="1"/>
  <c r="G22" i="5" s="1"/>
  <c r="B1319" i="1"/>
  <c r="G62" i="5" s="1"/>
  <c r="B1240" i="1"/>
  <c r="B911" i="1"/>
  <c r="B1262" i="1"/>
  <c r="F110" i="4" s="1"/>
  <c r="B1436" i="1"/>
  <c r="G68" i="5" s="1"/>
  <c r="B75" i="1"/>
  <c r="G9" i="5" s="1"/>
  <c r="B109" i="1"/>
  <c r="F96" i="4" s="1"/>
  <c r="B326" i="1"/>
  <c r="F46" i="4" s="1"/>
  <c r="F35" i="4"/>
  <c r="B1995" i="1"/>
  <c r="G100" i="5" s="1"/>
  <c r="B1986" i="1"/>
  <c r="F33" i="4" s="1"/>
  <c r="B600" i="1"/>
  <c r="F18" i="4" s="1"/>
  <c r="E18" i="4" s="1"/>
  <c r="B655" i="1"/>
  <c r="B621" i="1"/>
  <c r="F115" i="4"/>
  <c r="K1181" i="1"/>
  <c r="K1190" i="1"/>
  <c r="K1188" i="1"/>
  <c r="K460" i="1"/>
  <c r="K1175" i="1"/>
  <c r="K1189" i="1"/>
  <c r="K1153" i="1"/>
  <c r="K1131" i="1"/>
  <c r="K462" i="1"/>
  <c r="K463" i="1"/>
  <c r="K461" i="1"/>
  <c r="K1089" i="1"/>
  <c r="K1854" i="1"/>
  <c r="K66" i="1"/>
  <c r="K1863" i="1"/>
  <c r="K684" i="1"/>
  <c r="K1159" i="1"/>
  <c r="K60" i="1"/>
  <c r="K688" i="1"/>
  <c r="K1161" i="1"/>
  <c r="K1140" i="1"/>
  <c r="K1560" i="1"/>
  <c r="K1862" i="1"/>
  <c r="K683" i="1"/>
  <c r="K1868" i="1"/>
  <c r="K681" i="1"/>
  <c r="K1164" i="1"/>
  <c r="K1869" i="1"/>
  <c r="K1861" i="1"/>
  <c r="K1562" i="1"/>
  <c r="K1867" i="1"/>
  <c r="K680" i="1"/>
  <c r="K1163" i="1"/>
  <c r="K1866" i="1"/>
  <c r="K1561" i="1"/>
  <c r="K1872" i="1"/>
  <c r="K1864" i="1"/>
  <c r="K687" i="1"/>
  <c r="K1160" i="1"/>
  <c r="K1139" i="1"/>
  <c r="K1246" i="1"/>
  <c r="K1242" i="1"/>
  <c r="K497" i="1"/>
  <c r="K492" i="1"/>
  <c r="K1860" i="1"/>
  <c r="K1517" i="1"/>
  <c r="K489" i="1"/>
  <c r="K496" i="1"/>
  <c r="K491" i="1"/>
  <c r="K17" i="1"/>
  <c r="K499" i="1"/>
  <c r="K1125" i="1"/>
  <c r="K711" i="1"/>
  <c r="K449" i="1"/>
  <c r="K1207" i="1"/>
  <c r="K1770" i="1"/>
  <c r="K304" i="1"/>
  <c r="K1526" i="1"/>
  <c r="K658" i="1"/>
  <c r="K494" i="1"/>
  <c r="K303" i="1"/>
  <c r="K32" i="1"/>
  <c r="K805" i="1"/>
  <c r="K1881" i="1"/>
  <c r="K728" i="1"/>
  <c r="K938" i="1"/>
  <c r="K1827" i="1"/>
  <c r="K561" i="1"/>
  <c r="K302" i="1"/>
  <c r="K493" i="1"/>
  <c r="K1124" i="1"/>
  <c r="K1007" i="1"/>
  <c r="K586" i="1"/>
  <c r="K224" i="1"/>
  <c r="K755" i="1"/>
  <c r="K1134" i="1"/>
  <c r="K723" i="1"/>
  <c r="K229" i="1"/>
  <c r="K1151" i="1"/>
  <c r="K38" i="1"/>
  <c r="K158" i="1"/>
  <c r="K1527" i="1"/>
  <c r="K1557" i="1"/>
  <c r="K1042" i="1"/>
  <c r="K743" i="1"/>
  <c r="K610" i="1"/>
  <c r="K1806" i="1"/>
  <c r="K1169" i="1"/>
  <c r="K211" i="1"/>
  <c r="K731" i="1"/>
  <c r="K994" i="1"/>
  <c r="K1132" i="1"/>
  <c r="K1222" i="1"/>
  <c r="K1547" i="1"/>
  <c r="K609" i="1"/>
  <c r="K1013" i="1"/>
  <c r="K9" i="1"/>
  <c r="K5" i="1"/>
  <c r="K44" i="1"/>
  <c r="K1897" i="1"/>
  <c r="K1180" i="1"/>
  <c r="K913" i="1"/>
  <c r="K872" i="1"/>
  <c r="K868" i="1"/>
  <c r="K860" i="1"/>
  <c r="K830" i="1"/>
  <c r="K806" i="1"/>
  <c r="K802" i="1"/>
  <c r="K798" i="1"/>
  <c r="K780" i="1"/>
  <c r="K676" i="1"/>
  <c r="K672" i="1"/>
  <c r="K1677" i="1"/>
  <c r="K1670" i="1"/>
  <c r="K1667" i="1"/>
  <c r="K314" i="1"/>
  <c r="K306" i="1"/>
  <c r="K1156" i="1"/>
  <c r="K155" i="1"/>
  <c r="K153" i="1"/>
  <c r="K1227" i="1"/>
  <c r="K1177" i="1"/>
  <c r="K1174" i="1"/>
  <c r="K1092" i="1"/>
  <c r="K1090" i="1"/>
  <c r="K305" i="1"/>
  <c r="K2034" i="1"/>
  <c r="K221" i="1"/>
  <c r="K217" i="1"/>
  <c r="K209" i="1"/>
  <c r="K233" i="1"/>
  <c r="K712" i="1"/>
  <c r="K696" i="1"/>
  <c r="K1514" i="1"/>
  <c r="K1198" i="1"/>
  <c r="K1506" i="1"/>
  <c r="K974" i="1"/>
  <c r="K949" i="1"/>
  <c r="K129" i="1"/>
  <c r="K125" i="1"/>
  <c r="K1046" i="1"/>
  <c r="K1878" i="1"/>
  <c r="K1841" i="1"/>
  <c r="K1838" i="1"/>
  <c r="K1840" i="1"/>
  <c r="K950" i="1"/>
  <c r="K725" i="1"/>
  <c r="K1543" i="1"/>
  <c r="K749" i="1"/>
  <c r="K604" i="1"/>
  <c r="K718" i="1"/>
  <c r="K1779" i="1"/>
  <c r="K667" i="1"/>
  <c r="K741" i="1"/>
  <c r="K933" i="1"/>
  <c r="K900" i="1"/>
  <c r="K1846" i="1"/>
  <c r="K1097" i="1"/>
  <c r="K1504" i="1"/>
  <c r="K1507" i="1"/>
  <c r="K1243" i="1"/>
  <c r="K719" i="1"/>
  <c r="K1015" i="1"/>
  <c r="K8" i="1"/>
  <c r="K2031" i="1"/>
  <c r="K312" i="1"/>
  <c r="K951" i="1"/>
  <c r="K27" i="1"/>
  <c r="K1248" i="1"/>
  <c r="K892" i="1"/>
  <c r="K215" i="1"/>
  <c r="K879" i="1"/>
  <c r="K875" i="1"/>
  <c r="K867" i="1"/>
  <c r="K863" i="1"/>
  <c r="K859" i="1"/>
  <c r="K856" i="1"/>
  <c r="K847" i="1"/>
  <c r="K843" i="1"/>
  <c r="K829" i="1"/>
  <c r="K797" i="1"/>
  <c r="K675" i="1"/>
  <c r="K1680" i="1"/>
  <c r="K1676" i="1"/>
  <c r="K1672" i="1"/>
  <c r="K10" i="1"/>
  <c r="K12" i="1"/>
  <c r="K2030" i="1"/>
  <c r="K2025" i="1"/>
  <c r="K1882" i="1"/>
  <c r="K922" i="1"/>
  <c r="K1213" i="1"/>
  <c r="K617" i="1"/>
  <c r="K327" i="1"/>
  <c r="K1145" i="1"/>
  <c r="K1158" i="1"/>
  <c r="K42" i="1"/>
  <c r="K582" i="1"/>
  <c r="K580" i="1"/>
  <c r="K576" i="1"/>
  <c r="K572" i="1"/>
  <c r="K556" i="1"/>
  <c r="K552" i="1"/>
  <c r="K549" i="1"/>
  <c r="K476" i="1"/>
  <c r="K467" i="1"/>
  <c r="K465" i="1"/>
  <c r="K626" i="1"/>
  <c r="K226" i="1"/>
  <c r="K1529" i="1"/>
  <c r="K998" i="1"/>
  <c r="K614" i="1"/>
  <c r="K962" i="1"/>
  <c r="K131" i="1"/>
  <c r="K771" i="1"/>
  <c r="K770" i="1"/>
  <c r="K999" i="1"/>
  <c r="K1128" i="1"/>
  <c r="K1047" i="1"/>
  <c r="K1086" i="1"/>
  <c r="K1508" i="1"/>
  <c r="K1524" i="1"/>
  <c r="K1909" i="1"/>
  <c r="K717" i="1"/>
  <c r="K918" i="1"/>
  <c r="K914" i="1"/>
  <c r="K877" i="1"/>
  <c r="K857" i="1"/>
  <c r="K849" i="1"/>
  <c r="K827" i="1"/>
  <c r="K820" i="1"/>
  <c r="K813" i="1"/>
  <c r="K789" i="1"/>
  <c r="K785" i="1"/>
  <c r="K909" i="1"/>
  <c r="K901" i="1"/>
  <c r="K679" i="1"/>
  <c r="K669" i="1"/>
  <c r="K673" i="1"/>
  <c r="K484" i="1"/>
  <c r="K1678" i="1"/>
  <c r="K1674" i="1"/>
  <c r="K1668" i="1"/>
  <c r="K51" i="1"/>
  <c r="K589" i="1"/>
  <c r="K574" i="1"/>
  <c r="K555" i="1"/>
  <c r="K477" i="1"/>
  <c r="K475" i="1"/>
  <c r="K473" i="1"/>
  <c r="K470" i="1"/>
  <c r="K468" i="1"/>
  <c r="K464" i="1"/>
  <c r="K458" i="1"/>
  <c r="K456" i="1"/>
  <c r="K447" i="1"/>
  <c r="K575" i="1"/>
  <c r="K764" i="1"/>
  <c r="K760" i="1"/>
  <c r="K1005" i="1"/>
  <c r="K937" i="1"/>
  <c r="K1824" i="1"/>
  <c r="K662" i="1"/>
  <c r="K1045" i="1"/>
  <c r="K128" i="1"/>
  <c r="K763" i="1"/>
  <c r="K1137" i="1"/>
  <c r="K1226" i="1"/>
  <c r="K1236" i="1"/>
  <c r="K1512" i="1"/>
  <c r="K1520" i="1"/>
  <c r="K1532" i="1"/>
  <c r="K1540" i="1"/>
  <c r="K1823" i="1"/>
  <c r="K1808" i="1"/>
  <c r="K1825" i="1"/>
  <c r="K1563" i="1"/>
  <c r="K1004" i="1"/>
  <c r="K621" i="1"/>
  <c r="K1820" i="1"/>
  <c r="K558" i="1"/>
  <c r="K554" i="1"/>
  <c r="K935" i="1"/>
  <c r="K871" i="1"/>
  <c r="K896" i="1"/>
  <c r="K1523" i="1"/>
  <c r="K1531" i="1"/>
  <c r="K1020" i="1"/>
  <c r="K570" i="1"/>
  <c r="K1542" i="1"/>
  <c r="K83" i="1"/>
  <c r="K1539" i="1"/>
  <c r="K739" i="1"/>
  <c r="K161" i="1"/>
  <c r="F14" i="4"/>
  <c r="G29" i="5"/>
  <c r="K822" i="1"/>
  <c r="K1165" i="1"/>
  <c r="K55" i="1"/>
  <c r="K47" i="1"/>
  <c r="K31" i="1"/>
  <c r="K2026" i="1"/>
  <c r="K1887" i="1"/>
  <c r="K1879" i="1"/>
  <c r="K1839" i="1"/>
  <c r="K1835" i="1"/>
  <c r="K1250" i="1"/>
  <c r="K1252" i="1"/>
  <c r="K1249" i="1"/>
  <c r="K1247" i="1"/>
  <c r="K866" i="1"/>
  <c r="K858" i="1"/>
  <c r="K800" i="1"/>
  <c r="K796" i="1"/>
  <c r="K790" i="1"/>
  <c r="K781" i="1"/>
  <c r="K698" i="1"/>
  <c r="K692" i="1"/>
  <c r="K694" i="1"/>
  <c r="K689" i="1"/>
  <c r="K485" i="1"/>
  <c r="K479" i="1"/>
  <c r="K49" i="1"/>
  <c r="K791" i="1"/>
  <c r="X972" i="1"/>
  <c r="Z972" i="1" s="1"/>
  <c r="V972" i="1" s="1"/>
  <c r="K220" i="1"/>
  <c r="K1679" i="1"/>
  <c r="K313" i="1"/>
  <c r="K307" i="1"/>
  <c r="K328" i="1"/>
  <c r="K330" i="1"/>
  <c r="K326" i="1"/>
  <c r="K1148" i="1"/>
  <c r="K1144" i="1"/>
  <c r="K1167" i="1"/>
  <c r="K1157" i="1"/>
  <c r="K1150" i="1"/>
  <c r="K1146" i="1"/>
  <c r="K1142" i="1"/>
  <c r="K137" i="1"/>
  <c r="K124" i="1"/>
  <c r="K1178" i="1"/>
  <c r="K1173" i="1"/>
  <c r="K2035" i="1"/>
  <c r="K210" i="1"/>
  <c r="K707" i="1"/>
  <c r="K704" i="1"/>
  <c r="K736" i="1"/>
  <c r="K222" i="1"/>
  <c r="K955" i="1"/>
  <c r="K957" i="1"/>
  <c r="K618" i="1"/>
  <c r="K619" i="1"/>
  <c r="K685" i="1"/>
  <c r="K726" i="1"/>
  <c r="K987" i="1"/>
  <c r="K1510" i="1"/>
  <c r="K227" i="1"/>
  <c r="K730" i="1"/>
  <c r="K656" i="1"/>
  <c r="K601" i="1"/>
  <c r="K727" i="1"/>
  <c r="K659" i="1"/>
  <c r="K706" i="1"/>
  <c r="K735" i="1"/>
  <c r="K625" i="1"/>
  <c r="K1044" i="1"/>
  <c r="K1014" i="1"/>
  <c r="K1123" i="1"/>
  <c r="K1136" i="1"/>
  <c r="K1230" i="1"/>
  <c r="K1805" i="1"/>
  <c r="K1830" i="1"/>
  <c r="K85" i="1"/>
  <c r="K1558" i="1"/>
  <c r="K705" i="1"/>
  <c r="K1559" i="1"/>
  <c r="K721" i="1"/>
  <c r="K1129" i="1"/>
  <c r="K611" i="1"/>
  <c r="K754" i="1"/>
  <c r="K2037" i="1"/>
  <c r="K991" i="1"/>
  <c r="K1055" i="1"/>
  <c r="K733" i="1"/>
  <c r="K995" i="1"/>
  <c r="K844" i="1"/>
  <c r="K958" i="1"/>
  <c r="K778" i="1"/>
  <c r="K1544" i="1"/>
  <c r="K1149" i="1"/>
  <c r="K960" i="1"/>
  <c r="K1522" i="1"/>
  <c r="K1546" i="1"/>
  <c r="K1238" i="1"/>
  <c r="K607" i="1"/>
  <c r="K1023" i="1"/>
  <c r="K934" i="1"/>
  <c r="K596" i="1"/>
  <c r="K80" i="1"/>
  <c r="K127" i="1"/>
  <c r="K232" i="1"/>
  <c r="K602" i="1"/>
  <c r="K845" i="1"/>
  <c r="K452" i="1"/>
  <c r="K216" i="1"/>
  <c r="K1530" i="1"/>
  <c r="K773" i="1"/>
  <c r="K956" i="1"/>
  <c r="K1095" i="1"/>
  <c r="K2027" i="1"/>
  <c r="K1669" i="1"/>
  <c r="K46" i="1"/>
  <c r="K1844" i="1"/>
  <c r="K889" i="1"/>
  <c r="K454" i="1"/>
  <c r="K213" i="1"/>
  <c r="K605" i="1"/>
  <c r="K1088" i="1"/>
  <c r="K16" i="1"/>
  <c r="K24" i="1"/>
  <c r="K21" i="1"/>
  <c r="K18" i="1"/>
  <c r="K2029" i="1"/>
  <c r="K2024" i="1"/>
  <c r="K1898" i="1"/>
  <c r="K1894" i="1"/>
  <c r="K1893" i="1"/>
  <c r="K1889" i="1"/>
  <c r="K1885" i="1"/>
  <c r="K1886" i="1"/>
  <c r="K15" i="1"/>
  <c r="K840" i="1"/>
  <c r="K826" i="1"/>
  <c r="K481" i="1"/>
  <c r="K724" i="1"/>
  <c r="K768" i="1"/>
  <c r="K772" i="1"/>
  <c r="K936" i="1"/>
  <c r="K585" i="1"/>
  <c r="K1777" i="1"/>
  <c r="K751" i="1"/>
  <c r="K1807" i="1"/>
  <c r="K713" i="1"/>
  <c r="K3" i="1"/>
  <c r="K20" i="1"/>
  <c r="K43" i="1"/>
  <c r="K36" i="1"/>
  <c r="K13" i="1"/>
  <c r="K1895" i="1"/>
  <c r="K1892" i="1"/>
  <c r="K1883" i="1"/>
  <c r="K1836" i="1"/>
  <c r="K1240" i="1"/>
  <c r="K920" i="1"/>
  <c r="K916" i="1"/>
  <c r="K808" i="1"/>
  <c r="K804" i="1"/>
  <c r="K693" i="1"/>
  <c r="K52" i="1"/>
  <c r="K40" i="1"/>
  <c r="K133" i="1"/>
  <c r="K159" i="1"/>
  <c r="K157" i="1"/>
  <c r="K1176" i="1"/>
  <c r="K1091" i="1"/>
  <c r="K597" i="1"/>
  <c r="K591" i="1"/>
  <c r="K459" i="1"/>
  <c r="K624" i="1"/>
  <c r="K212" i="1"/>
  <c r="K559" i="1"/>
  <c r="K732" i="1"/>
  <c r="K716" i="1"/>
  <c r="K740" i="1"/>
  <c r="K720" i="1"/>
  <c r="K748" i="1"/>
  <c r="K744" i="1"/>
  <c r="K234" i="1"/>
  <c r="K756" i="1"/>
  <c r="K993" i="1"/>
  <c r="K952" i="1"/>
  <c r="K948" i="1"/>
  <c r="K963" i="1"/>
  <c r="K978" i="1"/>
  <c r="K989" i="1"/>
  <c r="K973" i="1"/>
  <c r="K965" i="1"/>
  <c r="K665" i="1"/>
  <c r="K668" i="1"/>
  <c r="K1515" i="1"/>
  <c r="K566" i="1"/>
  <c r="K747" i="1"/>
  <c r="K1538" i="1"/>
  <c r="K729" i="1"/>
  <c r="K701" i="1"/>
  <c r="K947" i="1"/>
  <c r="K769" i="1"/>
  <c r="K223" i="1"/>
  <c r="K30" i="1"/>
  <c r="K25" i="1"/>
  <c r="K26" i="1"/>
  <c r="K1871" i="1"/>
  <c r="K912" i="1"/>
  <c r="K919" i="1"/>
  <c r="K834" i="1"/>
  <c r="K786" i="1"/>
  <c r="K851" i="1"/>
  <c r="K329" i="1"/>
  <c r="K1143" i="1"/>
  <c r="K218" i="1"/>
  <c r="K1219" i="1"/>
  <c r="K587" i="1"/>
  <c r="K623" i="1"/>
  <c r="K615" i="1"/>
  <c r="K594" i="1"/>
  <c r="K1775" i="1"/>
  <c r="K54" i="1"/>
  <c r="K239" i="1"/>
  <c r="K1535" i="1"/>
  <c r="K238" i="1"/>
  <c r="K846" i="1"/>
  <c r="K581" i="1"/>
  <c r="K550" i="1"/>
  <c r="K445" i="1"/>
  <c r="K745" i="1"/>
  <c r="K690" i="1"/>
  <c r="K686" i="1"/>
  <c r="K1019" i="1"/>
  <c r="K1048" i="1"/>
  <c r="K568" i="1"/>
  <c r="K1010" i="1"/>
  <c r="K941" i="1"/>
  <c r="K240" i="1"/>
  <c r="K583" i="1"/>
  <c r="K236" i="1"/>
  <c r="K1819" i="1"/>
  <c r="K983" i="1"/>
  <c r="K1209" i="1"/>
  <c r="K961" i="1"/>
  <c r="K714" i="1"/>
  <c r="K753" i="1"/>
  <c r="K757" i="1"/>
  <c r="K715" i="1"/>
  <c r="K616" i="1"/>
  <c r="K1822" i="1"/>
  <c r="K1773" i="1"/>
  <c r="K1804" i="1"/>
  <c r="K1821" i="1"/>
  <c r="K1541" i="1"/>
  <c r="K622" i="1"/>
  <c r="K45" i="1"/>
  <c r="K657" i="1"/>
  <c r="K939" i="1"/>
  <c r="K613" i="1"/>
  <c r="K4" i="1"/>
  <c r="K565" i="1"/>
  <c r="K1218" i="1"/>
  <c r="K1009" i="1"/>
  <c r="K746" i="1"/>
  <c r="K655" i="1"/>
  <c r="K742" i="1"/>
  <c r="K560" i="1"/>
  <c r="K81" i="1"/>
  <c r="K854" i="1"/>
  <c r="K310" i="1"/>
  <c r="K1008" i="1"/>
  <c r="K964" i="1"/>
  <c r="K1778" i="1"/>
  <c r="K1203" i="1"/>
  <c r="K703" i="1"/>
  <c r="K1545" i="1"/>
  <c r="K767" i="1"/>
  <c r="K1000" i="1"/>
  <c r="K1135" i="1"/>
  <c r="K331" i="1"/>
  <c r="K135" i="1"/>
  <c r="K1818" i="1"/>
  <c r="K1130" i="1"/>
  <c r="K777" i="1"/>
  <c r="K1537" i="1"/>
  <c r="K774" i="1"/>
  <c r="K1025" i="1"/>
  <c r="K1012" i="1"/>
  <c r="K750" i="1"/>
  <c r="K1127" i="1"/>
  <c r="K660" i="1"/>
  <c r="K762" i="1"/>
  <c r="K710" i="1"/>
  <c r="K759" i="1"/>
  <c r="K1011" i="1"/>
  <c r="K1232" i="1"/>
  <c r="K1516" i="1"/>
  <c r="K1829" i="1"/>
  <c r="K593" i="1"/>
  <c r="K954" i="1"/>
  <c r="K1513" i="1"/>
  <c r="K490" i="1"/>
  <c r="K1896" i="1"/>
  <c r="K1518" i="1"/>
  <c r="K1533" i="1"/>
  <c r="K573" i="1"/>
  <c r="K968" i="1"/>
  <c r="K627" i="1"/>
  <c r="K766" i="1"/>
  <c r="K130" i="1"/>
  <c r="K126" i="1"/>
  <c r="K237" i="1"/>
  <c r="K612" i="1"/>
  <c r="K738" i="1"/>
  <c r="K1133" i="1"/>
  <c r="K709" i="1"/>
  <c r="K943" i="1"/>
  <c r="K1509" i="1"/>
  <c r="K990" i="1"/>
  <c r="K65" i="1"/>
  <c r="K899" i="1"/>
  <c r="K883" i="1"/>
  <c r="K878" i="1"/>
  <c r="K862" i="1"/>
  <c r="K882" i="1"/>
  <c r="K670" i="1"/>
  <c r="K480" i="1"/>
  <c r="K1681" i="1"/>
  <c r="K1673" i="1"/>
  <c r="K308" i="1"/>
  <c r="K41" i="1"/>
  <c r="K136" i="1"/>
  <c r="K134" i="1"/>
  <c r="K1172" i="1"/>
  <c r="K595" i="1"/>
  <c r="K588" i="1"/>
  <c r="K474" i="1"/>
  <c r="K471" i="1"/>
  <c r="K457" i="1"/>
  <c r="K453" i="1"/>
  <c r="K451" i="1"/>
  <c r="K446" i="1"/>
  <c r="K1772" i="1"/>
  <c r="K942" i="1"/>
  <c r="K970" i="1"/>
  <c r="K1052" i="1"/>
  <c r="K1215" i="1"/>
  <c r="K992" i="1"/>
  <c r="K988" i="1"/>
  <c r="K691" i="1"/>
  <c r="K1505" i="1"/>
  <c r="K590" i="1"/>
  <c r="K1503" i="1"/>
  <c r="K1206" i="1"/>
  <c r="K235" i="1"/>
  <c r="K563" i="1"/>
  <c r="K628" i="1"/>
  <c r="K567" i="1"/>
  <c r="K600" i="1"/>
  <c r="K1201" i="1"/>
  <c r="K1776" i="1"/>
  <c r="K1182" i="1"/>
  <c r="K34" i="1"/>
  <c r="K984" i="1"/>
  <c r="K230" i="1"/>
  <c r="K82" i="1"/>
  <c r="K564" i="1"/>
  <c r="K902" i="1"/>
  <c r="K448" i="1"/>
  <c r="K1024" i="1"/>
  <c r="K1225" i="1"/>
  <c r="K1536" i="1"/>
  <c r="K1094" i="1"/>
  <c r="K154" i="1"/>
  <c r="K608" i="1"/>
  <c r="K976" i="1"/>
  <c r="K775" i="1"/>
  <c r="K1051" i="1"/>
  <c r="K1874" i="1"/>
  <c r="K1870" i="1"/>
  <c r="K825" i="1"/>
  <c r="K787" i="1"/>
  <c r="K50" i="1"/>
  <c r="K132" i="1"/>
  <c r="K160" i="1"/>
  <c r="K967" i="1"/>
  <c r="K1235" i="1"/>
  <c r="K1774" i="1"/>
  <c r="K986" i="1"/>
  <c r="K472" i="1"/>
  <c r="K53" i="1"/>
  <c r="K1016" i="1"/>
  <c r="K661" i="1"/>
  <c r="K603" i="1"/>
  <c r="K1519" i="1"/>
  <c r="K56" i="1"/>
  <c r="K39" i="1"/>
  <c r="K22" i="1"/>
  <c r="K1888" i="1"/>
  <c r="K1884" i="1"/>
  <c r="K870" i="1"/>
  <c r="K814" i="1"/>
  <c r="K982" i="1"/>
  <c r="K1875" i="1"/>
  <c r="K309" i="1"/>
  <c r="K722" i="1"/>
  <c r="K1842" i="1"/>
  <c r="K917" i="1"/>
  <c r="K893" i="1"/>
  <c r="K885" i="1"/>
  <c r="K674" i="1"/>
  <c r="K487" i="1"/>
  <c r="K577" i="1"/>
  <c r="K1002" i="1"/>
  <c r="K1826" i="1"/>
  <c r="K498" i="1"/>
  <c r="K1022" i="1"/>
  <c r="K932" i="1"/>
  <c r="K981" i="1"/>
  <c r="K84" i="1"/>
  <c r="K996" i="1"/>
  <c r="K737" i="1"/>
  <c r="K1210" i="1"/>
  <c r="K1876" i="1"/>
  <c r="K1850" i="1"/>
  <c r="K682" i="1"/>
  <c r="K1006" i="1"/>
  <c r="K1018" i="1"/>
  <c r="K1873" i="1"/>
  <c r="K1865" i="1"/>
  <c r="K1843" i="1"/>
  <c r="K1832" i="1"/>
  <c r="K869" i="1"/>
  <c r="K861" i="1"/>
  <c r="K795" i="1"/>
  <c r="K855" i="1"/>
  <c r="K824" i="1"/>
  <c r="K466" i="1"/>
  <c r="K953" i="1"/>
  <c r="K1548" i="1"/>
  <c r="K7" i="1"/>
  <c r="K884" i="1"/>
  <c r="K817" i="1"/>
  <c r="K788" i="1"/>
  <c r="K1166" i="1"/>
  <c r="K1228" i="1"/>
  <c r="K1171" i="1"/>
  <c r="K469" i="1"/>
  <c r="K1229" i="1"/>
  <c r="G103" i="5"/>
  <c r="F37" i="4"/>
  <c r="K48" i="1"/>
  <c r="K2033" i="1"/>
  <c r="K2028" i="1"/>
  <c r="K1851" i="1"/>
  <c r="K1251" i="1"/>
  <c r="K897" i="1"/>
  <c r="K803" i="1"/>
  <c r="G28" i="5"/>
  <c r="F28" i="5" s="1"/>
  <c r="K28" i="1"/>
  <c r="K1890" i="1"/>
  <c r="G40" i="5"/>
  <c r="F40" i="5" s="1"/>
  <c r="K483" i="1"/>
  <c r="K874" i="1"/>
  <c r="K816" i="1"/>
  <c r="K783" i="1"/>
  <c r="K895" i="1"/>
  <c r="K848" i="1"/>
  <c r="K482" i="1"/>
  <c r="K63" i="1"/>
  <c r="K6" i="1"/>
  <c r="K37" i="1"/>
  <c r="K1852" i="1"/>
  <c r="K1848" i="1"/>
  <c r="K1253" i="1"/>
  <c r="K911" i="1"/>
  <c r="K898" i="1"/>
  <c r="K890" i="1"/>
  <c r="K841" i="1"/>
  <c r="K833" i="1"/>
  <c r="K59" i="1"/>
  <c r="K1671" i="1"/>
  <c r="K1141" i="1"/>
  <c r="K931" i="1"/>
  <c r="K156" i="1"/>
  <c r="K495" i="1"/>
  <c r="K311" i="1"/>
  <c r="K1017" i="1"/>
  <c r="K697" i="1"/>
  <c r="K1208" i="1"/>
  <c r="K1899" i="1"/>
  <c r="K14" i="1"/>
  <c r="K1877" i="1"/>
  <c r="K1837" i="1"/>
  <c r="K1833" i="1"/>
  <c r="K2023" i="1"/>
  <c r="K1845" i="1"/>
  <c r="K2032" i="1"/>
  <c r="K1834" i="1"/>
  <c r="K1847" i="1"/>
  <c r="K1244" i="1"/>
  <c r="K915" i="1"/>
  <c r="K903" i="1"/>
  <c r="K891" i="1"/>
  <c r="K835" i="1"/>
  <c r="K810" i="1"/>
  <c r="K794" i="1"/>
  <c r="K908" i="1"/>
  <c r="K888" i="1"/>
  <c r="K873" i="1"/>
  <c r="K865" i="1"/>
  <c r="K807" i="1"/>
  <c r="K799" i="1"/>
  <c r="K695" i="1"/>
  <c r="K1675" i="1"/>
  <c r="K455" i="1"/>
  <c r="K450" i="1"/>
  <c r="K2036" i="1"/>
  <c r="K225" i="1"/>
  <c r="K1212" i="1"/>
  <c r="K1204" i="1"/>
  <c r="K1217" i="1"/>
  <c r="K1211" i="1"/>
  <c r="K979" i="1"/>
  <c r="K1021" i="1"/>
  <c r="K1511" i="1"/>
  <c r="K966" i="1"/>
  <c r="K1126" i="1"/>
  <c r="K64" i="1"/>
  <c r="K1233" i="1"/>
  <c r="K1521" i="1"/>
  <c r="K1202" i="1"/>
  <c r="K809" i="1"/>
  <c r="K584" i="1"/>
  <c r="K752" i="1"/>
  <c r="K971" i="1"/>
  <c r="K985" i="1"/>
  <c r="K977" i="1"/>
  <c r="K1828" i="1"/>
  <c r="K980" i="1"/>
  <c r="K1237" i="1"/>
  <c r="K876" i="1"/>
  <c r="K881" i="1"/>
  <c r="K850" i="1"/>
  <c r="K828" i="1"/>
  <c r="K821" i="1"/>
  <c r="K700" i="1"/>
  <c r="K1162" i="1"/>
  <c r="K666" i="1"/>
  <c r="K1199" i="1"/>
  <c r="K758" i="1"/>
  <c r="K551" i="1"/>
  <c r="K578" i="1"/>
  <c r="K1214" i="1"/>
  <c r="K1223" i="1"/>
  <c r="K1200" i="1"/>
  <c r="K1224" i="1"/>
  <c r="K1220" i="1"/>
  <c r="K1216" i="1"/>
  <c r="K1221" i="1"/>
  <c r="K1231" i="1"/>
  <c r="K1234" i="1"/>
  <c r="K1205" i="1"/>
  <c r="K1001" i="1"/>
  <c r="K969" i="1"/>
  <c r="K1003" i="1"/>
  <c r="K959" i="1"/>
  <c r="K975" i="1"/>
  <c r="K997" i="1"/>
  <c r="K921" i="1"/>
  <c r="K894" i="1"/>
  <c r="K887" i="1"/>
  <c r="K886" i="1"/>
  <c r="K880" i="1"/>
  <c r="K864" i="1"/>
  <c r="K842" i="1"/>
  <c r="K801" i="1"/>
  <c r="K765" i="1"/>
  <c r="K734" i="1"/>
  <c r="K702" i="1"/>
  <c r="K699" i="1"/>
  <c r="K678" i="1"/>
  <c r="K664" i="1"/>
  <c r="K761" i="1"/>
  <c r="K1147" i="1"/>
  <c r="K35" i="1"/>
  <c r="K776" i="1"/>
  <c r="K67" i="1"/>
  <c r="K677" i="1"/>
  <c r="K784" i="1"/>
  <c r="K33" i="1"/>
  <c r="K944" i="1"/>
  <c r="K940" i="1"/>
  <c r="K946" i="1"/>
  <c r="F29" i="4"/>
  <c r="G95" i="5"/>
  <c r="K231" i="1"/>
  <c r="G49" i="5"/>
  <c r="F27" i="4"/>
  <c r="K488" i="1"/>
  <c r="K945" i="1"/>
  <c r="K671" i="1"/>
  <c r="K592" i="1"/>
  <c r="K579" i="1"/>
  <c r="K571" i="1"/>
  <c r="K553" i="1"/>
  <c r="K23" i="1"/>
  <c r="K57" i="1"/>
  <c r="K606" i="1"/>
  <c r="K29" i="1"/>
  <c r="K19" i="1"/>
  <c r="F34" i="4" l="1"/>
  <c r="F9" i="4"/>
  <c r="G63" i="5"/>
  <c r="F42" i="4"/>
  <c r="F134" i="4"/>
  <c r="F7" i="4"/>
  <c r="G98" i="5"/>
  <c r="G59" i="5"/>
  <c r="F112" i="4"/>
  <c r="F76" i="4"/>
  <c r="G69" i="5"/>
  <c r="F43" i="4"/>
  <c r="G104" i="5"/>
  <c r="G11" i="5"/>
  <c r="G70" i="5"/>
  <c r="F23" i="4"/>
  <c r="F79" i="4"/>
  <c r="F45" i="4"/>
  <c r="G84" i="5"/>
  <c r="F111" i="4"/>
  <c r="G13" i="5"/>
  <c r="G101" i="5"/>
  <c r="F12" i="4"/>
  <c r="F117" i="4"/>
  <c r="F10" i="4"/>
  <c r="G83" i="5"/>
  <c r="G65" i="5"/>
  <c r="G85" i="5"/>
  <c r="F118" i="4"/>
  <c r="F77" i="4"/>
  <c r="F92" i="4"/>
  <c r="F99" i="4"/>
  <c r="G60" i="5"/>
  <c r="G99" i="5"/>
  <c r="F122" i="4"/>
  <c r="F20" i="4"/>
  <c r="E20" i="4" s="1"/>
  <c r="G72" i="5"/>
  <c r="F6" i="4"/>
  <c r="E6" i="4" s="1"/>
  <c r="F131" i="4"/>
  <c r="F89" i="4"/>
  <c r="F15" i="4"/>
  <c r="E15" i="4" s="1"/>
  <c r="G81" i="5"/>
  <c r="G89" i="5"/>
  <c r="G55" i="5"/>
  <c r="F85" i="4"/>
  <c r="G76" i="5"/>
  <c r="G10" i="5"/>
  <c r="G18" i="5"/>
  <c r="F83" i="4"/>
  <c r="F13" i="4"/>
  <c r="E13" i="4" s="1"/>
  <c r="G51" i="5"/>
  <c r="F28" i="4"/>
  <c r="G19" i="5"/>
  <c r="F36" i="4"/>
  <c r="F87" i="4"/>
  <c r="F78" i="4"/>
  <c r="G73" i="5"/>
  <c r="G25" i="5"/>
  <c r="F44" i="4"/>
  <c r="F97" i="4"/>
  <c r="F86" i="4"/>
  <c r="G31" i="5"/>
  <c r="F67" i="4"/>
  <c r="G39" i="5"/>
  <c r="F19" i="4"/>
  <c r="F8" i="4"/>
  <c r="G14" i="5"/>
  <c r="G38" i="5"/>
  <c r="F38" i="5" s="1"/>
  <c r="G74" i="5"/>
  <c r="F22" i="4"/>
  <c r="G42" i="5"/>
  <c r="U972" i="1"/>
  <c r="W972" i="1" s="1"/>
  <c r="F52" i="4"/>
  <c r="G88" i="5"/>
  <c r="G36" i="5"/>
  <c r="F36" i="5" s="1"/>
  <c r="F16" i="4"/>
  <c r="E16" i="4" s="1"/>
  <c r="G71" i="5"/>
  <c r="F121" i="4"/>
  <c r="F139" i="4"/>
  <c r="G26" i="5"/>
  <c r="F11" i="4"/>
  <c r="G91" i="5"/>
  <c r="F140" i="4"/>
  <c r="F21" i="4"/>
  <c r="G41" i="5"/>
  <c r="F106" i="4"/>
  <c r="G57" i="5"/>
  <c r="G34" i="5"/>
  <c r="F100" i="4"/>
  <c r="G46" i="5"/>
  <c r="F73" i="4"/>
  <c r="F57" i="4"/>
  <c r="F50" i="4"/>
  <c r="G32" i="5"/>
  <c r="F98" i="4"/>
  <c r="G45" i="5"/>
  <c r="F72" i="4"/>
  <c r="F63" i="4"/>
  <c r="F17" i="4"/>
  <c r="G37" i="5"/>
  <c r="G58" i="5"/>
  <c r="F59" i="4"/>
  <c r="F141" i="4"/>
  <c r="G92" i="5"/>
  <c r="F68" i="4"/>
  <c r="F58" i="4"/>
  <c r="F51" i="4"/>
  <c r="G44" i="5"/>
  <c r="F66" i="4"/>
  <c r="G7" i="5"/>
  <c r="F142" i="4"/>
  <c r="G93" i="5"/>
  <c r="F49" i="4"/>
  <c r="G6" i="5"/>
  <c r="R972" i="1" l="1"/>
  <c r="S972" i="1"/>
  <c r="T972" i="1" l="1"/>
  <c r="P972" i="1" s="1"/>
  <c r="O972" i="1" l="1"/>
  <c r="Q972" i="1" s="1"/>
  <c r="L972" i="1" l="1"/>
  <c r="M972" i="1"/>
  <c r="N972" i="1" l="1"/>
  <c r="J972" i="1" s="1"/>
  <c r="I972" i="1" l="1"/>
  <c r="B931" i="1" s="1"/>
  <c r="G48" i="5" s="1"/>
  <c r="K972" i="1" l="1"/>
  <c r="F62" i="4"/>
  <c r="I92" i="1"/>
  <c r="I104" i="1"/>
  <c r="I102" i="1"/>
  <c r="I100" i="1"/>
  <c r="J100" i="1"/>
  <c r="J92" i="1"/>
  <c r="J105" i="1"/>
  <c r="I105" i="1"/>
  <c r="J102" i="1"/>
  <c r="I106" i="1"/>
  <c r="I98" i="1"/>
  <c r="I97" i="1"/>
  <c r="I96" i="1"/>
  <c r="J94" i="1"/>
  <c r="I94" i="1"/>
  <c r="J95" i="1"/>
  <c r="I95" i="1"/>
  <c r="J107" i="1"/>
  <c r="I107" i="1"/>
  <c r="J104" i="1"/>
  <c r="J99" i="1"/>
  <c r="I99" i="1"/>
  <c r="J96" i="1"/>
  <c r="J97" i="1"/>
  <c r="J103" i="1"/>
  <c r="I103" i="1"/>
  <c r="J106" i="1"/>
  <c r="J101" i="1"/>
  <c r="I101" i="1"/>
  <c r="J98" i="1"/>
  <c r="J93" i="1"/>
  <c r="I93" i="1"/>
  <c r="K92" i="1" l="1"/>
  <c r="K104" i="1"/>
  <c r="K100" i="1"/>
  <c r="K107" i="1"/>
  <c r="K96" i="1"/>
  <c r="K94" i="1"/>
  <c r="K97" i="1"/>
  <c r="K95" i="1"/>
  <c r="K101" i="1"/>
  <c r="K102" i="1"/>
  <c r="K106" i="1"/>
  <c r="K103" i="1"/>
  <c r="K98" i="1"/>
  <c r="K99" i="1"/>
  <c r="K93" i="1"/>
  <c r="K105" i="1"/>
  <c r="B92" i="1"/>
  <c r="G12" i="5" s="1"/>
  <c r="F95" i="4" l="1"/>
</calcChain>
</file>

<file path=xl/sharedStrings.xml><?xml version="1.0" encoding="utf-8"?>
<sst xmlns="http://schemas.openxmlformats.org/spreadsheetml/2006/main" count="16384" uniqueCount="3795">
  <si>
    <t>Label</t>
  </si>
  <si>
    <t>ADOPTIONSAAR</t>
  </si>
  <si>
    <t>Adoptionsår</t>
  </si>
  <si>
    <t>ADOPTIONSTYPE</t>
  </si>
  <si>
    <t>Adoptionstype</t>
  </si>
  <si>
    <t>FODLAND</t>
  </si>
  <si>
    <t>Land hvor det adopterede barn</t>
  </si>
  <si>
    <t>FOEDSTED</t>
  </si>
  <si>
    <t>Fødested</t>
  </si>
  <si>
    <t>HANDDTO</t>
  </si>
  <si>
    <t>Hændelsesdato</t>
  </si>
  <si>
    <t>PNRB</t>
  </si>
  <si>
    <t>Ingen label</t>
  </si>
  <si>
    <t>PNRF</t>
  </si>
  <si>
    <t>PNRM</t>
  </si>
  <si>
    <t>FORANST</t>
  </si>
  <si>
    <t>Foranstaltning</t>
  </si>
  <si>
    <t>INDBER</t>
  </si>
  <si>
    <t>Indberetter af foranstaltningsforløb</t>
  </si>
  <si>
    <t>KORAGRAD</t>
  </si>
  <si>
    <t>Korrigeret AMFORA-grad</t>
  </si>
  <si>
    <t>PNR</t>
  </si>
  <si>
    <t>SLUTDTO</t>
  </si>
  <si>
    <t>Slutdato for foranstaltningsforløb</t>
  </si>
  <si>
    <t>STARTDTO</t>
  </si>
  <si>
    <t>Startdato for foranstaltningsforløb</t>
  </si>
  <si>
    <t>STEDTYPE</t>
  </si>
  <si>
    <t>Stedtype</t>
  </si>
  <si>
    <t>TIMERPU</t>
  </si>
  <si>
    <t>Antal timer pr. uge</t>
  </si>
  <si>
    <t>YDTYPE1</t>
  </si>
  <si>
    <t>Ydelsestype</t>
  </si>
  <si>
    <t>AEGTE_ID</t>
  </si>
  <si>
    <t>BOPIKOM</t>
  </si>
  <si>
    <t>Bopæl i kommunen</t>
  </si>
  <si>
    <t>CIVST</t>
  </si>
  <si>
    <t>Civilstand</t>
  </si>
  <si>
    <t>CIV_VFRA</t>
  </si>
  <si>
    <t>Civilstandsdato</t>
  </si>
  <si>
    <t>FAMILIE_ID</t>
  </si>
  <si>
    <t>Familiens identificerende nummer.</t>
  </si>
  <si>
    <t>FAMILIE_TYPE</t>
  </si>
  <si>
    <t>Familietype</t>
  </si>
  <si>
    <t>FM_MARK</t>
  </si>
  <si>
    <t>Forældremarkering</t>
  </si>
  <si>
    <t>HUSTYPE</t>
  </si>
  <si>
    <t>Husstandstype</t>
  </si>
  <si>
    <t>KOM</t>
  </si>
  <si>
    <t>Kommunekode</t>
  </si>
  <si>
    <t>PLADS</t>
  </si>
  <si>
    <t>Familiestatus</t>
  </si>
  <si>
    <t>ANTAL_VAERELSER</t>
  </si>
  <si>
    <t>BOLIGART_GL</t>
  </si>
  <si>
    <t>Boligens art</t>
  </si>
  <si>
    <t>BOLIGART_NY</t>
  </si>
  <si>
    <t>BOLIGTYPE</t>
  </si>
  <si>
    <t>BYSTOERELSESKODE</t>
  </si>
  <si>
    <t>Bystørelseskode</t>
  </si>
  <si>
    <t>ENHEDSANVENDELSE</t>
  </si>
  <si>
    <t>Kommune</t>
  </si>
  <si>
    <t>OPFOERELSESAAR_BYG</t>
  </si>
  <si>
    <t>Opførelsesår</t>
  </si>
  <si>
    <t>OPGIKOM</t>
  </si>
  <si>
    <t>SAMLET_AREAL</t>
  </si>
  <si>
    <t>Entydig identifikation af a-kassetilhørsforhold</t>
  </si>
  <si>
    <t>Ejendomsnummer</t>
  </si>
  <si>
    <t>EJERFORHKOD</t>
  </si>
  <si>
    <t>Ejerforholdskode</t>
  </si>
  <si>
    <t>EJERPCT</t>
  </si>
  <si>
    <t>Ejerprocent</t>
  </si>
  <si>
    <t>KOMNR</t>
  </si>
  <si>
    <t>FORSIKRINGSKATEGORI_KODE</t>
  </si>
  <si>
    <t>Kode for forsikringskategori</t>
  </si>
  <si>
    <t>DKOM</t>
  </si>
  <si>
    <t>PCTKOM</t>
  </si>
  <si>
    <t>Registerets dækningsgrad i kommunen</t>
  </si>
  <si>
    <t>PCTYD</t>
  </si>
  <si>
    <t>TALDER</t>
  </si>
  <si>
    <t>Alder på opgørelsestidspunkt</t>
  </si>
  <si>
    <t>YDELSE</t>
  </si>
  <si>
    <t>Ydelse</t>
  </si>
  <si>
    <t>DODDATO</t>
  </si>
  <si>
    <t>Dato for dødsfald</t>
  </si>
  <si>
    <t>Primær dødsårsag</t>
  </si>
  <si>
    <t>Sekundær dødsårsag</t>
  </si>
  <si>
    <t>Tertiær dødsårsag</t>
  </si>
  <si>
    <t>Dødsårsag 4</t>
  </si>
  <si>
    <t>Dødsmåde</t>
  </si>
  <si>
    <t>Hændelsessted</t>
  </si>
  <si>
    <t>DGP</t>
  </si>
  <si>
    <t>FOR</t>
  </si>
  <si>
    <t>INDT</t>
  </si>
  <si>
    <t>INDT1</t>
  </si>
  <si>
    <t>INDT2</t>
  </si>
  <si>
    <t>KTH</t>
  </si>
  <si>
    <t>SYG</t>
  </si>
  <si>
    <t>TYPE</t>
  </si>
  <si>
    <t>AARUGE</t>
  </si>
  <si>
    <t>År- og ugenummer</t>
  </si>
  <si>
    <t>DPIALT</t>
  </si>
  <si>
    <t>DPTIMER</t>
  </si>
  <si>
    <t>Antal timer hvor der er udbetalt dagpenge</t>
  </si>
  <si>
    <t>HALVGDAG</t>
  </si>
  <si>
    <t>HELGDAG</t>
  </si>
  <si>
    <t>LEDARS</t>
  </si>
  <si>
    <t>Ledighedsårsag (DUR)</t>
  </si>
  <si>
    <t>BENYTKOD</t>
  </si>
  <si>
    <t>Benyttelseskodeværdier</t>
  </si>
  <si>
    <t>EJDVBLB</t>
  </si>
  <si>
    <t>Ejendomsværdi</t>
  </si>
  <si>
    <t>GRVBLB</t>
  </si>
  <si>
    <t>Grundværdi</t>
  </si>
  <si>
    <t>ANTBOERNF</t>
  </si>
  <si>
    <t>Antal børn i familien</t>
  </si>
  <si>
    <t>ANTPERSF</t>
  </si>
  <si>
    <t>Antal personer i C-familien</t>
  </si>
  <si>
    <t>C_FAMILIE_ID</t>
  </si>
  <si>
    <t>ANTBRNH</t>
  </si>
  <si>
    <t>Antal børn i husstanden</t>
  </si>
  <si>
    <t>ANTPERH</t>
  </si>
  <si>
    <t>Antal personer i husstanden</t>
  </si>
  <si>
    <t>Adressen (vej, husnummer, husbogstav, etage, side/dørnummer)</t>
  </si>
  <si>
    <t>FAMBOLIGFORM</t>
  </si>
  <si>
    <t>Familiens boligform</t>
  </si>
  <si>
    <t>FAMBOLIGTYPE</t>
  </si>
  <si>
    <t>Familiens boligtype</t>
  </si>
  <si>
    <t>FAMBRUTTOINDK</t>
  </si>
  <si>
    <t>Bruttoindkomst for familien</t>
  </si>
  <si>
    <t>FAMSOCIOGRUP</t>
  </si>
  <si>
    <t>Familiens socioøkonomiske gruppe</t>
  </si>
  <si>
    <t>AEGTEFAELLE_ID</t>
  </si>
  <si>
    <t>CIVDATO</t>
  </si>
  <si>
    <t>C_FAELLE_ID</t>
  </si>
  <si>
    <t>C_STATUS</t>
  </si>
  <si>
    <t>C-familiestatus</t>
  </si>
  <si>
    <t>C_TYPE</t>
  </si>
  <si>
    <t>C-familie type</t>
  </si>
  <si>
    <t>D_ANT_FAM</t>
  </si>
  <si>
    <t>Antal D-familier i husstanden</t>
  </si>
  <si>
    <t>D_FAMILIE_ID</t>
  </si>
  <si>
    <t>D_TYPE</t>
  </si>
  <si>
    <t>D-familietype</t>
  </si>
  <si>
    <t>FMMARK</t>
  </si>
  <si>
    <t>H_TYPE</t>
  </si>
  <si>
    <t>Antal børn i e-familien</t>
  </si>
  <si>
    <t>Antal personer i e-familien</t>
  </si>
  <si>
    <t>E-familie identifikation</t>
  </si>
  <si>
    <t>HOVEDPERSON</t>
  </si>
  <si>
    <t>Hovedperson i familien</t>
  </si>
  <si>
    <t>PAPNR</t>
  </si>
  <si>
    <t>Hovedpersonens partner</t>
  </si>
  <si>
    <t>CVRNR</t>
  </si>
  <si>
    <t>Hovedbranche DB07</t>
  </si>
  <si>
    <t>Funktionskode</t>
  </si>
  <si>
    <t>ARBST</t>
  </si>
  <si>
    <t>Arbejdssted</t>
  </si>
  <si>
    <t>ASTIL</t>
  </si>
  <si>
    <t>BESKF</t>
  </si>
  <si>
    <t>Beskæftigelsesforhold</t>
  </si>
  <si>
    <t>DELTID</t>
  </si>
  <si>
    <t>Heltid- deltidsbeskæftiget</t>
  </si>
  <si>
    <t>ERHV</t>
  </si>
  <si>
    <t>Erhverv</t>
  </si>
  <si>
    <t>ERUDD</t>
  </si>
  <si>
    <t>Erhvervsuddannelse</t>
  </si>
  <si>
    <t>FAG</t>
  </si>
  <si>
    <t>Fag</t>
  </si>
  <si>
    <t>IGUDD</t>
  </si>
  <si>
    <t>Igangværende uddannelse</t>
  </si>
  <si>
    <t>SKUDD</t>
  </si>
  <si>
    <t>Skoleuddannelse</t>
  </si>
  <si>
    <t>ANTAL</t>
  </si>
  <si>
    <t>Barnets nr i fødslen</t>
  </si>
  <si>
    <t>DEMPAR</t>
  </si>
  <si>
    <t>Optalt demografisk paritet</t>
  </si>
  <si>
    <t>FAR_KILDE</t>
  </si>
  <si>
    <t>Kilde til oplysning om far</t>
  </si>
  <si>
    <t>FODTDATO</t>
  </si>
  <si>
    <t>Fødselsdato - barnet</t>
  </si>
  <si>
    <t>FREGKO</t>
  </si>
  <si>
    <t>Fødselsregistreringskode</t>
  </si>
  <si>
    <t>FTDB_LBNR</t>
  </si>
  <si>
    <t>Løbenr til match med MFR</t>
  </si>
  <si>
    <t>KQN</t>
  </si>
  <si>
    <t>Køn</t>
  </si>
  <si>
    <t>MADOPT</t>
  </si>
  <si>
    <t>Markering af adoption</t>
  </si>
  <si>
    <t>MDOED</t>
  </si>
  <si>
    <t>Markering af evt. død</t>
  </si>
  <si>
    <t>MOR_KILDE</t>
  </si>
  <si>
    <t>Kilde til oplysning om mor</t>
  </si>
  <si>
    <t>ANTBOERNH</t>
  </si>
  <si>
    <t>ANTPERSH</t>
  </si>
  <si>
    <t>ANSAAR</t>
  </si>
  <si>
    <t>År for ansættelse på arbejdssted</t>
  </si>
  <si>
    <t>ANSDAGE</t>
  </si>
  <si>
    <t>Antal dage ansat</t>
  </si>
  <si>
    <t>ANSXFREM</t>
  </si>
  <si>
    <t>Ansættelsesændring frem til året efter</t>
  </si>
  <si>
    <t>ANSXTILB</t>
  </si>
  <si>
    <t>Ansættelsesændring i forhold til året før</t>
  </si>
  <si>
    <t>ARBGNR</t>
  </si>
  <si>
    <t>Arbejdsgivernummer</t>
  </si>
  <si>
    <t>ARBLED</t>
  </si>
  <si>
    <t>Ledighedsgrad i arbejdsår (ekskl. ferie)</t>
  </si>
  <si>
    <t>Arbejdsgivernummer - cvrnr</t>
  </si>
  <si>
    <t>JOBKAT</t>
  </si>
  <si>
    <t>Jobtype i ansættelsen</t>
  </si>
  <si>
    <t>JOBLON</t>
  </si>
  <si>
    <t>Lønbeløb i ansættelsesforholdet</t>
  </si>
  <si>
    <t>LBNR</t>
  </si>
  <si>
    <t>Arbejdsstedets løbenummer</t>
  </si>
  <si>
    <t>LONMFREM</t>
  </si>
  <si>
    <t>Lønmodtager året efter</t>
  </si>
  <si>
    <t>LONMTILB</t>
  </si>
  <si>
    <t>Lønmodtager året før</t>
  </si>
  <si>
    <t>PERSBRC</t>
  </si>
  <si>
    <t>Personlig branche</t>
  </si>
  <si>
    <t>STILL</t>
  </si>
  <si>
    <t>Arbejdsstilling</t>
  </si>
  <si>
    <t>TILKNYT</t>
  </si>
  <si>
    <t>Tilknytning til primært arbejdssted</t>
  </si>
  <si>
    <t>TIMELON</t>
  </si>
  <si>
    <t>Timeløn i ansættelsen</t>
  </si>
  <si>
    <t>TLONKVAL</t>
  </si>
  <si>
    <t>Kvalitet af timelønsskøn</t>
  </si>
  <si>
    <t>Type for ansættelsesforholdet</t>
  </si>
  <si>
    <t>AKASAF</t>
  </si>
  <si>
    <t>Seneste år som medlem af A-kasse</t>
  </si>
  <si>
    <t>AKASST</t>
  </si>
  <si>
    <t>Seneste startår som medlem af en A-kasse</t>
  </si>
  <si>
    <t>ARLEDGR</t>
  </si>
  <si>
    <t>Årsledighedsgrad</t>
  </si>
  <si>
    <t>ATPAR</t>
  </si>
  <si>
    <t>Antal år som lønmodtager</t>
  </si>
  <si>
    <t>EJNOV</t>
  </si>
  <si>
    <t>Antal supplerende ej-november ansættelser</t>
  </si>
  <si>
    <t>EJNOVSUM</t>
  </si>
  <si>
    <t>Ej-novemberansættelser lønsum</t>
  </si>
  <si>
    <t>ERHVER</t>
  </si>
  <si>
    <t>Erhvervserfaring fra 1980 i 1000</t>
  </si>
  <si>
    <t>ERHVER79</t>
  </si>
  <si>
    <t>Erhvervserfaring ultimo 1979</t>
  </si>
  <si>
    <t>LEDAR</t>
  </si>
  <si>
    <t>Første ledighed (årstal)</t>
  </si>
  <si>
    <t>LEDDEL</t>
  </si>
  <si>
    <t>Uger delvis ledig</t>
  </si>
  <si>
    <t>LEDFULD</t>
  </si>
  <si>
    <t>Uger fuld ledighed</t>
  </si>
  <si>
    <t>LONIND</t>
  </si>
  <si>
    <t>Kontant løn - Arbejdsgivernes oplysningssedler</t>
  </si>
  <si>
    <t>NSUP</t>
  </si>
  <si>
    <t>Supplerende november-ansættelser (antal).</t>
  </si>
  <si>
    <t>NSUPSUM</t>
  </si>
  <si>
    <t>Supplerende løn i november-ansættelser (sum)</t>
  </si>
  <si>
    <t>PENSALD</t>
  </si>
  <si>
    <t>Alder ved pensionering (offentlig)</t>
  </si>
  <si>
    <t>POTLEAR</t>
  </si>
  <si>
    <t>Forsikret/ledig antal år (fra 1980)</t>
  </si>
  <si>
    <t>PSTILL</t>
  </si>
  <si>
    <t>Primær arbejdsstilling</t>
  </si>
  <si>
    <t>SENAFAR</t>
  </si>
  <si>
    <t>Seneste afslutning på arbejdsmarkedet</t>
  </si>
  <si>
    <t>SENSTAR</t>
  </si>
  <si>
    <t>Seneste start på arbejdsmarkedet</t>
  </si>
  <si>
    <t>SLON</t>
  </si>
  <si>
    <t>Samlet løn fra oplysningssedler</t>
  </si>
  <si>
    <t>SSTILL</t>
  </si>
  <si>
    <t>Sekundær arbejdsstilling</t>
  </si>
  <si>
    <t>STARTAR</t>
  </si>
  <si>
    <t>Første år på arbejdsmarkedet</t>
  </si>
  <si>
    <t>SUMGRAD</t>
  </si>
  <si>
    <t>Sum af ledighedsgrader (fra 1980)</t>
  </si>
  <si>
    <t>AARSVRK</t>
  </si>
  <si>
    <t>Antal årsværk for alle ansættelsesforhold</t>
  </si>
  <si>
    <t>ANDFA</t>
  </si>
  <si>
    <t>Andel lønmodtagere på grundniveau (PSTILL=35) pr. arbejdssted</t>
  </si>
  <si>
    <t>ANDHF</t>
  </si>
  <si>
    <t>Andel topledere og lønmodtagere på højeste niveau (PSTILL=31-33) pr. a</t>
  </si>
  <si>
    <t>ANDIF</t>
  </si>
  <si>
    <t>Andel i kategorien -anden lønmodtager- (PSTILL=36) pr. arbejdssted</t>
  </si>
  <si>
    <t>ANDLEDAR</t>
  </si>
  <si>
    <t>Andel af arbejdere med årsledighed, pct.</t>
  </si>
  <si>
    <t>ANDLF</t>
  </si>
  <si>
    <t>Andel lønmodtagere på mellemniveau (PSTILL=34) pr. arbejdssted</t>
  </si>
  <si>
    <t>ANTAAR</t>
  </si>
  <si>
    <t>Antal ansættelsesforhold (personer) i år</t>
  </si>
  <si>
    <t>ANTNOV</t>
  </si>
  <si>
    <t>Antal ansatte pr. november</t>
  </si>
  <si>
    <t>ANTNOVBI</t>
  </si>
  <si>
    <t>Antal bibeskæftigede pr. november</t>
  </si>
  <si>
    <t>ARBNR</t>
  </si>
  <si>
    <t>Arbejdsstednummer</t>
  </si>
  <si>
    <t>ARBSTK</t>
  </si>
  <si>
    <t>Arbejdsstedkode</t>
  </si>
  <si>
    <t>BESKXTI</t>
  </si>
  <si>
    <t>Ændring i beskæftigelsesomfang året før</t>
  </si>
  <si>
    <t>BRANCHE03</t>
  </si>
  <si>
    <t>Branchekode (DB03) for arbejdsstedet.</t>
  </si>
  <si>
    <t>BRANCHE07</t>
  </si>
  <si>
    <t>Branchekode for arbejdsstedet (db07)</t>
  </si>
  <si>
    <t>BRANCHE1</t>
  </si>
  <si>
    <t>Branchekode (DB93) for arbejdsstedet</t>
  </si>
  <si>
    <t>Arbejdsgivernummer - cvr_nr</t>
  </si>
  <si>
    <t>EJERKO</t>
  </si>
  <si>
    <t>Ejerkode (omkodet)</t>
  </si>
  <si>
    <t>ENDNEDL</t>
  </si>
  <si>
    <t>Endelig nedlæggelse af arbejdssted</t>
  </si>
  <si>
    <t>FILIAL</t>
  </si>
  <si>
    <t>Antal arbejdssteder i firmaet (max. 9)</t>
  </si>
  <si>
    <t>KVANDFA</t>
  </si>
  <si>
    <t>Andel kvinder blandt lønmodtagere på grundniveau (personer med PSTILL=</t>
  </si>
  <si>
    <t>KVANDHF</t>
  </si>
  <si>
    <t>Andel kvinder blandt direktører, overordnede og ledende funktionærer (</t>
  </si>
  <si>
    <t>KVANDIF</t>
  </si>
  <si>
    <t>Andel kvinder i kategorien 'anden lønmodtager' (personer med PSTILL=36</t>
  </si>
  <si>
    <t>KVANDLF</t>
  </si>
  <si>
    <t>Andel kvinder blandt lønmodtagere på mellemniveau (personer med PSTILL</t>
  </si>
  <si>
    <t>Arbejdssteds-løbenummer</t>
  </si>
  <si>
    <t>LEDPERG</t>
  </si>
  <si>
    <t>Ledighedsperioder blandt ledige arbejdere i gennemsnit</t>
  </si>
  <si>
    <t>LONAAR</t>
  </si>
  <si>
    <t>Lønsum pr. år for alle ansættelsesforhold</t>
  </si>
  <si>
    <t>LONGNS</t>
  </si>
  <si>
    <t>Gennemsnitlig timeløn for alle hovedbeskæftigede</t>
  </si>
  <si>
    <t>LONGNSFA</t>
  </si>
  <si>
    <t>Gennemsnitlig timeløn for hovedbeskæftigede faglærte arbejdere (PSTILL</t>
  </si>
  <si>
    <t>LONGNSHF</t>
  </si>
  <si>
    <t>Gennemsnitlig timeløn for højere funktionærer (hovedbeskæftigede med P</t>
  </si>
  <si>
    <t>LONGNSIF</t>
  </si>
  <si>
    <t>Gennemsnitlig timeløn for hovedbeskæftigede personer i kategorien 'and</t>
  </si>
  <si>
    <t>LONGNSLF</t>
  </si>
  <si>
    <t>Gennemsnitlig timeløn for hovedbeskæftigede lønmodtagerE på mellemnive</t>
  </si>
  <si>
    <t>ANTALARB</t>
  </si>
  <si>
    <t>Antal arbejdssteder i firmaet</t>
  </si>
  <si>
    <t>FANSB</t>
  </si>
  <si>
    <t>Antal bibeskæftigede i firmaet</t>
  </si>
  <si>
    <t>FANSH</t>
  </si>
  <si>
    <t>Antal hovedbeskæftigede i firmaet</t>
  </si>
  <si>
    <t>SLBNR</t>
  </si>
  <si>
    <t>Løbenummer for største arbejdssted i firma</t>
  </si>
  <si>
    <t>STORBRA</t>
  </si>
  <si>
    <t>Branchekode største arb.sted i firma</t>
  </si>
  <si>
    <t>STORDB03</t>
  </si>
  <si>
    <t>Branchekode for størtste arbejdssted i firmaet</t>
  </si>
  <si>
    <t>STORDB07</t>
  </si>
  <si>
    <t>Branchekode for største arbejdssted i firmaet (db07)</t>
  </si>
  <si>
    <t>STORDB93</t>
  </si>
  <si>
    <t>Branchekode for størtste arbejdssted i firmaet db93 koden</t>
  </si>
  <si>
    <t>UOPLANSB</t>
  </si>
  <si>
    <t>Bibeskæftigede i firma med uoplyst arbejdssted</t>
  </si>
  <si>
    <t>UOPLANSH</t>
  </si>
  <si>
    <t>Hovedbeskæftigede med uoplyst arbejdssted i det enkelte firma.</t>
  </si>
  <si>
    <t>IE_TYPE</t>
  </si>
  <si>
    <t>OPR_LAND</t>
  </si>
  <si>
    <t>Oprindelsesland</t>
  </si>
  <si>
    <t>AKTIEINDK</t>
  </si>
  <si>
    <t>ANDOVERFORSEL</t>
  </si>
  <si>
    <t>Andre overførsler består af SU, boligstøtte og børnetilskud.</t>
  </si>
  <si>
    <t>ARBLHUMV</t>
  </si>
  <si>
    <t>Arbejdsløshedsdagpenge og uddannelsesgodtgørelse</t>
  </si>
  <si>
    <t>BEFORDR</t>
  </si>
  <si>
    <t>BESKST</t>
  </si>
  <si>
    <t>Beskæftigelsesstatus 1980 til 2001</t>
  </si>
  <si>
    <t>BESKST02</t>
  </si>
  <si>
    <t>Beskæftigelsesstatus fra 2002</t>
  </si>
  <si>
    <t>BRUTTO</t>
  </si>
  <si>
    <t>Skattepligtig bruttoindkomst før fradrag i kr.</t>
  </si>
  <si>
    <t>DISCOALLE_INDK</t>
  </si>
  <si>
    <t>DISCOTYP</t>
  </si>
  <si>
    <t>Kilde til lønmodtager DISCO-koden</t>
  </si>
  <si>
    <t>DISPON_NY</t>
  </si>
  <si>
    <t>Indkomst efter skat og renter (samlet indkomst fratrukket renteudgifte</t>
  </si>
  <si>
    <t>DSPSUM</t>
  </si>
  <si>
    <t>Særligt pensionsbidrag</t>
  </si>
  <si>
    <t>EJENDOMSVURDERING</t>
  </si>
  <si>
    <t>FORM</t>
  </si>
  <si>
    <t>Skattemæssigt beregnet værdi af nettoformuen ultimo året, ekskl. pensi</t>
  </si>
  <si>
    <t>FORMREST_NY05</t>
  </si>
  <si>
    <t>Nettorestformue ultimo året, ekskl. pensionsformuer</t>
  </si>
  <si>
    <t>FORMUEINDK_NY</t>
  </si>
  <si>
    <t>Samlede formueindkomster inkl. beregnet lejeværdi af egen bolig</t>
  </si>
  <si>
    <t>KISKAT</t>
  </si>
  <si>
    <t>Kirkeskat for medlemmer af folkekirken</t>
  </si>
  <si>
    <t>KOEJD</t>
  </si>
  <si>
    <t>LOENMV</t>
  </si>
  <si>
    <t>Lønindkomst i alt</t>
  </si>
  <si>
    <t>NACE</t>
  </si>
  <si>
    <t>Branche for væsentligste beskæftigelse, fra 1992 til 2007</t>
  </si>
  <si>
    <t>NACE_DB07</t>
  </si>
  <si>
    <t>Branche for væsentligste beskæftigelse, fra 2008</t>
  </si>
  <si>
    <t>NYSTGR</t>
  </si>
  <si>
    <t>Stillingsgruppering 1980 til 1995</t>
  </si>
  <si>
    <t>PERINDKIALT</t>
  </si>
  <si>
    <t>Personindkomst i alt ekskl. beregnet lejeværdi af egen bolig og før fr</t>
  </si>
  <si>
    <t>PEROEVRIGFORMUE</t>
  </si>
  <si>
    <t>Aktieindkomst, overskud/underskud af skibsanparter, lejeindtægt sommer</t>
  </si>
  <si>
    <t>PERSONINDK</t>
  </si>
  <si>
    <t>QPENSNY</t>
  </si>
  <si>
    <t>Folke- og førtidspension, delpension samt skattefrie tillæg til førtid</t>
  </si>
  <si>
    <t>QSPLINDK</t>
  </si>
  <si>
    <t>Skattepligtig indkomst</t>
  </si>
  <si>
    <t>RENTEINDK</t>
  </si>
  <si>
    <t>SAMLINK_NY</t>
  </si>
  <si>
    <t>SOCIO</t>
  </si>
  <si>
    <t>Socioøkonomisk klassifikation fra 1994 til 2001</t>
  </si>
  <si>
    <t>SOCIO02</t>
  </si>
  <si>
    <t>BANKAKT</t>
  </si>
  <si>
    <t>Indestående i pengeinstitut pr. 31. 12</t>
  </si>
  <si>
    <t>BANKGAELD</t>
  </si>
  <si>
    <t>Gæld til pengeinstitutter mv. pr. 31. 12</t>
  </si>
  <si>
    <t>INDESTPI</t>
  </si>
  <si>
    <t>Kontant værdi af ejendomme i Danmark ejet pr. 31. 12</t>
  </si>
  <si>
    <t>KURSAKT</t>
  </si>
  <si>
    <t>OBLAKT</t>
  </si>
  <si>
    <t>Kursværdi af obligationer i depot (aktiver) pr. 31. 12</t>
  </si>
  <si>
    <t>OBLGAELD</t>
  </si>
  <si>
    <t>Kursværdi af obligationsgæld pr. 31. 12</t>
  </si>
  <si>
    <t>PANTAKT</t>
  </si>
  <si>
    <t>PANTGAELD</t>
  </si>
  <si>
    <t>Pantebrevsgæld pr. 31. 12</t>
  </si>
  <si>
    <t>ADM</t>
  </si>
  <si>
    <t>Administrationskommune</t>
  </si>
  <si>
    <t>BELKOM</t>
  </si>
  <si>
    <t>Beliggenhedskommune</t>
  </si>
  <si>
    <t>EJER</t>
  </si>
  <si>
    <t>Ejerforhold</t>
  </si>
  <si>
    <t>ENHEDSART</t>
  </si>
  <si>
    <t>Enhedsart</t>
  </si>
  <si>
    <t>GL_BELKOM</t>
  </si>
  <si>
    <t>Gammel beliggenhedskommune</t>
  </si>
  <si>
    <t>HOSK</t>
  </si>
  <si>
    <t>Hovedskole</t>
  </si>
  <si>
    <t>Hovedskoleinstitution</t>
  </si>
  <si>
    <t>INST2</t>
  </si>
  <si>
    <t>Institutionstype 2</t>
  </si>
  <si>
    <t>INST3</t>
  </si>
  <si>
    <t>Institutionstype 3</t>
  </si>
  <si>
    <t>INSTNR</t>
  </si>
  <si>
    <t>Institutionsnummer</t>
  </si>
  <si>
    <t>NAVN</t>
  </si>
  <si>
    <t>Institutionsnavn</t>
  </si>
  <si>
    <t>NIV</t>
  </si>
  <si>
    <t>POSTNR</t>
  </si>
  <si>
    <t>AUDD</t>
  </si>
  <si>
    <t>Afsluttende uddannelseskode</t>
  </si>
  <si>
    <t>Starttidspunkt</t>
  </si>
  <si>
    <t>Sluttidspunkt</t>
  </si>
  <si>
    <t>UDD</t>
  </si>
  <si>
    <t>Uddannelseskode</t>
  </si>
  <si>
    <t>UDEL</t>
  </si>
  <si>
    <t>Uddannelsesdel</t>
  </si>
  <si>
    <t>UFORM</t>
  </si>
  <si>
    <t>KOMP</t>
  </si>
  <si>
    <t>PRIA</t>
  </si>
  <si>
    <t>Beskriver måden som uddannelsen tages på.</t>
  </si>
  <si>
    <t>AFG_AFGOEDTO</t>
  </si>
  <si>
    <t>Afgørelsens dato (RP)</t>
  </si>
  <si>
    <t>AFG_AFGRETKO</t>
  </si>
  <si>
    <t>Afgørelsens rets- eller politikreds</t>
  </si>
  <si>
    <t>AFG_AFGTYP3</t>
  </si>
  <si>
    <t>Afgørelsens eller sanktionens type (DS)</t>
  </si>
  <si>
    <t>AFG_ANKEDTO</t>
  </si>
  <si>
    <t>Ankedato</t>
  </si>
  <si>
    <t>AFG_BSTRFLGD</t>
  </si>
  <si>
    <t>Længde af betinget frihedsstraf</t>
  </si>
  <si>
    <t>AFG_FRAKKOD</t>
  </si>
  <si>
    <t>Frakendelsens paragraf i lovgivningen</t>
  </si>
  <si>
    <t>AFG_GER7</t>
  </si>
  <si>
    <t>Gerningskode syvcifret</t>
  </si>
  <si>
    <t>AFG_INRMARK</t>
  </si>
  <si>
    <t>Identifikationsnummertype (fx. pnr helt eller delvist oplyst)</t>
  </si>
  <si>
    <t>AFG_KOEN</t>
  </si>
  <si>
    <t>AFG_UBSTRFKO</t>
  </si>
  <si>
    <t>AFG_UBSTRFLG</t>
  </si>
  <si>
    <t>JOURNR</t>
  </si>
  <si>
    <t>Politiets sagsnummer (Journalnummer)</t>
  </si>
  <si>
    <t>ANM_GER7</t>
  </si>
  <si>
    <t>ANM_SLUTDATO</t>
  </si>
  <si>
    <t>ANM_STARTDTO</t>
  </si>
  <si>
    <t>IND_FGSLDTO</t>
  </si>
  <si>
    <t>Fængslingsstartdato</t>
  </si>
  <si>
    <t>IND_FGSLKOD</t>
  </si>
  <si>
    <t>Fængslingskode.</t>
  </si>
  <si>
    <t>IND_FGSLSTED</t>
  </si>
  <si>
    <t>Fængslingssted</t>
  </si>
  <si>
    <t>IND_GER7</t>
  </si>
  <si>
    <t>Gerning el. lovovertrædelse til grund for indsættelsen (DS).</t>
  </si>
  <si>
    <t>IND_INRMARK</t>
  </si>
  <si>
    <t>Identifikationsnummertype (fx. personnummer helt el. delvist oplyst)</t>
  </si>
  <si>
    <t>IND_LOESLDTO</t>
  </si>
  <si>
    <t>Løsladelsesdato</t>
  </si>
  <si>
    <t>IND_OVERFKOD</t>
  </si>
  <si>
    <t>Overførselskode</t>
  </si>
  <si>
    <t>KON_AFGERKOD</t>
  </si>
  <si>
    <t>Gerning el. lovovertrædelse til grund for den konfererede sag(RP)</t>
  </si>
  <si>
    <t>KON_AFGTYP3</t>
  </si>
  <si>
    <t>Afgørelsens el. sanktionens type (DS)</t>
  </si>
  <si>
    <t>KON_AFGTYPKO</t>
  </si>
  <si>
    <t>Afgørelsens el. sanktionens type (RP)</t>
  </si>
  <si>
    <t>KON_FORSMEDK</t>
  </si>
  <si>
    <t>Forsøg el. meddelagtighed i lovovertrædelse</t>
  </si>
  <si>
    <t>KON_GER7</t>
  </si>
  <si>
    <t>KON_INRMARK</t>
  </si>
  <si>
    <t>Identifikationsnummertype (fx Personnummer helt eller delvist oplyst)</t>
  </si>
  <si>
    <t>KON_KONFJOUR</t>
  </si>
  <si>
    <t>Konfererede sags eget journalnummer</t>
  </si>
  <si>
    <t>KON_OVERSDTO</t>
  </si>
  <si>
    <t>Dato for oversendelse af sag til behandling under andet journalnummer</t>
  </si>
  <si>
    <t>SIG_GER1DTO</t>
  </si>
  <si>
    <t>Gerningsdag, startdato</t>
  </si>
  <si>
    <t>SIG_GER2DTO</t>
  </si>
  <si>
    <t>Gerningsdag, slutdato</t>
  </si>
  <si>
    <t>SIG_GER7</t>
  </si>
  <si>
    <t>Gerning el. lovovertrædelse til grund for sigtelsen(DS)</t>
  </si>
  <si>
    <t>SIG_INRMARK</t>
  </si>
  <si>
    <t>SIG_SIGTDTO</t>
  </si>
  <si>
    <t>ABC</t>
  </si>
  <si>
    <t>ABC-kode</t>
  </si>
  <si>
    <t>ALDR</t>
  </si>
  <si>
    <t>APK</t>
  </si>
  <si>
    <t>Antal pakninger</t>
  </si>
  <si>
    <t>ATC</t>
  </si>
  <si>
    <t>ATC1</t>
  </si>
  <si>
    <t>ATC2</t>
  </si>
  <si>
    <t>ATC3</t>
  </si>
  <si>
    <t>ATC4</t>
  </si>
  <si>
    <t>AUP</t>
  </si>
  <si>
    <t>BALD</t>
  </si>
  <si>
    <t>Barns alder</t>
  </si>
  <si>
    <t>CPR_KOM</t>
  </si>
  <si>
    <t>CPR-bopælskommune på ekspeditionsdatoen</t>
  </si>
  <si>
    <t>CPR_REG</t>
  </si>
  <si>
    <t>CPR-bopælsregion på ekspeditionsdatoen</t>
  </si>
  <si>
    <t>DOSFORM</t>
  </si>
  <si>
    <t>DOSO</t>
  </si>
  <si>
    <t>EJS</t>
  </si>
  <si>
    <t>Fravalg af substitution</t>
  </si>
  <si>
    <t>EKSD</t>
  </si>
  <si>
    <t>Ekspeditionsdato</t>
  </si>
  <si>
    <t>EKSP</t>
  </si>
  <si>
    <t>Ekspeditionspris</t>
  </si>
  <si>
    <t>EKST</t>
  </si>
  <si>
    <t>Ekspeditionstype</t>
  </si>
  <si>
    <t>INDO</t>
  </si>
  <si>
    <t>ITYPE</t>
  </si>
  <si>
    <t>Indberettertype</t>
  </si>
  <si>
    <t>KORR</t>
  </si>
  <si>
    <t>Korrektionskode</t>
  </si>
  <si>
    <t>NAME</t>
  </si>
  <si>
    <t>PACKSIZE</t>
  </si>
  <si>
    <t>PACKTEXT</t>
  </si>
  <si>
    <t>PATT</t>
  </si>
  <si>
    <t>Patienttype</t>
  </si>
  <si>
    <t>PPRS</t>
  </si>
  <si>
    <t>Udleveringsbestemmelse</t>
  </si>
  <si>
    <t>RAMT</t>
  </si>
  <si>
    <t>Amtskommunekode</t>
  </si>
  <si>
    <t>RECA</t>
  </si>
  <si>
    <t>Autorisationskode for receptudsteder</t>
  </si>
  <si>
    <t>RECU</t>
  </si>
  <si>
    <t>Receptudsteder</t>
  </si>
  <si>
    <t>RINR</t>
  </si>
  <si>
    <t>Reiterationsnummer</t>
  </si>
  <si>
    <t>SEKTOR</t>
  </si>
  <si>
    <t>Sektor</t>
  </si>
  <si>
    <t>STRENG</t>
  </si>
  <si>
    <t>STRNUM</t>
  </si>
  <si>
    <t>STRUNIT</t>
  </si>
  <si>
    <t>UDLV</t>
  </si>
  <si>
    <t>Udleveringssted</t>
  </si>
  <si>
    <t>VNR</t>
  </si>
  <si>
    <t>VOLTYPECODE</t>
  </si>
  <si>
    <t>VOLTYPETXT</t>
  </si>
  <si>
    <t>VOLUME</t>
  </si>
  <si>
    <t>Volume</t>
  </si>
  <si>
    <t>Arbejdsstedsnummer</t>
  </si>
  <si>
    <t>ARBSTKOD</t>
  </si>
  <si>
    <t>Arbejdsstedskode</t>
  </si>
  <si>
    <t>FERIE_SH</t>
  </si>
  <si>
    <t>Betalinger i forbindelse med ferie og andet, pr. præsteret time</t>
  </si>
  <si>
    <t>GW</t>
  </si>
  <si>
    <t>Fortjeneste i alt i kr pr præsteret time</t>
  </si>
  <si>
    <t>JURNR</t>
  </si>
  <si>
    <t>Virksomhedens juridiske nummer</t>
  </si>
  <si>
    <t>MFTJ</t>
  </si>
  <si>
    <t>Månedsfortjeneste</t>
  </si>
  <si>
    <t>NW</t>
  </si>
  <si>
    <t>Smalfortjenesten (-pens), pr. time</t>
  </si>
  <si>
    <t>REF_FRADATO</t>
  </si>
  <si>
    <t>Fra-dato i perioden</t>
  </si>
  <si>
    <t>REF_TILDATO</t>
  </si>
  <si>
    <t>Til-dato i perioden</t>
  </si>
  <si>
    <t>SENR</t>
  </si>
  <si>
    <t>Virksomhedens Se-nummer</t>
  </si>
  <si>
    <t>TIMFRA</t>
  </si>
  <si>
    <t>Betalte fraværstimer</t>
  </si>
  <si>
    <t>TIMPRAE</t>
  </si>
  <si>
    <t>Præsterede timer</t>
  </si>
  <si>
    <t>W_ABS</t>
  </si>
  <si>
    <t>Betalinger i forbindelse med sygefravær m.v., pr. præsteret time</t>
  </si>
  <si>
    <t>D_INDDTO</t>
  </si>
  <si>
    <t>C_PATTYPE</t>
  </si>
  <si>
    <t>RECNUM</t>
  </si>
  <si>
    <t>LPR-identnummer</t>
  </si>
  <si>
    <t>V_SENGDAGE</t>
  </si>
  <si>
    <t>D_UDDTO</t>
  </si>
  <si>
    <t>C_DIAG</t>
  </si>
  <si>
    <t>Diagnosekode</t>
  </si>
  <si>
    <t>Diagnosemodifikation</t>
  </si>
  <si>
    <t>C_DIAGTYPE</t>
  </si>
  <si>
    <t>C_TILDIAG</t>
  </si>
  <si>
    <t>C_DRG</t>
  </si>
  <si>
    <t>V_FORLOB</t>
  </si>
  <si>
    <t>V_LANGDAGE</t>
  </si>
  <si>
    <t>V_LANGPRIS</t>
  </si>
  <si>
    <t>C_MDC</t>
  </si>
  <si>
    <t>V_PRIS</t>
  </si>
  <si>
    <t>V_TOTPRIS</t>
  </si>
  <si>
    <t>C_UDSKTYPE</t>
  </si>
  <si>
    <t>V_VGT</t>
  </si>
  <si>
    <t>AAO_FORSIKREDE_TIMER</t>
  </si>
  <si>
    <t>Antal forsikrede timer</t>
  </si>
  <si>
    <t>AKASSE_ID</t>
  </si>
  <si>
    <t>GRADAAR</t>
  </si>
  <si>
    <t>Årsgrad pr. forløb</t>
  </si>
  <si>
    <t>KILDE_KODE</t>
  </si>
  <si>
    <t>Entydig kode for dataindberettere</t>
  </si>
  <si>
    <t>PTI_TILSTAND_KODE</t>
  </si>
  <si>
    <t>4-cifret foranstaltningskode</t>
  </si>
  <si>
    <t>PTI_TIMER_PER_UGE</t>
  </si>
  <si>
    <t>Timer pr. uge</t>
  </si>
  <si>
    <t>PTI_VFRA</t>
  </si>
  <si>
    <t>Startdato</t>
  </si>
  <si>
    <t>PTI_VTIL</t>
  </si>
  <si>
    <t>Slutdato</t>
  </si>
  <si>
    <t>OFR_GER7</t>
  </si>
  <si>
    <t>Offeret gerningsindholdskode DS</t>
  </si>
  <si>
    <t>OFR_GERFRADT</t>
  </si>
  <si>
    <t>Gerningens startdato.</t>
  </si>
  <si>
    <t>OFR_KOMKOD</t>
  </si>
  <si>
    <t>Gerningssted - kommunekode</t>
  </si>
  <si>
    <t>AKASSE_RAS</t>
  </si>
  <si>
    <t>A-kasse</t>
  </si>
  <si>
    <t>ARBSTIL</t>
  </si>
  <si>
    <t>Arbejdsstilling 90-93</t>
  </si>
  <si>
    <t>BRANCHE_KODE</t>
  </si>
  <si>
    <t>FUNKTION_KODE</t>
  </si>
  <si>
    <t>HELTID_DELTID_KODE</t>
  </si>
  <si>
    <t>NOVPRIO</t>
  </si>
  <si>
    <t>November prioritering</t>
  </si>
  <si>
    <t>NYARB</t>
  </si>
  <si>
    <t>NYSTIL</t>
  </si>
  <si>
    <t>NY STILLINGS KODE</t>
  </si>
  <si>
    <t>SOCSTIL_KODE</t>
  </si>
  <si>
    <t>Socioøkonomisk status</t>
  </si>
  <si>
    <t>ANTDAGE</t>
  </si>
  <si>
    <t>Antal dagpengedage i året</t>
  </si>
  <si>
    <t>ARBGHP</t>
  </si>
  <si>
    <t>ARBGIVNR</t>
  </si>
  <si>
    <t>BARNCPR</t>
  </si>
  <si>
    <t>BERDAGE</t>
  </si>
  <si>
    <t>FOERBER</t>
  </si>
  <si>
    <t>Første dagpengedag</t>
  </si>
  <si>
    <t>FOERFRAV</t>
  </si>
  <si>
    <t>Første fraværsdag</t>
  </si>
  <si>
    <t>FRAVDAGE</t>
  </si>
  <si>
    <t>Antal fraværsdage</t>
  </si>
  <si>
    <t>OPHOERSAA</t>
  </si>
  <si>
    <t>Ophørsårsag</t>
  </si>
  <si>
    <t>PENOPHOER</t>
  </si>
  <si>
    <t>SAGSART</t>
  </si>
  <si>
    <t>Syge- eller barselssagens art</t>
  </si>
  <si>
    <t>SIDBER</t>
  </si>
  <si>
    <t>Sidste dagpengedag</t>
  </si>
  <si>
    <t>SIKRHP</t>
  </si>
  <si>
    <t>Udbetalt beløb til den sikrede</t>
  </si>
  <si>
    <t>STARTSAG</t>
  </si>
  <si>
    <t>Sagsart ved fraværets start</t>
  </si>
  <si>
    <t>TAELAAR</t>
  </si>
  <si>
    <t>YDAARSAG</t>
  </si>
  <si>
    <t>Forlængelsesårsag</t>
  </si>
  <si>
    <t>Skolekode</t>
  </si>
  <si>
    <t>SOGNEKODE</t>
  </si>
  <si>
    <t>ALMAUDD</t>
  </si>
  <si>
    <t>ERHAUDD</t>
  </si>
  <si>
    <t>HFAUDD</t>
  </si>
  <si>
    <t>HF_KILDE</t>
  </si>
  <si>
    <t>Kilde til uddannelsesoplysningen</t>
  </si>
  <si>
    <t>HF_VFRA</t>
  </si>
  <si>
    <t>GRUNDSKOLEFAG</t>
  </si>
  <si>
    <t>Grundskolefag</t>
  </si>
  <si>
    <t>GRUNDSKOLEKARAKTER</t>
  </si>
  <si>
    <t>Grundskolekarakter</t>
  </si>
  <si>
    <t>OPR_KARAKTER</t>
  </si>
  <si>
    <t>Oprindelig karakter</t>
  </si>
  <si>
    <t>SKOLEAAR</t>
  </si>
  <si>
    <t>Skoleår</t>
  </si>
  <si>
    <t>KARAKTER_UDD</t>
  </si>
  <si>
    <t>KARAKTER_UDD_VTIL</t>
  </si>
  <si>
    <t>SKALA</t>
  </si>
  <si>
    <t>Karakterskala</t>
  </si>
  <si>
    <t>BEVISAAR</t>
  </si>
  <si>
    <t>GYM_FAG</t>
  </si>
  <si>
    <t>Gymnasiefag</t>
  </si>
  <si>
    <t>KARAKTER</t>
  </si>
  <si>
    <t>Karakter</t>
  </si>
  <si>
    <t>KVALIFIKATION_VFRA</t>
  </si>
  <si>
    <t>Tidspunkt for opnået kvalifikation.</t>
  </si>
  <si>
    <t>DANSK_2_SP</t>
  </si>
  <si>
    <t>Klassetrin</t>
  </si>
  <si>
    <t>KL_BETEGNELSE</t>
  </si>
  <si>
    <t>Klassebetegnelse</t>
  </si>
  <si>
    <t>KL_TYPE</t>
  </si>
  <si>
    <t>Klassetype</t>
  </si>
  <si>
    <t>MODT</t>
  </si>
  <si>
    <t>Modtagelsesklasseelev</t>
  </si>
  <si>
    <t>SKL_VFRA</t>
  </si>
  <si>
    <t>SPC_ART</t>
  </si>
  <si>
    <t>Specialundervisningsart</t>
  </si>
  <si>
    <t>SPC_OMFANG</t>
  </si>
  <si>
    <t>Specialundervisningsomfang</t>
  </si>
  <si>
    <t>AFSLUTN</t>
  </si>
  <si>
    <t>Kursets afslutningsmåde</t>
  </si>
  <si>
    <t>AKOMFANG</t>
  </si>
  <si>
    <t>Aktivitetsomfang</t>
  </si>
  <si>
    <t>KURSIST_VFRA</t>
  </si>
  <si>
    <t>KURSIST_VTIL</t>
  </si>
  <si>
    <t>KURSKOD</t>
  </si>
  <si>
    <t>Kursuskode</t>
  </si>
  <si>
    <t>ANT_ANSAT_SENR</t>
  </si>
  <si>
    <t>BRCHI</t>
  </si>
  <si>
    <t>BRCHL</t>
  </si>
  <si>
    <t>Personnummer</t>
  </si>
  <si>
    <t>BYG_OPFOERELSESAAR</t>
  </si>
  <si>
    <t>EJENDOMSNUMMER</t>
  </si>
  <si>
    <t>Kommunenummer</t>
  </si>
  <si>
    <t>DST_ENH_EJERFORHOLDSKODE</t>
  </si>
  <si>
    <t>ENH_ANTALBADEVAERELSER</t>
  </si>
  <si>
    <t>ENH_ANTALVAERELSER</t>
  </si>
  <si>
    <t>ENH_ANVENDELSEKODE</t>
  </si>
  <si>
    <t>ENH_BADEFORHOLD</t>
  </si>
  <si>
    <t>ENH_BEBOELSESAREAL</t>
  </si>
  <si>
    <t>ENH_BOLIGTYPE</t>
  </si>
  <si>
    <t>ENH_KOEKKENFORHOLD</t>
  </si>
  <si>
    <t>ENH_OPVARMNINGSMIDDEL</t>
  </si>
  <si>
    <t>ENH_SAMLETAREAL</t>
  </si>
  <si>
    <t>ENH_TOILETFORHOLD</t>
  </si>
  <si>
    <t>ENH_UDLEJNINGSFORHOLD2</t>
  </si>
  <si>
    <t>ENH_VARMEINSTALLATION</t>
  </si>
  <si>
    <t>ALDER</t>
  </si>
  <si>
    <t>Alder pr. 1. januar.</t>
  </si>
  <si>
    <t>Bopælsadresse i kommunen</t>
  </si>
  <si>
    <t>FOED_DAG</t>
  </si>
  <si>
    <t>Fødselsdato</t>
  </si>
  <si>
    <t>Indvandrere, efterkommere , personer med dansk oprindelse</t>
  </si>
  <si>
    <t>KOEN</t>
  </si>
  <si>
    <t>VAN_VTIL</t>
  </si>
  <si>
    <t>Indvandringsdato</t>
  </si>
  <si>
    <t>Antal værelser i bolig- eller erhvervsenheden</t>
  </si>
  <si>
    <t>F207 - Opførelsesår</t>
  </si>
  <si>
    <t>ADMKOM</t>
  </si>
  <si>
    <t>Indberetnings kommune</t>
  </si>
  <si>
    <t>CPRTJEK</t>
  </si>
  <si>
    <t>CPR-tjek</t>
  </si>
  <si>
    <t>CPRTYPE</t>
  </si>
  <si>
    <t>CPR-type</t>
  </si>
  <si>
    <t>FMYN_ID</t>
  </si>
  <si>
    <t>Forældremyndighedsident</t>
  </si>
  <si>
    <t>PGF</t>
  </si>
  <si>
    <t>Paragrafkode</t>
  </si>
  <si>
    <t>SAG_VFRA</t>
  </si>
  <si>
    <t>Startdato for hændelsen</t>
  </si>
  <si>
    <t>SAG_VTIL</t>
  </si>
  <si>
    <t>Slutdato for hændelsen</t>
  </si>
  <si>
    <t>STSTED</t>
  </si>
  <si>
    <t>Startsted for anbringelsen</t>
  </si>
  <si>
    <t>UDSTED</t>
  </si>
  <si>
    <t>Sted hvortil barnet udskrives efter en anbringelse</t>
  </si>
  <si>
    <t>Administrations kommune</t>
  </si>
  <si>
    <t>Registerets dækningsgrad i kommunen for den pågældnede ydelse</t>
  </si>
  <si>
    <t>INDT3</t>
  </si>
  <si>
    <t>KON</t>
  </si>
  <si>
    <t>Dagpengebeløb i alt pr. uge i kroner</t>
  </si>
  <si>
    <t>Antal halve G markeringer i ugen</t>
  </si>
  <si>
    <t>Antal hele G markeringer i ugen</t>
  </si>
  <si>
    <t>EJERSTART_DTO</t>
  </si>
  <si>
    <t>Ejerstartdato - 2 cifret årstal</t>
  </si>
  <si>
    <t>EJERSTART_DTO_TXT</t>
  </si>
  <si>
    <t>KOEBESUM</t>
  </si>
  <si>
    <t>Købesumsbeløb</t>
  </si>
  <si>
    <t>KOM_KD</t>
  </si>
  <si>
    <t>KONT_OMREGN_DATO</t>
  </si>
  <si>
    <t>SALG_LB_NR</t>
  </si>
  <si>
    <t>FAMDISPONIBEL</t>
  </si>
  <si>
    <t>Diponibel indkomst for familien</t>
  </si>
  <si>
    <t>FAMHOEJSTUDDA</t>
  </si>
  <si>
    <t>Højeste uddannelse for de voksne i familien</t>
  </si>
  <si>
    <t>Familie identifikation</t>
  </si>
  <si>
    <t>Alder</t>
  </si>
  <si>
    <t>INDVDATO</t>
  </si>
  <si>
    <t>Personnummer, barn</t>
  </si>
  <si>
    <t>Personnummer, far</t>
  </si>
  <si>
    <t>Personnummer, mor</t>
  </si>
  <si>
    <t>Arbejdssteds kommune</t>
  </si>
  <si>
    <t>Arbejdssteds opgangsadresse</t>
  </si>
  <si>
    <t>Udbytte samt gevinst/tab på aktier og visse aktiebaserede investerings</t>
  </si>
  <si>
    <t>ALDER_ULT_INK</t>
  </si>
  <si>
    <t>ARBBIDMVALM</t>
  </si>
  <si>
    <t>ARBFORS</t>
  </si>
  <si>
    <t>BUNSKA</t>
  </si>
  <si>
    <t>CORFRYNS</t>
  </si>
  <si>
    <t>DISCO08_ALLE_INDK</t>
  </si>
  <si>
    <t>EFTLOEN</t>
  </si>
  <si>
    <t>Efterløn ( fra 2009 ink.l fleksydelse)</t>
  </si>
  <si>
    <t>Kontant ejendomsværdi af ejendomme i Danmark ejet pr. 31. 12</t>
  </si>
  <si>
    <t>EJVSKAT</t>
  </si>
  <si>
    <t>ERHVERVSINDK</t>
  </si>
  <si>
    <t>ERHVERVSINDK_GL</t>
  </si>
  <si>
    <t>Erhvervsindkomst, løn og nettooverskud af selvstændig virksomhed</t>
  </si>
  <si>
    <t>KONTHJ</t>
  </si>
  <si>
    <t>Skattepligtig kontanthjælp (underhold/forsørgelse)</t>
  </si>
  <si>
    <t>KORSTOETT</t>
  </si>
  <si>
    <t>KORYDIAL</t>
  </si>
  <si>
    <t>OMFANG</t>
  </si>
  <si>
    <t>Omfang af skattepligt</t>
  </si>
  <si>
    <t>OVERFORSINDK</t>
  </si>
  <si>
    <t>Beregnet lejeværdi af egen bolig</t>
  </si>
  <si>
    <t>Personindkomst i alt uden formueindkomst, og før fradrag af arbejdsmar</t>
  </si>
  <si>
    <t>QAKTIVF_NY05</t>
  </si>
  <si>
    <t>QBISTYD2</t>
  </si>
  <si>
    <t>Skattepligtig kontanthjælps-, aktiverings- og revalideringsydelser</t>
  </si>
  <si>
    <t>QMIDYD</t>
  </si>
  <si>
    <t>QPASSIVN</t>
  </si>
  <si>
    <t>Passiver ultimo året</t>
  </si>
  <si>
    <t>QPENSIALT</t>
  </si>
  <si>
    <t>Alle pensionsindkomster</t>
  </si>
  <si>
    <t>QPENSPRI</t>
  </si>
  <si>
    <t>Samlede skattepligtige renteindtægter fra Danmark-fra 2010 ekskl. rent</t>
  </si>
  <si>
    <t>Samlet indkomst inkl. beregnet lejeværdi før fradrag af renteudgifter,</t>
  </si>
  <si>
    <t>Socioøkonomisk klassifikation fra 2002</t>
  </si>
  <si>
    <t>STIP</t>
  </si>
  <si>
    <t>Stipendier fra Statens Uddannelsesstøtte - SU</t>
  </si>
  <si>
    <t>UNDERHOL</t>
  </si>
  <si>
    <t>Betalt underholdsbidrag (fradrag i skattepligtig indkomst)</t>
  </si>
  <si>
    <t>AFG_AFGALD</t>
  </si>
  <si>
    <t>Alder på afgørelsestidspunktet (DS)</t>
  </si>
  <si>
    <t>AFG_AFGMAADKO</t>
  </si>
  <si>
    <t>Sagens retslige afgørelsesmåde</t>
  </si>
  <si>
    <t>AFG_ANKTYPKO</t>
  </si>
  <si>
    <t>Ankens type (begrundelsen for anken)</t>
  </si>
  <si>
    <t>AFG_BETDAG</t>
  </si>
  <si>
    <t>Betinget strafdel v. delvis bet. dom (dage)</t>
  </si>
  <si>
    <t>AFG_BETSLDTO</t>
  </si>
  <si>
    <t>Betingelses-slutdato ved betinget frihedsstraf</t>
  </si>
  <si>
    <t>AFG_BOEDEBLB</t>
  </si>
  <si>
    <t>Bødebeløbets størrelse</t>
  </si>
  <si>
    <t>AFG_DAGBOANT</t>
  </si>
  <si>
    <t>Antal dagbøder</t>
  </si>
  <si>
    <t>AFG_DAGBOBEL</t>
  </si>
  <si>
    <t>Dagbødebeløbets størrelse</t>
  </si>
  <si>
    <t>AFG_FORSMEDK</t>
  </si>
  <si>
    <t>AFG_FRAKBKOD</t>
  </si>
  <si>
    <t>Frakendelsen af kørekort er varig</t>
  </si>
  <si>
    <t>AFG_FRAKMND</t>
  </si>
  <si>
    <t>Frakendelse af kørekort (antal måneder)</t>
  </si>
  <si>
    <t>AFG_KONFSANT</t>
  </si>
  <si>
    <t>Antal afsluttede bisigtelser (konfererede sager)</t>
  </si>
  <si>
    <t>AFG_STATUS</t>
  </si>
  <si>
    <t>Skal recorden anvendes til tabelleringen eller ikke</t>
  </si>
  <si>
    <t>Arten af ubetinget frihedsstraf</t>
  </si>
  <si>
    <t>Længde af ubetinget frihedsstraf</t>
  </si>
  <si>
    <t>Gerningsslutdato</t>
  </si>
  <si>
    <t>Gerningsstartdato</t>
  </si>
  <si>
    <t>Politiets sagsnummer (Journalnr)</t>
  </si>
  <si>
    <t>KON_KOEN</t>
  </si>
  <si>
    <t>VERSION</t>
  </si>
  <si>
    <t>Version</t>
  </si>
  <si>
    <t>Identifikationsnummertype (fx. personnummer helt eller delvist oplyst)</t>
  </si>
  <si>
    <t>Sigtelses dato</t>
  </si>
  <si>
    <t>Alder på udleveringstidspunkt</t>
  </si>
  <si>
    <t>ATC-kode detaljeret (s)</t>
  </si>
  <si>
    <t>ATC-niveau 1 (s)</t>
  </si>
  <si>
    <t>ATC-niveau 2 (s)</t>
  </si>
  <si>
    <t>ATC-niveau 3 (s)</t>
  </si>
  <si>
    <t>ATC-niveau 4 (s)</t>
  </si>
  <si>
    <t>Registerpris ("Apotekets udsalgspris") (s)</t>
  </si>
  <si>
    <t>Lægemiddelform (s)</t>
  </si>
  <si>
    <t>Doseringskode</t>
  </si>
  <si>
    <t>Indikationskode</t>
  </si>
  <si>
    <t>Lægemidlets navn (Store bogstaver) (s)</t>
  </si>
  <si>
    <t>Numerisk pakningsstørrelse (s)</t>
  </si>
  <si>
    <t>Styrke, klartekst (s)</t>
  </si>
  <si>
    <t>Styrke, numerisk (s)</t>
  </si>
  <si>
    <t>Enhed til numerisk styrke (s)</t>
  </si>
  <si>
    <t>Varenummer (s)</t>
  </si>
  <si>
    <t>Diagnosetype</t>
  </si>
  <si>
    <t>Tillægsdiagnose</t>
  </si>
  <si>
    <t>Indlæggelsesdato</t>
  </si>
  <si>
    <t>Udskrivningsdato</t>
  </si>
  <si>
    <t>Sengedage</t>
  </si>
  <si>
    <t>AKTIVERINGSSTED_KODE</t>
  </si>
  <si>
    <t>Entydig kode for aktiveringssted</t>
  </si>
  <si>
    <t>BRUTTOLEDIGHED_KODE</t>
  </si>
  <si>
    <t>Kode for angivelse af om personen er bruttoledig</t>
  </si>
  <si>
    <t>Journalnummer</t>
  </si>
  <si>
    <t>Udbetalt beløb til arbejdsgive</t>
  </si>
  <si>
    <t>Antal dagpengedage i hele sage</t>
  </si>
  <si>
    <t>Ophørsårsag inkl. pensionistre</t>
  </si>
  <si>
    <t>Højst fuldførte almen uddannelse</t>
  </si>
  <si>
    <t>Højst fuldførte erhvervskompetencegivende uddannelse</t>
  </si>
  <si>
    <t>Højste fuldførte uddannelse</t>
  </si>
  <si>
    <t>Tidspunkt for opnået højst fuldførte uddannelse</t>
  </si>
  <si>
    <t>FAGDISCIPLIN</t>
  </si>
  <si>
    <t>Fagdiciplin</t>
  </si>
  <si>
    <t>GRUNDSKOLENIVEAU</t>
  </si>
  <si>
    <t>Niveauet for karakteren</t>
  </si>
  <si>
    <t>KLTRIN</t>
  </si>
  <si>
    <t>PROEVEFORM</t>
  </si>
  <si>
    <t>Prøveform</t>
  </si>
  <si>
    <t>Karaktergennemsnit</t>
  </si>
  <si>
    <t>Undervisning i dansk som andetsprog</t>
  </si>
  <si>
    <t>HAEND_DATO</t>
  </si>
  <si>
    <t>Hændelseskode for vandringen</t>
  </si>
  <si>
    <t>Kode for ind-/udvandring</t>
  </si>
  <si>
    <t>ANT_ANSAT_ARBSTED</t>
  </si>
  <si>
    <t>Antal ansatte for væsentligste arbejdssted ( optælling af ansatte sker</t>
  </si>
  <si>
    <t>ANT_ANSAT_ARBSTED_13</t>
  </si>
  <si>
    <t>Antal ansatte for væsentligste beskæftigelse</t>
  </si>
  <si>
    <t>BESKST13</t>
  </si>
  <si>
    <t>Kode for personens væsentligste indkomstkilde</t>
  </si>
  <si>
    <t>Branchekode for indehaver</t>
  </si>
  <si>
    <t>Branchekode for lønmodtager</t>
  </si>
  <si>
    <t>Fagklassifikation for beskæftigelsesforhold, fra 2010</t>
  </si>
  <si>
    <t>DISCO08_ALLE_INDK_13</t>
  </si>
  <si>
    <t>Fagkode for væsentligste beskæftigelse i året- fra 2010</t>
  </si>
  <si>
    <t>Fagklassifikation for beskæftigelsesforhold, fra 1991 TIL 2009</t>
  </si>
  <si>
    <t>DISCO_ALLE_INDK_13</t>
  </si>
  <si>
    <t>NACE_13</t>
  </si>
  <si>
    <t>NACE_DB07_13</t>
  </si>
  <si>
    <t>Branche for væsentligste beskæftigelse, fra 2007</t>
  </si>
  <si>
    <t>SOCIO13</t>
  </si>
  <si>
    <t>Socioøkonomisk klassifikation version 2013</t>
  </si>
  <si>
    <t>SOCIO_GL</t>
  </si>
  <si>
    <t>Socioøkonomisk klassifikation fra 1976 til 1990</t>
  </si>
  <si>
    <t>BYG_VANDFORSYNING</t>
  </si>
  <si>
    <t>GRU_VANDFORSYNING</t>
  </si>
  <si>
    <t>BOP_VFRA</t>
  </si>
  <si>
    <t>Dato for tilflytning/indvandring</t>
  </si>
  <si>
    <t>FKIRK</t>
  </si>
  <si>
    <t>FOEDREG_KODE</t>
  </si>
  <si>
    <t>Kode for personens fødselsregistreringssted.</t>
  </si>
  <si>
    <t>FOERSTE_INDVANDRING</t>
  </si>
  <si>
    <t>Første indvandringsdato</t>
  </si>
  <si>
    <t>GENERATION</t>
  </si>
  <si>
    <t>Kategorisering af 2. og 3. generationsindvandrere (efter DS. definitio</t>
  </si>
  <si>
    <t>Opgangsadresse i kommunen</t>
  </si>
  <si>
    <t>REG</t>
  </si>
  <si>
    <t>Region</t>
  </si>
  <si>
    <t>STATSB</t>
  </si>
  <si>
    <t>Statsborgerskab</t>
  </si>
  <si>
    <t>F308 Boligtype for bolig-/erhvervsenhed</t>
  </si>
  <si>
    <t>F307 Bolig- eller erhvervsenhedens anvendelseskode</t>
  </si>
  <si>
    <t>DST_KOMMUNEKODE</t>
  </si>
  <si>
    <t>OPFOERELSESAAR</t>
  </si>
  <si>
    <t>F311 Samlet areal for enten bygning eller bolig-/erhvervsenhed</t>
  </si>
  <si>
    <t>Driftskommune</t>
  </si>
  <si>
    <t>ALDER_HAEND</t>
  </si>
  <si>
    <t>Alder på hændelsestidspunkt</t>
  </si>
  <si>
    <t>C_ALDERTIM</t>
  </si>
  <si>
    <t>Dødsalder i timer</t>
  </si>
  <si>
    <t>C_ATCKODE1</t>
  </si>
  <si>
    <t>C_ATCKODE2</t>
  </si>
  <si>
    <t>C_ATCKODE3</t>
  </si>
  <si>
    <t>C_ATCKODE4</t>
  </si>
  <si>
    <t>C_ATTART</t>
  </si>
  <si>
    <t>Attestens art</t>
  </si>
  <si>
    <t>C_BOPKOM</t>
  </si>
  <si>
    <t>C_CIVSTD</t>
  </si>
  <si>
    <t>C_DOD1</t>
  </si>
  <si>
    <t>C_DOD2</t>
  </si>
  <si>
    <t>C_DOD3</t>
  </si>
  <si>
    <t>C_DOD4</t>
  </si>
  <si>
    <t>C_DODSKOM</t>
  </si>
  <si>
    <t>Dødskommune</t>
  </si>
  <si>
    <t>C_DODSMAADE</t>
  </si>
  <si>
    <t>Dødsart</t>
  </si>
  <si>
    <t>C_HANDSTED</t>
  </si>
  <si>
    <t>Hændelsessted ved unaturlig død</t>
  </si>
  <si>
    <t>C_INSTITUT</t>
  </si>
  <si>
    <t>Institution for dødsfald</t>
  </si>
  <si>
    <t>C_LISTE_14</t>
  </si>
  <si>
    <t>C_LISTE_49</t>
  </si>
  <si>
    <t>C_LISTE_65</t>
  </si>
  <si>
    <t>C_OBDUKTIO</t>
  </si>
  <si>
    <t>C_OPERATIO</t>
  </si>
  <si>
    <t>Operationstilkendegivelse</t>
  </si>
  <si>
    <t>C_SEX</t>
  </si>
  <si>
    <t>C_U28DG</t>
  </si>
  <si>
    <t>Angivelse af dødsalder under 28 dage</t>
  </si>
  <si>
    <t>C_ULYKTYPE</t>
  </si>
  <si>
    <t>DAAR</t>
  </si>
  <si>
    <t>Dødsår</t>
  </si>
  <si>
    <t>D_DODSDTO</t>
  </si>
  <si>
    <t>Dødsdato</t>
  </si>
  <si>
    <t>V_ALDER</t>
  </si>
  <si>
    <t>V_ALDERMDR</t>
  </si>
  <si>
    <t>Alder i måneder</t>
  </si>
  <si>
    <t>V_BOPAMT</t>
  </si>
  <si>
    <t>V_DODSAMT</t>
  </si>
  <si>
    <t>Dødsstedsamt</t>
  </si>
  <si>
    <t>V_KLOK</t>
  </si>
  <si>
    <t>Tiden for dødens indtræffelse</t>
  </si>
  <si>
    <t>C_BOPAMTF07</t>
  </si>
  <si>
    <t>C_BOPKOMF07</t>
  </si>
  <si>
    <t>C_DODSSTED</t>
  </si>
  <si>
    <t>C_DODTILGRUNDL_ACME</t>
  </si>
  <si>
    <t>C_DOD_1A</t>
  </si>
  <si>
    <t>C_DOD_1B</t>
  </si>
  <si>
    <t>C_DOD_1C</t>
  </si>
  <si>
    <t>C_DOD_1D</t>
  </si>
  <si>
    <t>C_DOD_21</t>
  </si>
  <si>
    <t>C_DOD_22</t>
  </si>
  <si>
    <t>C_DOD_23</t>
  </si>
  <si>
    <t>C_DOD_24</t>
  </si>
  <si>
    <t>C_DOD_25</t>
  </si>
  <si>
    <t>C_DOD_26</t>
  </si>
  <si>
    <t>C_DOD_27</t>
  </si>
  <si>
    <t>C_DOD_28</t>
  </si>
  <si>
    <t>C_FINDESTED</t>
  </si>
  <si>
    <t>C_HAENDELSESSTED</t>
  </si>
  <si>
    <t>C_LAEGEFUNKTION</t>
  </si>
  <si>
    <t>C_LISTE14</t>
  </si>
  <si>
    <t>C_LISTE49</t>
  </si>
  <si>
    <t>C_LISTEA</t>
  </si>
  <si>
    <t>C_LISTEB</t>
  </si>
  <si>
    <t>C_OBDUKTION</t>
  </si>
  <si>
    <t>C_OPERATION</t>
  </si>
  <si>
    <t>C_PRAECIS_DODSSTED</t>
  </si>
  <si>
    <t>C_PRAECIS_FINDESTED</t>
  </si>
  <si>
    <t>C_REGION</t>
  </si>
  <si>
    <t>D_DODSDATO</t>
  </si>
  <si>
    <t>D_FINDEDATO</t>
  </si>
  <si>
    <t>D_STATDATO</t>
  </si>
  <si>
    <t>AAR_VURD</t>
  </si>
  <si>
    <t>Vurderingsår</t>
  </si>
  <si>
    <t>Kontantomregningsdato</t>
  </si>
  <si>
    <t>OVERTAG_DATO</t>
  </si>
  <si>
    <t>Overtagelsesdato</t>
  </si>
  <si>
    <t>VURDAARDTO</t>
  </si>
  <si>
    <t>VURDAN_DTO</t>
  </si>
  <si>
    <t>Dato for vurdering - 4 cifret årstal</t>
  </si>
  <si>
    <t>VURDAN_DTO_TXT</t>
  </si>
  <si>
    <t>Dato for vurdering - 2 cifret årstal</t>
  </si>
  <si>
    <t>FAMDISPONIBEL_13</t>
  </si>
  <si>
    <t>Disponibel indkomst</t>
  </si>
  <si>
    <t>FAMSOCIOGRUP_13</t>
  </si>
  <si>
    <t>socioøkonomiske klassifikation</t>
  </si>
  <si>
    <t>ARB_KOM</t>
  </si>
  <si>
    <t>Arbejdsstedskommune</t>
  </si>
  <si>
    <t>ARB_OPGIKOM</t>
  </si>
  <si>
    <t>Arbejdsstedets opgangsadresse</t>
  </si>
  <si>
    <t>PERSADR</t>
  </si>
  <si>
    <t>Personlig arbejdsstedsadresse</t>
  </si>
  <si>
    <t>ADRESSE</t>
  </si>
  <si>
    <t>Arbejdssteds adressekode</t>
  </si>
  <si>
    <t>DISPON_13</t>
  </si>
  <si>
    <t>Indkomst efter skat og renteR</t>
  </si>
  <si>
    <t>Indestående i pengeinstitutter mv., kursværdi af obligationer og pante</t>
  </si>
  <si>
    <t>Kursværdi af danske aktier og investeringsforeningsbeviser i depot pr.</t>
  </si>
  <si>
    <t>LOENMV_13</t>
  </si>
  <si>
    <t>Kursværdi af pantebreve i depot (aktiver) pr. 31. 12.</t>
  </si>
  <si>
    <t>PERINDKIALT_13</t>
  </si>
  <si>
    <t>PEROEVRIGFORMUE_13</t>
  </si>
  <si>
    <t>CVR-nummer</t>
  </si>
  <si>
    <t>Postnummer</t>
  </si>
  <si>
    <t>AFG_ART</t>
  </si>
  <si>
    <t>Afgangsart</t>
  </si>
  <si>
    <t>ELEV3_VFRA</t>
  </si>
  <si>
    <t>ELEV3_VTIL</t>
  </si>
  <si>
    <t>Kompetencekode</t>
  </si>
  <si>
    <t>TILG_ART</t>
  </si>
  <si>
    <t>Tilgangsart</t>
  </si>
  <si>
    <t>AFG_AFGTYPKO</t>
  </si>
  <si>
    <t>Personnr.</t>
  </si>
  <si>
    <t>MIN_AFGOEDTO</t>
  </si>
  <si>
    <t>Afgørelsesdato</t>
  </si>
  <si>
    <t>MIN_AFGTYPKO</t>
  </si>
  <si>
    <t>MIN_FOEDSTED</t>
  </si>
  <si>
    <t>Fødested, fødselsregistreringssted (RP).</t>
  </si>
  <si>
    <t>MIN_GER1DTO</t>
  </si>
  <si>
    <t>MIN_GER1MINUT</t>
  </si>
  <si>
    <t>Gerningsstartminut</t>
  </si>
  <si>
    <t>MIN_GER1TIME</t>
  </si>
  <si>
    <t>Gerningsstarttime</t>
  </si>
  <si>
    <t>MIN_GER2DTO</t>
  </si>
  <si>
    <t>MIN_GER2MINUT</t>
  </si>
  <si>
    <t>Gerningsslutminut</t>
  </si>
  <si>
    <t>MIN_GER2TIME</t>
  </si>
  <si>
    <t>Gerningssluttime</t>
  </si>
  <si>
    <t>MIN_GER7</t>
  </si>
  <si>
    <t>MIN_GERALD</t>
  </si>
  <si>
    <t>Gerningsalder</t>
  </si>
  <si>
    <t>MIN_INRMARK</t>
  </si>
  <si>
    <t>Identifikationsnummertype (pnr helt eller delvist oplyst)</t>
  </si>
  <si>
    <t>MIN_KOEN</t>
  </si>
  <si>
    <t>MIN_KOMKOD</t>
  </si>
  <si>
    <t>Gerningssted. Kommunekode.</t>
  </si>
  <si>
    <t>MIN_NATIONALITET</t>
  </si>
  <si>
    <t>Statsborgerskabskode</t>
  </si>
  <si>
    <t>MIN_POLRETKO</t>
  </si>
  <si>
    <t>Politikreds</t>
  </si>
  <si>
    <t>MIN_POSTDIST</t>
  </si>
  <si>
    <t>Gerningssted - postdistrikt</t>
  </si>
  <si>
    <t>MIN_POSTNR</t>
  </si>
  <si>
    <t>Gerningssted - Postnummer</t>
  </si>
  <si>
    <t>MIN_SAGSKOMPLEKSNR</t>
  </si>
  <si>
    <t>Sagskompleksnr.</t>
  </si>
  <si>
    <t>MIN_SIGTALD</t>
  </si>
  <si>
    <t>Sigtelsesalder</t>
  </si>
  <si>
    <t>MIN_SIGTDTO</t>
  </si>
  <si>
    <t>Sigtelses-dato</t>
  </si>
  <si>
    <t>MIN_SIGTGERK</t>
  </si>
  <si>
    <t>Sigtelsesgerningskode (RP)</t>
  </si>
  <si>
    <t>MIN_TILHONY</t>
  </si>
  <si>
    <t>Nationalt tilhørsforhold (RP)</t>
  </si>
  <si>
    <t>D_AMBDTO</t>
  </si>
  <si>
    <t>Dato for ambulantbesøg</t>
  </si>
  <si>
    <t>V_FORLOB_ORI_SV</t>
  </si>
  <si>
    <t>C_KONTAARS</t>
  </si>
  <si>
    <t>Kontaktårsag</t>
  </si>
  <si>
    <t>C_ADIAG</t>
  </si>
  <si>
    <t>Aktionsdiagnose</t>
  </si>
  <si>
    <t>C_AFD</t>
  </si>
  <si>
    <t>Afdelingskode</t>
  </si>
  <si>
    <t>C_AMT</t>
  </si>
  <si>
    <t>AMT</t>
  </si>
  <si>
    <t>C_BLOK</t>
  </si>
  <si>
    <t>Inddeling af speciale i blokke</t>
  </si>
  <si>
    <t>C_HAFD</t>
  </si>
  <si>
    <t>Henvisende afdeling</t>
  </si>
  <si>
    <t>C_HENM</t>
  </si>
  <si>
    <t>Henvisningsmåde</t>
  </si>
  <si>
    <t>C_HSGH</t>
  </si>
  <si>
    <t>Henvisende sygehus</t>
  </si>
  <si>
    <t>C_INDM</t>
  </si>
  <si>
    <t>Indlæggelsesmåde</t>
  </si>
  <si>
    <t>C_KOM</t>
  </si>
  <si>
    <t>C_NYAFD</t>
  </si>
  <si>
    <t>C_SGH</t>
  </si>
  <si>
    <t>Sygehus</t>
  </si>
  <si>
    <t>C_SGHAMT</t>
  </si>
  <si>
    <t>Sygehusamt</t>
  </si>
  <si>
    <t>C_SPEC</t>
  </si>
  <si>
    <t>Specialekode</t>
  </si>
  <si>
    <t>C_UDM</t>
  </si>
  <si>
    <t>Udskrivningsmåde</t>
  </si>
  <si>
    <t>D_EBHDTO</t>
  </si>
  <si>
    <t>Data for endelig behandling (Variabel udgået efter 31.12.2003)</t>
  </si>
  <si>
    <t>D_FUSDTO</t>
  </si>
  <si>
    <t>Dato for forundersøgelse (Variabel udgået efter 31.12.2003)</t>
  </si>
  <si>
    <t>D_HENDTO</t>
  </si>
  <si>
    <t>Henvisningsdato</t>
  </si>
  <si>
    <t>D_OPDATDTO</t>
  </si>
  <si>
    <t>Intern dato for opdatering af kontakten</t>
  </si>
  <si>
    <t>K_AFD</t>
  </si>
  <si>
    <t>V_ALDDG</t>
  </si>
  <si>
    <t>Alder i dage ved kontaktens start</t>
  </si>
  <si>
    <t>Alder i år ved kontaktens start</t>
  </si>
  <si>
    <t>V_ALDMDR</t>
  </si>
  <si>
    <t>Alder i måneder ved kontaktens start</t>
  </si>
  <si>
    <t>V_BEHDAGE</t>
  </si>
  <si>
    <t>Behandlingsdage (Variabel udgået efter 31.12.2001)</t>
  </si>
  <si>
    <t>V_INDMINUT</t>
  </si>
  <si>
    <t>Indlæggelsesminut</t>
  </si>
  <si>
    <t>V_INDTIME</t>
  </si>
  <si>
    <t>Indlæggelsestidspunkt</t>
  </si>
  <si>
    <t>V_UDTIME</t>
  </si>
  <si>
    <t>Udskrivningstime</t>
  </si>
  <si>
    <t>ALDERIMP</t>
  </si>
  <si>
    <t>Alder ultimo inkl. imputerede</t>
  </si>
  <si>
    <t>KOENIMP</t>
  </si>
  <si>
    <t>Køn inkl. imputerede</t>
  </si>
  <si>
    <t>KONTAKTAGG</t>
  </si>
  <si>
    <t>Kontakt aggregeret</t>
  </si>
  <si>
    <t>SPEC2</t>
  </si>
  <si>
    <t>2-cifret speciale</t>
  </si>
  <si>
    <t>AFRPER</t>
  </si>
  <si>
    <t>Afregningsperiode</t>
  </si>
  <si>
    <t>BARNMAK</t>
  </si>
  <si>
    <t>Barnemarkering</t>
  </si>
  <si>
    <t>BRUHON</t>
  </si>
  <si>
    <t>Bruttohonorar til læge mv.</t>
  </si>
  <si>
    <t>HONUGE</t>
  </si>
  <si>
    <t>Honoraruge</t>
  </si>
  <si>
    <t>KONTAKT</t>
  </si>
  <si>
    <t>Kontakt</t>
  </si>
  <si>
    <t>PATGRP</t>
  </si>
  <si>
    <t>Patientgruppe</t>
  </si>
  <si>
    <t>SIKGRUP</t>
  </si>
  <si>
    <t>Sikringsgruppe</t>
  </si>
  <si>
    <t>SPECIALE</t>
  </si>
  <si>
    <t>6-cifret speciale</t>
  </si>
  <si>
    <t>YDERNR</t>
  </si>
  <si>
    <t>Ydernummer</t>
  </si>
  <si>
    <t>YDERSAMT</t>
  </si>
  <si>
    <t>Yders amt</t>
  </si>
  <si>
    <t>YDLANT</t>
  </si>
  <si>
    <t>Antal ydelser under specialet</t>
  </si>
  <si>
    <t>YDLTID</t>
  </si>
  <si>
    <t>Tidspunktskode for ydelsen</t>
  </si>
  <si>
    <t>YDTYP</t>
  </si>
  <si>
    <t>Ydertype</t>
  </si>
  <si>
    <t>HENVISNI</t>
  </si>
  <si>
    <t>HENVISNINGSYDERNUMMER</t>
  </si>
  <si>
    <t>PATTYP</t>
  </si>
  <si>
    <t>KOMMUNE</t>
  </si>
  <si>
    <t>BOPÆLS KOMMUNE</t>
  </si>
  <si>
    <t>SPEC4</t>
  </si>
  <si>
    <t>4-CIFRET SPECIALE NR.</t>
  </si>
  <si>
    <t>SUMBRU</t>
  </si>
  <si>
    <t>SUM BRUTTOHONORAR</t>
  </si>
  <si>
    <t>SUMYDL</t>
  </si>
  <si>
    <t>SUM AF ANTAL YDELSER</t>
  </si>
  <si>
    <t>Tildspunkt for eksamensbevis</t>
  </si>
  <si>
    <t>INDUD_KODE</t>
  </si>
  <si>
    <t>INDUD_LAND</t>
  </si>
  <si>
    <t>ADOP</t>
  </si>
  <si>
    <t>AMFO</t>
  </si>
  <si>
    <t>BEF</t>
  </si>
  <si>
    <t>BOL</t>
  </si>
  <si>
    <t>DAGI</t>
  </si>
  <si>
    <t>DOD</t>
  </si>
  <si>
    <t>DREAM</t>
  </si>
  <si>
    <t>DUR</t>
  </si>
  <si>
    <t>EJSA</t>
  </si>
  <si>
    <t>EJVK</t>
  </si>
  <si>
    <t>FAFA</t>
  </si>
  <si>
    <t>FAHU</t>
  </si>
  <si>
    <t>FAIK</t>
  </si>
  <si>
    <t>FAIN</t>
  </si>
  <si>
    <t>FAM</t>
  </si>
  <si>
    <t>FOB</t>
  </si>
  <si>
    <t>FTDB</t>
  </si>
  <si>
    <t>HUST</t>
  </si>
  <si>
    <t>IDAN</t>
  </si>
  <si>
    <t>IDAP</t>
  </si>
  <si>
    <t>IDAS</t>
  </si>
  <si>
    <t>IDFI</t>
  </si>
  <si>
    <t>IEPE</t>
  </si>
  <si>
    <t>INDH</t>
  </si>
  <si>
    <t>KRAF</t>
  </si>
  <si>
    <t>KRAN</t>
  </si>
  <si>
    <t>KRIN</t>
  </si>
  <si>
    <t>KRKO</t>
  </si>
  <si>
    <t>KRSI</t>
  </si>
  <si>
    <t>LMDB</t>
  </si>
  <si>
    <t>LON</t>
  </si>
  <si>
    <t>LPRDIAG</t>
  </si>
  <si>
    <t>OF</t>
  </si>
  <si>
    <t>RAS</t>
  </si>
  <si>
    <t>SGDP</t>
  </si>
  <si>
    <t>UDDA</t>
  </si>
  <si>
    <t>UDFK</t>
  </si>
  <si>
    <t>UDG</t>
  </si>
  <si>
    <t>UDGK</t>
  </si>
  <si>
    <t>UDKV</t>
  </si>
  <si>
    <t>UDSP</t>
  </si>
  <si>
    <t>VEUV</t>
  </si>
  <si>
    <t>AKM</t>
  </si>
  <si>
    <t>BBRB</t>
  </si>
  <si>
    <t>BBRE</t>
  </si>
  <si>
    <t>BUA</t>
  </si>
  <si>
    <t>BUFO</t>
  </si>
  <si>
    <t>LPRDRG_S</t>
  </si>
  <si>
    <t>VNDS</t>
  </si>
  <si>
    <t>DODSAARS</t>
  </si>
  <si>
    <t>DODSAASG</t>
  </si>
  <si>
    <t>IND</t>
  </si>
  <si>
    <t>KOTRE</t>
  </si>
  <si>
    <t>KRMS</t>
  </si>
  <si>
    <t>KROF</t>
  </si>
  <si>
    <t>LPRBES</t>
  </si>
  <si>
    <t>SSKO</t>
  </si>
  <si>
    <t>SSSY</t>
  </si>
  <si>
    <t>SYSI</t>
  </si>
  <si>
    <t>SYST</t>
  </si>
  <si>
    <t>Comment</t>
  </si>
  <si>
    <t>Akyy</t>
  </si>
  <si>
    <t>ARBSTED_yyyy_mm</t>
  </si>
  <si>
    <t>BRANCHE_yyyy_mm</t>
  </si>
  <si>
    <t>MATCH_xKVyyyy</t>
  </si>
  <si>
    <t>MODEDTxx</t>
  </si>
  <si>
    <t>NYKOMyyyy</t>
  </si>
  <si>
    <t>VIRKFORM_yyyy_mm</t>
  </si>
  <si>
    <t>VISIT_xKVyyyy</t>
  </si>
  <si>
    <t>Y_yyww</t>
  </si>
  <si>
    <t>Indvandrings-/udvandrings-land</t>
  </si>
  <si>
    <t>Start Year</t>
  </si>
  <si>
    <t>End Year</t>
  </si>
  <si>
    <t>Missing Years in timeseries</t>
  </si>
  <si>
    <t>-</t>
  </si>
  <si>
    <t>Mødedato 1-24</t>
  </si>
  <si>
    <t>De-identified by Statistics Denmark</t>
  </si>
  <si>
    <t>CIRRAU PROJECT DATABASE</t>
  </si>
  <si>
    <t>Registers from Statistics Denmark by topic</t>
  </si>
  <si>
    <t>Start year</t>
  </si>
  <si>
    <t>Latest updated year</t>
  </si>
  <si>
    <t>Remarks</t>
  </si>
  <si>
    <r>
      <t xml:space="preserve">POPULATION / </t>
    </r>
    <r>
      <rPr>
        <b/>
        <u/>
        <sz val="11"/>
        <color rgb="FF0070C0"/>
        <rFont val="Calibri"/>
        <family val="2"/>
        <scheme val="minor"/>
      </rPr>
      <t>BEFOLKNING</t>
    </r>
  </si>
  <si>
    <t>From 01.01.1973</t>
  </si>
  <si>
    <r>
      <t xml:space="preserve">EDUCATION / </t>
    </r>
    <r>
      <rPr>
        <b/>
        <u/>
        <sz val="11"/>
        <color rgb="FF0070C0"/>
        <rFont val="Calibri"/>
        <family val="2"/>
        <scheme val="minor"/>
      </rPr>
      <t>UDDANNELSE</t>
    </r>
  </si>
  <si>
    <r>
      <t xml:space="preserve">CHILDREN AND YOUNG ADULTS / </t>
    </r>
    <r>
      <rPr>
        <b/>
        <u/>
        <sz val="11"/>
        <color rgb="FF0070C0"/>
        <rFont val="Calibri"/>
        <family val="2"/>
        <scheme val="minor"/>
      </rPr>
      <t>BØRN OG UNGE</t>
    </r>
  </si>
  <si>
    <r>
      <t xml:space="preserve">EMPLOYMENT / </t>
    </r>
    <r>
      <rPr>
        <b/>
        <u/>
        <sz val="11"/>
        <color rgb="FF0070C0"/>
        <rFont val="Calibri"/>
        <family val="2"/>
        <scheme val="minor"/>
      </rPr>
      <t>BESKÆFTIGELSE</t>
    </r>
  </si>
  <si>
    <r>
      <t xml:space="preserve">WAGES / </t>
    </r>
    <r>
      <rPr>
        <b/>
        <u/>
        <sz val="11"/>
        <color rgb="FF0070C0"/>
        <rFont val="Calibri"/>
        <family val="2"/>
        <scheme val="minor"/>
      </rPr>
      <t>LØNFORHOLD</t>
    </r>
  </si>
  <si>
    <r>
      <t>PERSONAL FINANCE /</t>
    </r>
    <r>
      <rPr>
        <b/>
        <u/>
        <sz val="11"/>
        <color rgb="FF0070C0"/>
        <rFont val="Calibri"/>
        <family val="2"/>
        <scheme val="minor"/>
      </rPr>
      <t xml:space="preserve"> PRIVATØKONOMI</t>
    </r>
  </si>
  <si>
    <r>
      <t xml:space="preserve">UNEMPLOYMENT AND OCCUPATIONAL MEASURES / </t>
    </r>
    <r>
      <rPr>
        <b/>
        <u/>
        <sz val="11"/>
        <color rgb="FF0070C0"/>
        <rFont val="Calibri"/>
        <family val="2"/>
        <scheme val="minor"/>
      </rPr>
      <t>LEDIGHED OG BESKÆFTIGELSESFORANSTALTNINGER</t>
    </r>
  </si>
  <si>
    <r>
      <t xml:space="preserve">WORKPLACES / </t>
    </r>
    <r>
      <rPr>
        <b/>
        <u/>
        <sz val="11"/>
        <color rgb="FF0070C0"/>
        <rFont val="Calibri"/>
        <family val="2"/>
        <scheme val="minor"/>
      </rPr>
      <t>ARBEJDSSTEDER</t>
    </r>
  </si>
  <si>
    <r>
      <t xml:space="preserve">SOCIAL CONDITIONS / </t>
    </r>
    <r>
      <rPr>
        <b/>
        <u/>
        <sz val="11"/>
        <color rgb="FF0070C0"/>
        <rFont val="Calibri"/>
        <family val="2"/>
        <scheme val="minor"/>
      </rPr>
      <t>SOCIALE FORHOLD</t>
    </r>
  </si>
  <si>
    <r>
      <t xml:space="preserve">CRIMINAL STATISTICS / </t>
    </r>
    <r>
      <rPr>
        <b/>
        <u/>
        <sz val="11"/>
        <color rgb="FF0070C0"/>
        <rFont val="Calibri"/>
        <family val="2"/>
        <scheme val="minor"/>
      </rPr>
      <t>KRIMINALSTATISTIK</t>
    </r>
  </si>
  <si>
    <r>
      <t xml:space="preserve">PROPERTY AND HOUSING / </t>
    </r>
    <r>
      <rPr>
        <b/>
        <u/>
        <sz val="11"/>
        <color rgb="FF0070C0"/>
        <rFont val="Calibri"/>
        <family val="2"/>
        <scheme val="minor"/>
      </rPr>
      <t>EJENDOMME OG BOLIGER</t>
    </r>
  </si>
  <si>
    <r>
      <t xml:space="preserve">THE DREAM DATABASE / </t>
    </r>
    <r>
      <rPr>
        <b/>
        <u/>
        <sz val="11"/>
        <color rgb="FF0070C0"/>
        <rFont val="Calibri"/>
        <family val="2"/>
        <scheme val="minor"/>
      </rPr>
      <t>DREAM DATABASEN</t>
    </r>
  </si>
  <si>
    <r>
      <t xml:space="preserve">PRESCRIPTIONS DATABASE / </t>
    </r>
    <r>
      <rPr>
        <b/>
        <u/>
        <sz val="11"/>
        <color rgb="FF0070C0"/>
        <rFont val="Calibri"/>
        <family val="2"/>
        <scheme val="minor"/>
      </rPr>
      <t>LÆGEMIDDELDATABASEN</t>
    </r>
  </si>
  <si>
    <r>
      <t xml:space="preserve">THE DANISH NATIONAL PATIENT REGISTER / </t>
    </r>
    <r>
      <rPr>
        <b/>
        <u/>
        <sz val="11"/>
        <color rgb="FF0070C0"/>
        <rFont val="Calibri"/>
        <family val="2"/>
        <scheme val="minor"/>
      </rPr>
      <t>LANDSPATIENTREGISTRET</t>
    </r>
  </si>
  <si>
    <t>Title</t>
  </si>
  <si>
    <t>Titel</t>
  </si>
  <si>
    <t>Antal ansatte i virksomheden</t>
  </si>
  <si>
    <t xml:space="preserve">Number of employees in the enterprise </t>
  </si>
  <si>
    <t>Beskæftigelsesstatuskode</t>
  </si>
  <si>
    <t xml:space="preserve">Coding for employment status </t>
  </si>
  <si>
    <t>Fagklassifikation for hovedbeskæftigelsesforhold fra 1991 til 2009</t>
  </si>
  <si>
    <t xml:space="preserve">Professional classification of employments from 1991 to 2009 </t>
  </si>
  <si>
    <t>Fagklassifikation for hovedbeskæftigelsesforhold fra 2010</t>
  </si>
  <si>
    <t xml:space="preserve">Socioeconomic classification from 1994 to 2001 </t>
  </si>
  <si>
    <t xml:space="preserve">Socioeconomic classification from 2002 </t>
  </si>
  <si>
    <t xml:space="preserve">Job function </t>
  </si>
  <si>
    <t>Professional classification of employments from 2010</t>
  </si>
  <si>
    <t xml:space="preserve">Industrial classification code for the workplace </t>
  </si>
  <si>
    <t xml:space="preserve">Employment in public or private sector </t>
  </si>
  <si>
    <t xml:space="preserve">Full-time or part-time </t>
  </si>
  <si>
    <t xml:space="preserve">November prioritisation </t>
  </si>
  <si>
    <t xml:space="preserve">Job function code </t>
  </si>
  <si>
    <t xml:space="preserve">Personal identification number </t>
  </si>
  <si>
    <t xml:space="preserve">Socioeconomic status </t>
  </si>
  <si>
    <t>Job function (replaces the variable ARBSTIL)</t>
  </si>
  <si>
    <t xml:space="preserve">Year of hiring at the workplace </t>
  </si>
  <si>
    <t xml:space="preserve">Number of days employed </t>
  </si>
  <si>
    <t xml:space="preserve">Change in employment until the following year  </t>
  </si>
  <si>
    <t xml:space="preserve">Change in employment compared to the previous year  </t>
  </si>
  <si>
    <t>Ledighedsgrad i arbejdsår</t>
  </si>
  <si>
    <t xml:space="preserve">Unemployment rate in years of work  </t>
  </si>
  <si>
    <t xml:space="preserve">Type of job in the employment </t>
  </si>
  <si>
    <t>Arbejdsstedets løbenr</t>
  </si>
  <si>
    <t xml:space="preserve">Serial number of the workplace </t>
  </si>
  <si>
    <t xml:space="preserve">Industrial classification code of the business where the person is employed </t>
  </si>
  <si>
    <t xml:space="preserve">Association to the primary workplace </t>
  </si>
  <si>
    <t xml:space="preserve">Type of terms of employment </t>
  </si>
  <si>
    <t xml:space="preserve">Hourly wage in the employment </t>
  </si>
  <si>
    <t xml:space="preserve">The quality of hourly wage estimate </t>
  </si>
  <si>
    <t xml:space="preserve">Employer number </t>
  </si>
  <si>
    <t>CVR number (Business Registration number)</t>
  </si>
  <si>
    <t>CVR nummer</t>
  </si>
  <si>
    <t>Employed person wage earner the following year</t>
  </si>
  <si>
    <t>Employed person wage earner the previous year</t>
  </si>
  <si>
    <t>Branchekode for arbejdesstedet</t>
  </si>
  <si>
    <t>Ansættelse i offentlig eller privat sektor</t>
  </si>
  <si>
    <t>Heltid eller deltid</t>
  </si>
  <si>
    <t>Novemberprioritering</t>
  </si>
  <si>
    <t>Ny stillingskode</t>
  </si>
  <si>
    <t>Ny arbejdsstilling</t>
  </si>
  <si>
    <t>Kilde til lønmodtager - DISCO koden</t>
  </si>
  <si>
    <t>Source of information regarding DISCO-code for employees</t>
  </si>
  <si>
    <t xml:space="preserve">Number of additional non-november employments </t>
  </si>
  <si>
    <t xml:space="preserve">Occopational experience from 1980 (in 1000) </t>
  </si>
  <si>
    <t xml:space="preserve">Occopational experience ultimo 1979 (in 1000) </t>
  </si>
  <si>
    <t>Supplerende november-ansættelser (antal)</t>
  </si>
  <si>
    <t xml:space="preserve">Number of additional november employments </t>
  </si>
  <si>
    <t xml:space="preserve">Age at pensioning (public) </t>
  </si>
  <si>
    <t xml:space="preserve">Primary job function </t>
  </si>
  <si>
    <t xml:space="preserve">The latest exit from the labour market </t>
  </si>
  <si>
    <t xml:space="preserve">The latest entry into the labour market </t>
  </si>
  <si>
    <t xml:space="preserve">Secondary job function </t>
  </si>
  <si>
    <t xml:space="preserve">First year on the labour market </t>
  </si>
  <si>
    <t>Number of years as employed person wage earner</t>
  </si>
  <si>
    <t>Adoptioner</t>
  </si>
  <si>
    <t>Befolkningen</t>
  </si>
  <si>
    <t>Dødsfald i Danmark</t>
  </si>
  <si>
    <t>C-familier</t>
  </si>
  <si>
    <t>Husstande</t>
  </si>
  <si>
    <t>Familieindkomster</t>
  </si>
  <si>
    <t>Husstande og familier</t>
  </si>
  <si>
    <t>Familieforhold</t>
  </si>
  <si>
    <t>Husstandsoplysninger</t>
  </si>
  <si>
    <t>Indvandrere og efterkommere</t>
  </si>
  <si>
    <t>Historiske vandringer</t>
  </si>
  <si>
    <t>Uddannelser (BUE)</t>
  </si>
  <si>
    <t>Folkeskolekarakterer</t>
  </si>
  <si>
    <t>Karaktergennemsnit for afsluttede uddannelser</t>
  </si>
  <si>
    <t>Gymnasiekarakterer</t>
  </si>
  <si>
    <t>Uddannelseskvalifikationsregister</t>
  </si>
  <si>
    <t>Specialundervisning</t>
  </si>
  <si>
    <t>Kursister ved voksen- og efteruddannelse</t>
  </si>
  <si>
    <t>Børn og unge (anbragte)</t>
  </si>
  <si>
    <t>Børn og unge (forebyggende foranstaltninger)</t>
  </si>
  <si>
    <t>Daginstitutioner</t>
  </si>
  <si>
    <t>Arbejdsklassifikationsmodulet</t>
  </si>
  <si>
    <t>IDA ansættelser</t>
  </si>
  <si>
    <t>IDA persondata</t>
  </si>
  <si>
    <t>Indkomster (hdk.)</t>
  </si>
  <si>
    <t>Registerbaserede arbejdsstyrkestatistik</t>
  </si>
  <si>
    <t>Lønstatistikken alle sektorer</t>
  </si>
  <si>
    <t>Arbejdsmarkedsforanstaltninger (AMFORA)</t>
  </si>
  <si>
    <t>Dagpengeudbetalinger</t>
  </si>
  <si>
    <t>Offentligt forsørgede</t>
  </si>
  <si>
    <t>IDA arbejdssteder</t>
  </si>
  <si>
    <t>IDA firmaer</t>
  </si>
  <si>
    <t>Sygedagpenge - sager</t>
  </si>
  <si>
    <t>Kriminalstatistik afgørelser</t>
  </si>
  <si>
    <t>Kriminalstatistik anmeldelser</t>
  </si>
  <si>
    <t>Kriminalstatistik indsættelser</t>
  </si>
  <si>
    <t>Kriminalstatistik konfererede sager</t>
  </si>
  <si>
    <t>Ofre for straffelovsforbrydelser</t>
  </si>
  <si>
    <t>Kriminalstatistik sigtelser</t>
  </si>
  <si>
    <t>Boligtællingen</t>
  </si>
  <si>
    <t>Ejere af ejendomme</t>
  </si>
  <si>
    <t>Ejendomme salgsoplysninger</t>
  </si>
  <si>
    <t>Ejendomsvurderinger</t>
  </si>
  <si>
    <t>DREAM databasen</t>
  </si>
  <si>
    <t>Lægemiddeldatabasen</t>
  </si>
  <si>
    <t>Landspatientregistret diagnoser</t>
  </si>
  <si>
    <t>Landspatientregistret DRG-somma</t>
  </si>
  <si>
    <t>Adoptions</t>
  </si>
  <si>
    <t>Population</t>
  </si>
  <si>
    <t>Deaths in Denmark</t>
  </si>
  <si>
    <t>C-families</t>
  </si>
  <si>
    <t>Households</t>
  </si>
  <si>
    <t>Family income</t>
  </si>
  <si>
    <t>Households and families</t>
  </si>
  <si>
    <t>Family matters</t>
  </si>
  <si>
    <t>Household information</t>
  </si>
  <si>
    <t>Immigrants and descendants</t>
  </si>
  <si>
    <t>Migration</t>
  </si>
  <si>
    <t>Educations</t>
  </si>
  <si>
    <t>Grades from primary and lower secondary school</t>
  </si>
  <si>
    <t>Grade point average</t>
  </si>
  <si>
    <t>Grades from upper secondary school</t>
  </si>
  <si>
    <t>Educational qualifications register</t>
  </si>
  <si>
    <t>Special needs education</t>
  </si>
  <si>
    <t>Course participants at adult- and postgraduate courses</t>
  </si>
  <si>
    <t>Children and young adults (placements)</t>
  </si>
  <si>
    <t>Children and young adults (preventive actions)</t>
  </si>
  <si>
    <t>Day care centres</t>
  </si>
  <si>
    <t>The workforce clasification module</t>
  </si>
  <si>
    <t>IDA employment</t>
  </si>
  <si>
    <t>IDA individuals</t>
  </si>
  <si>
    <t>Income</t>
  </si>
  <si>
    <t>Registerbased workforce statistics</t>
  </si>
  <si>
    <t>Statistics of earnings all sectors</t>
  </si>
  <si>
    <t>Labour market measures</t>
  </si>
  <si>
    <t>Unemployment benefit payments</t>
  </si>
  <si>
    <t>Public benefits</t>
  </si>
  <si>
    <t>IDA workplaces</t>
  </si>
  <si>
    <t>IDA companies</t>
  </si>
  <si>
    <t>Sickness benefits</t>
  </si>
  <si>
    <t>Criminal statistics adjudications</t>
  </si>
  <si>
    <t>Criminal statistics reports</t>
  </si>
  <si>
    <t>Criminal statistics commitments</t>
  </si>
  <si>
    <t>Criminal statistics conferred cases</t>
  </si>
  <si>
    <t>Victims of criminal offences</t>
  </si>
  <si>
    <t>Criminal statistics preliminary charges</t>
  </si>
  <si>
    <t>Census of housing</t>
  </si>
  <si>
    <t>Property owners</t>
  </si>
  <si>
    <t>Property sales information</t>
  </si>
  <si>
    <t>Property assesments</t>
  </si>
  <si>
    <t>The DREAM database</t>
  </si>
  <si>
    <t>The prescriptions database</t>
  </si>
  <si>
    <t>The Danish National Patient Register diagnoses</t>
  </si>
  <si>
    <t>The Danish National Patient Register DRG-somma</t>
  </si>
  <si>
    <t>Fertilitetsdatabasen</t>
  </si>
  <si>
    <t>Fertility database</t>
  </si>
  <si>
    <t>Formerly "OFRE"</t>
  </si>
  <si>
    <t>Causes of deaths</t>
  </si>
  <si>
    <t>Dødsårssagsregistret</t>
  </si>
  <si>
    <t>Dødsårsagsregister</t>
  </si>
  <si>
    <t>Folke- og Boligtællingen 1970</t>
  </si>
  <si>
    <t>Population and Housing cencus 1970</t>
  </si>
  <si>
    <t>Bygge og boligregister (BED) - bygninger</t>
  </si>
  <si>
    <t>Bygge og boligregister (BED) - enheder</t>
  </si>
  <si>
    <t>BRANCHE_77</t>
  </si>
  <si>
    <t>Parent references are complete for children born in 1960 onwards</t>
  </si>
  <si>
    <t>Replaced by HUST from 2008</t>
  </si>
  <si>
    <t>Replaced by BEF from 2008</t>
  </si>
  <si>
    <t>The Danish National Patient Register visits</t>
  </si>
  <si>
    <t>Landspatientregistret psykiatri diagnoser</t>
  </si>
  <si>
    <t>Landspatientregistret psykiatri indlæggelser</t>
  </si>
  <si>
    <t>Landspatientregistret ambulante besøg</t>
  </si>
  <si>
    <t>The Danish National Patient Register psychiatric diagnoses</t>
  </si>
  <si>
    <t>The Danish National Patient Register psychiatric admissions</t>
  </si>
  <si>
    <t>The Danish National Patient Register admissions</t>
  </si>
  <si>
    <t>Landspatientregistret indlæggelser</t>
  </si>
  <si>
    <t>Sygesikring kontakt</t>
  </si>
  <si>
    <t>Sygesikring 6 cifret</t>
  </si>
  <si>
    <t>Sygesikring 4 cifret</t>
  </si>
  <si>
    <r>
      <t xml:space="preserve">HEALTH INSURANCE / </t>
    </r>
    <r>
      <rPr>
        <b/>
        <u/>
        <sz val="11"/>
        <color rgb="FF0070C0"/>
        <rFont val="Calibri"/>
        <family val="2"/>
        <scheme val="minor"/>
      </rPr>
      <t>SYGESIKRING</t>
    </r>
  </si>
  <si>
    <t>Healt insurance contact</t>
  </si>
  <si>
    <t>Healt insurance 6 digits</t>
  </si>
  <si>
    <t>Healt insurance 4 digits</t>
  </si>
  <si>
    <t>Student register 3</t>
  </si>
  <si>
    <t>Indkomst</t>
  </si>
  <si>
    <t>Komprimeret elevregister 3 (KOMP3)</t>
  </si>
  <si>
    <t>Registers from Statistics Denmark</t>
  </si>
  <si>
    <t>DST link / Information</t>
  </si>
  <si>
    <t>Residential register - buildings</t>
  </si>
  <si>
    <t>Residential register - units</t>
  </si>
  <si>
    <t>Overview by Topic</t>
  </si>
  <si>
    <t>Overview</t>
  </si>
  <si>
    <t>End year</t>
  </si>
  <si>
    <t>Variable</t>
  </si>
  <si>
    <t>Register</t>
  </si>
  <si>
    <t>Name</t>
  </si>
  <si>
    <t>Type of adoption</t>
  </si>
  <si>
    <t>Adopterede barns fødeland</t>
  </si>
  <si>
    <t>Adopted child's native country</t>
  </si>
  <si>
    <t>Place of birth</t>
  </si>
  <si>
    <t>Date of event</t>
  </si>
  <si>
    <t>Personnummer barn</t>
  </si>
  <si>
    <t>Child's personal identification number</t>
  </si>
  <si>
    <t>Personnummer far</t>
  </si>
  <si>
    <t>Father's personal identification number</t>
  </si>
  <si>
    <t>Personnummer mor</t>
  </si>
  <si>
    <t>Mother's personal identification number</t>
  </si>
  <si>
    <t>Adoption year</t>
  </si>
  <si>
    <t>Date of death</t>
  </si>
  <si>
    <t>Personal identification number</t>
  </si>
  <si>
    <t>Manner of death</t>
  </si>
  <si>
    <t>Place of death</t>
  </si>
  <si>
    <t>Primary cause of death</t>
  </si>
  <si>
    <t>Secondary cause of death</t>
  </si>
  <si>
    <t>Tertiary cause of death</t>
  </si>
  <si>
    <t>Cause of death 4</t>
  </si>
  <si>
    <t>Ægtefælle ID</t>
  </si>
  <si>
    <t>Spouse's identification number</t>
  </si>
  <si>
    <t>Alder ultimo året før</t>
  </si>
  <si>
    <t>Age at the end of the previous year</t>
  </si>
  <si>
    <t>Date of marital status</t>
  </si>
  <si>
    <t>Marital status</t>
  </si>
  <si>
    <t>E family Ægtefælles ID i E-familien</t>
  </si>
  <si>
    <t>Spouse's idenfitication number in</t>
  </si>
  <si>
    <t>E family Familiens ID nummer</t>
  </si>
  <si>
    <t>Family identification number in the</t>
  </si>
  <si>
    <t>E family Familietype</t>
  </si>
  <si>
    <t>Family type in the</t>
  </si>
  <si>
    <t>Parental marking</t>
  </si>
  <si>
    <t>Date of birth</t>
  </si>
  <si>
    <t>Type of household</t>
  </si>
  <si>
    <t>Baggrund indvandrer efterkommer/dansk oprindelse</t>
  </si>
  <si>
    <t>Etnicity</t>
  </si>
  <si>
    <t>Sex</t>
  </si>
  <si>
    <t>Municipality code</t>
  </si>
  <si>
    <t>Country of origin</t>
  </si>
  <si>
    <t>Family status</t>
  </si>
  <si>
    <t>Immigration date</t>
  </si>
  <si>
    <t>Number of children in the family</t>
  </si>
  <si>
    <t>Antal personer i familien</t>
  </si>
  <si>
    <t>Number of persons in the family</t>
  </si>
  <si>
    <t>C-familie identifikation</t>
  </si>
  <si>
    <t>C family identifier</t>
  </si>
  <si>
    <t>ingen label</t>
  </si>
  <si>
    <t>Number of children in the household</t>
  </si>
  <si>
    <t>Number of persons in the household</t>
  </si>
  <si>
    <t>Adressen</t>
  </si>
  <si>
    <t>Address</t>
  </si>
  <si>
    <t>The residental form of the family</t>
  </si>
  <si>
    <t>The residential type of the family</t>
  </si>
  <si>
    <t>The family's gross income</t>
  </si>
  <si>
    <t>E-Familiens ID nummer</t>
  </si>
  <si>
    <t>E-family identifier</t>
  </si>
  <si>
    <t>Socioeconomic status of the family</t>
  </si>
  <si>
    <t>Ægtefælles ID</t>
  </si>
  <si>
    <t>Age</t>
  </si>
  <si>
    <t>Adresse</t>
  </si>
  <si>
    <t>C family Partnerens ID i C-familien</t>
  </si>
  <si>
    <t>Spouse's identification number in the</t>
  </si>
  <si>
    <t>C family Familie_ID</t>
  </si>
  <si>
    <t>D family type</t>
  </si>
  <si>
    <t>Hustandstype</t>
  </si>
  <si>
    <t>Kommune kode</t>
  </si>
  <si>
    <t xml:space="preserve">Status for the C family </t>
  </si>
  <si>
    <t>Type of C family</t>
  </si>
  <si>
    <t>C-familie status</t>
  </si>
  <si>
    <t>Number of D families in the household</t>
  </si>
  <si>
    <t>D-familie ID</t>
  </si>
  <si>
    <t xml:space="preserve">Family identification number in the D family </t>
  </si>
  <si>
    <t>E family identifier</t>
  </si>
  <si>
    <t>The main person in the family</t>
  </si>
  <si>
    <t>The partner of the main person in the family</t>
  </si>
  <si>
    <t xml:space="preserve">Number of children in the E family </t>
  </si>
  <si>
    <t xml:space="preserve">Number of persons in the E family </t>
  </si>
  <si>
    <t>The child's number at delivery</t>
  </si>
  <si>
    <t>Counted demographic parity</t>
  </si>
  <si>
    <t>Source of information about father</t>
  </si>
  <si>
    <t>Fødselsdato barnet</t>
  </si>
  <si>
    <t>Child's date of birth</t>
  </si>
  <si>
    <t>Birth registration code</t>
  </si>
  <si>
    <t>Marking of adoption</t>
  </si>
  <si>
    <t>Marking of death</t>
  </si>
  <si>
    <t>Source of information about mother</t>
  </si>
  <si>
    <t>Løbenummer til match med MFR</t>
  </si>
  <si>
    <t>Serial number to match data with the Danish Medical Birth Register</t>
  </si>
  <si>
    <t>Baggrund indvandrer/efterkommer/dansk oprindelse</t>
  </si>
  <si>
    <t>Date of occurence</t>
  </si>
  <si>
    <t>Kode for ind- eller udvandring</t>
  </si>
  <si>
    <t>Coding for immigration or emigration</t>
  </si>
  <si>
    <t>Indvandringsland/Udvandringsland</t>
  </si>
  <si>
    <t>Immigration country/Emigration country</t>
  </si>
  <si>
    <t>Workplace</t>
  </si>
  <si>
    <t>Employment</t>
  </si>
  <si>
    <t>Heltid-deltidsbeskæftiget</t>
  </si>
  <si>
    <t>Full-time or part-time employed</t>
  </si>
  <si>
    <t>Occupation</t>
  </si>
  <si>
    <t>Afsluttet erhvervsuddannelse</t>
  </si>
  <si>
    <t>Completed vocational training</t>
  </si>
  <si>
    <t>Subject</t>
  </si>
  <si>
    <t>Ongoing education</t>
  </si>
  <si>
    <t>Afsluttet skoleuddannelse</t>
  </si>
  <si>
    <t>Completed education (primary school)</t>
  </si>
  <si>
    <t>Institution number</t>
  </si>
  <si>
    <t>Niveau</t>
  </si>
  <si>
    <t>Level</t>
  </si>
  <si>
    <t>Starting date</t>
  </si>
  <si>
    <t>End date</t>
  </si>
  <si>
    <t>Institutional number</t>
  </si>
  <si>
    <t>Minimum uddannelsestid i måneder</t>
  </si>
  <si>
    <t>Minimum duration of education (in months)</t>
  </si>
  <si>
    <t>Almen skoleuddannelse</t>
  </si>
  <si>
    <t>General education</t>
  </si>
  <si>
    <t>Højest fuldførte erhvervskompetencegivende uddannelse</t>
  </si>
  <si>
    <t>Highest attained vocational education</t>
  </si>
  <si>
    <t>Højest fuldførte uddannelse</t>
  </si>
  <si>
    <t>Highest attained education</t>
  </si>
  <si>
    <t>Afslutningstidspunkt for højest fuldførte uddannelse</t>
  </si>
  <si>
    <t>Ending date for the highest attained education</t>
  </si>
  <si>
    <t>Source of educational information</t>
  </si>
  <si>
    <t>Code of competency</t>
  </si>
  <si>
    <t>Educational code</t>
  </si>
  <si>
    <t>Fagdisciplin</t>
  </si>
  <si>
    <t>Discipline</t>
  </si>
  <si>
    <t>Primary school courses</t>
  </si>
  <si>
    <t>Primary school grades</t>
  </si>
  <si>
    <t>Grundskoleniveau</t>
  </si>
  <si>
    <t>Class</t>
  </si>
  <si>
    <t>Original grade</t>
  </si>
  <si>
    <t>Exam form</t>
  </si>
  <si>
    <t>School year</t>
  </si>
  <si>
    <t>Uddannelsesdato</t>
  </si>
  <si>
    <t>Education date</t>
  </si>
  <si>
    <t>Grading scale</t>
  </si>
  <si>
    <t xml:space="preserve">Final education code </t>
  </si>
  <si>
    <t>Tidspunkt for eksamensbevis</t>
  </si>
  <si>
    <t>Date of diploma</t>
  </si>
  <si>
    <t>High school courses</t>
  </si>
  <si>
    <t>Grade</t>
  </si>
  <si>
    <t>Date of attained qualification</t>
  </si>
  <si>
    <t>Undervisning i dansk som andet sprog</t>
  </si>
  <si>
    <t>Lessons in danish as a second language</t>
  </si>
  <si>
    <t>Name of the class</t>
  </si>
  <si>
    <t>Type of class</t>
  </si>
  <si>
    <t>Type of special needs education</t>
  </si>
  <si>
    <t>Extent of special needs education</t>
  </si>
  <si>
    <t>The way course was ended</t>
  </si>
  <si>
    <t>The extent of the activity</t>
  </si>
  <si>
    <t>Påbegyndelsestidspunkt</t>
  </si>
  <si>
    <t>Course code</t>
  </si>
  <si>
    <t>Beskrivelse</t>
  </si>
  <si>
    <t>Description</t>
  </si>
  <si>
    <t>Indberetningskommune</t>
  </si>
  <si>
    <t>Administrative muncipality</t>
  </si>
  <si>
    <t>CPR tjek</t>
  </si>
  <si>
    <t>Check of CPR number</t>
  </si>
  <si>
    <t>CPR type</t>
  </si>
  <si>
    <t>Type of CPR number</t>
  </si>
  <si>
    <t>Identification number of the guardian</t>
  </si>
  <si>
    <t>Personal identifier</t>
  </si>
  <si>
    <t>Starting date of the event</t>
  </si>
  <si>
    <t>Ending date of the event</t>
  </si>
  <si>
    <t>First location of placement</t>
  </si>
  <si>
    <t>Sted hvortil barnet udskrives efter anbringelse</t>
  </si>
  <si>
    <t>Location to where the child is discharged after placement</t>
  </si>
  <si>
    <t>Kode der henviser til paragraf i lov om social service</t>
  </si>
  <si>
    <t>Coding for paragraph in act on social services</t>
  </si>
  <si>
    <t>Kommunekode der angiver administrerende kommune</t>
  </si>
  <si>
    <t>Municipality code which indicates the administrative municipality</t>
  </si>
  <si>
    <t>Formynder personnummer</t>
  </si>
  <si>
    <t>Personal identificationnumber</t>
  </si>
  <si>
    <t>Kode der angiver efter hvilken paragraf i lov om social service</t>
  </si>
  <si>
    <t>Municipality</t>
  </si>
  <si>
    <t>Registrets dækningsgrad i kommunen</t>
  </si>
  <si>
    <t>Coverage of the register in the municipality</t>
  </si>
  <si>
    <t>Coverage of the register regarding a specific service  in the municipality</t>
  </si>
  <si>
    <t>Age at reference time</t>
  </si>
  <si>
    <t>Fee</t>
  </si>
  <si>
    <t>Registrets dækningsgrad i kommunen for den pågældnede ydelse</t>
  </si>
  <si>
    <t>Wages</t>
  </si>
  <si>
    <t>Cash salary - from employer's tax information sheet</t>
  </si>
  <si>
    <t>Supplementary salary in november employments (total)</t>
  </si>
  <si>
    <t>Total salary from tax information sheets</t>
  </si>
  <si>
    <t>Total salary for non-november employments</t>
  </si>
  <si>
    <t>Starting date in the period</t>
  </si>
  <si>
    <t>End date in the period</t>
  </si>
  <si>
    <t>Workplace number</t>
  </si>
  <si>
    <t>Payments in connection with e.g. holidays (per performed hour)</t>
  </si>
  <si>
    <t>Virksomhedens jurnr</t>
  </si>
  <si>
    <t>The company's legal number</t>
  </si>
  <si>
    <t>Monthly profit</t>
  </si>
  <si>
    <t>SE-number Virksomhedens se-nummer</t>
  </si>
  <si>
    <t>The company</t>
  </si>
  <si>
    <t>Paid absenteeism</t>
  </si>
  <si>
    <t>Performed hours</t>
  </si>
  <si>
    <t>Payments in connection to sickness absenteeism et cetera (per performed hours)</t>
  </si>
  <si>
    <t xml:space="preserve">Total profit in Danish kroner per performed hour </t>
  </si>
  <si>
    <t>Smal earnings per hour* * SMAL earnings is the hourly wage with deductions for certain bonuses, payed sick leave, and contributions towards holiday and retirement payout (should not be confused with basic hourly wage)</t>
  </si>
  <si>
    <t>Det selvangivne beløb vedr. befordring (fradrag i skattepligtig indkomst)</t>
  </si>
  <si>
    <t>Arrangement</t>
  </si>
  <si>
    <t>Reporter of arragement progress</t>
  </si>
  <si>
    <t>Termination date of arrangement</t>
  </si>
  <si>
    <t>Start date of arrangement</t>
  </si>
  <si>
    <t>Type of place</t>
  </si>
  <si>
    <t>Number of hours per week</t>
  </si>
  <si>
    <t>Type of benefit</t>
  </si>
  <si>
    <t>Adjusted AMFORA-degree</t>
  </si>
  <si>
    <t>Unambigous identification of affiliation to unemployment fund</t>
  </si>
  <si>
    <t>Year and week number</t>
  </si>
  <si>
    <t>Dagpengebeløb</t>
  </si>
  <si>
    <t>Amount of unemployment benefit</t>
  </si>
  <si>
    <t>Number of hours  for which unemployment benefits were received</t>
  </si>
  <si>
    <t>Ledighedsårsag (dur)</t>
  </si>
  <si>
    <t>Cause of unemployment (dur)</t>
  </si>
  <si>
    <t>Antal halve G-dage i ugen</t>
  </si>
  <si>
    <t>Antal hele G-dage i ugen</t>
  </si>
  <si>
    <t>Number of half G days in week* * When an employer terminates his contract with an employee he has to pay for the first three days of unemployment, the so-called G days</t>
  </si>
  <si>
    <t>Number of full G days in week* * When an employer terminates his contract with an employee he has to pay for the first three days of unemployment, the so-called G days</t>
  </si>
  <si>
    <t>Latest year as a member of an unemployment fund</t>
  </si>
  <si>
    <t>Latest start as a member of an unemployment fund</t>
  </si>
  <si>
    <t>Yearly degree of unemployment</t>
  </si>
  <si>
    <t>First unemployment (year)</t>
  </si>
  <si>
    <t>Weeks of partial unemployment</t>
  </si>
  <si>
    <t>Weeks of full unemployment</t>
  </si>
  <si>
    <t>Insured/unemployed in number of years (from 1980)</t>
  </si>
  <si>
    <t>Total sum of degrees of unemployment (from 1980)</t>
  </si>
  <si>
    <t>Number of insured hours</t>
  </si>
  <si>
    <t>Code for insurance category</t>
  </si>
  <si>
    <t>Percentage of year on public assistance</t>
  </si>
  <si>
    <t xml:space="preserve">Unambigous code for data reporters </t>
  </si>
  <si>
    <t>Hours per week</t>
  </si>
  <si>
    <t>Kode for angivelse om personen er bruttoledig</t>
  </si>
  <si>
    <t>Four-digit arrangement code</t>
  </si>
  <si>
    <t>Number of full-time equivalents for all terms of employment</t>
  </si>
  <si>
    <t>Proportion of employees at basic level  per workplace</t>
  </si>
  <si>
    <t>Topledere og lønmodtagere på højeste niveau (PSTILL=31-33) pr. arbejdssted</t>
  </si>
  <si>
    <t>Proportion of chief executives and employees at highest level per workplace</t>
  </si>
  <si>
    <t>Proportion of 'other employees' per workplace</t>
  </si>
  <si>
    <t>Proportion of employees at intermediate level per workplace</t>
  </si>
  <si>
    <t>Number of employees per november</t>
  </si>
  <si>
    <t>Number of engagements (persons) in years</t>
  </si>
  <si>
    <t>Employer number</t>
  </si>
  <si>
    <t>Workplace code</t>
  </si>
  <si>
    <t>Change in the extent of employment the previous year</t>
  </si>
  <si>
    <t>Branchekode (DB03) for arbejdsstedet</t>
  </si>
  <si>
    <t>Branchekode (DB07) for arbejdstedet</t>
  </si>
  <si>
    <t>Branchekode for arbejdstedet</t>
  </si>
  <si>
    <t>The industrial classification code of the workplace</t>
  </si>
  <si>
    <t>Owner code</t>
  </si>
  <si>
    <t>Permanent closing down of the workplace</t>
  </si>
  <si>
    <t>Number of workplaces in the firm (max. 9)</t>
  </si>
  <si>
    <t>Andel kvinder blandt lønmodtagere på grundniveau personer med PSTILL=35</t>
  </si>
  <si>
    <t>Number of females among employees at basic level</t>
  </si>
  <si>
    <t>Andel kvinder blandt direktører, overordnede og ledende funktionærer (personer med PSTILL=31-33)</t>
  </si>
  <si>
    <t xml:space="preserve">Number of females among chief executives, executives and managing officials </t>
  </si>
  <si>
    <t>Proportion of females among "other employees"</t>
  </si>
  <si>
    <t>Andel kvinder blandt lønmodtagere på mellemniveau (personer med PSTILL=34)</t>
  </si>
  <si>
    <t>Proportion of females among employees at intermediate level</t>
  </si>
  <si>
    <t>Workplace serial number</t>
  </si>
  <si>
    <t>Average period of unemployment among unemployed</t>
  </si>
  <si>
    <t>Average hourly wage for all persons in their main employments</t>
  </si>
  <si>
    <t>Gennemsnitlig timeløn for hovedbeskæftigede faglærte arbejdere (PSTILL= 35)</t>
  </si>
  <si>
    <t>Average hourly wage for all skilled workers at their main employment</t>
  </si>
  <si>
    <t>Gennemsnitlig timeløn for højere funktionærer (hovedbeskæftigede med PSTILL= 31-33)</t>
  </si>
  <si>
    <t>Average hourly wage for executive officials</t>
  </si>
  <si>
    <t>Average hourly wage for persons who is categorized as "other employees" as their main employment</t>
  </si>
  <si>
    <t>Gennemsnitlig timeløn for hovedbeskæftigede lønmodtagere på mellemniveau (PSTILL= 34))</t>
  </si>
  <si>
    <t xml:space="preserve">Average hourly wage for employees at intermediate level </t>
  </si>
  <si>
    <t>Payroll per year for all terms of employment</t>
  </si>
  <si>
    <t xml:space="preserve">Number of people with sideline occupation per November </t>
  </si>
  <si>
    <t>The industrial classification code of the workplace (DB03)</t>
  </si>
  <si>
    <t>The industrial classification code of the workplace (DB07)</t>
  </si>
  <si>
    <t>Andel kvinder i kategorien anden lønmodtager (personer med PSTILL=36)</t>
  </si>
  <si>
    <t>Gennemsnitlig timeløn for hovedbeskæftigede personer i kategorien anden lønmodtager (PSTILL= 36)</t>
  </si>
  <si>
    <t>Proportion of workers with 'årsledighed'* in percent * 'Årsledighed' translates into 'unemployed during a given year' and ranges between 0 (no unemployment) and 1 (unemployed for the entire year). The variable ANDLEDAR represents the percentage of persons in the work force who were unemployed for a period of time in any given calender year (årsledighed &gt; 0).</t>
  </si>
  <si>
    <t>Number of workplaces in the firm</t>
  </si>
  <si>
    <t>Number of persons with sideline occupation in the firm</t>
  </si>
  <si>
    <t>Number of persons with main occupation in the firm</t>
  </si>
  <si>
    <t>Serial number of the largest workplace in the firm</t>
  </si>
  <si>
    <t>Branchekode for største arbejdssted i firmaet</t>
  </si>
  <si>
    <t>Industrial classification code for the largest workplace in the firm</t>
  </si>
  <si>
    <t>Persons with sideline occupation in a firm with unspecified workplace</t>
  </si>
  <si>
    <t xml:space="preserve">Hovedbeskæftigede med uoplyst arbejdssted i det enkelte firma </t>
  </si>
  <si>
    <t>Persons with main occupation in a firm but with unspecified workplace</t>
  </si>
  <si>
    <t>Unemployment benefit during the year</t>
  </si>
  <si>
    <t>Udbetalt beløb til arbejdsgivere</t>
  </si>
  <si>
    <t>Amount disbursed to employers</t>
  </si>
  <si>
    <t>Barnets cpr-nummer</t>
  </si>
  <si>
    <t>Antal dagpengedage i hele sagens forløb</t>
  </si>
  <si>
    <t>Number of days with unemployment benefit</t>
  </si>
  <si>
    <t>First day with unemployment benefit</t>
  </si>
  <si>
    <t xml:space="preserve">First day of absence </t>
  </si>
  <si>
    <t>Number of days absent</t>
  </si>
  <si>
    <t>Cause of termination</t>
  </si>
  <si>
    <t>Ophørsårsag inkl. pensionistregler</t>
  </si>
  <si>
    <t>Cause of termination, incl. retiree regulations</t>
  </si>
  <si>
    <t>Type of sickness or maternity case</t>
  </si>
  <si>
    <t>Last day with unemployment benefit</t>
  </si>
  <si>
    <t>Amount payed out to insured person</t>
  </si>
  <si>
    <t>Type of case at the beginning of the absence</t>
  </si>
  <si>
    <t>Cause of continuation</t>
  </si>
  <si>
    <t xml:space="preserve">Afgørelsens dato </t>
  </si>
  <si>
    <t>Date of adjudication</t>
  </si>
  <si>
    <t xml:space="preserve">Jurisdiction or police district of the adjudication </t>
  </si>
  <si>
    <t>Afgørelsens el. sanktionens type</t>
  </si>
  <si>
    <t>The type of adjudication or sanction</t>
  </si>
  <si>
    <t>Date of appeal</t>
  </si>
  <si>
    <t xml:space="preserve">Duration of suspended sentence </t>
  </si>
  <si>
    <t>Paragraf in the legislation used for the suspension</t>
  </si>
  <si>
    <t>Code of the criminal act (seven digits)</t>
  </si>
  <si>
    <t>Identifikationsnummertype</t>
  </si>
  <si>
    <t>Type of identification number</t>
  </si>
  <si>
    <t>Arten af ubetinget frihedsstraf.</t>
  </si>
  <si>
    <t xml:space="preserve">Type of unconditional punishment </t>
  </si>
  <si>
    <t>Længde af ubetinget frihedsstraf.</t>
  </si>
  <si>
    <t>Duration of unconditional punishment</t>
  </si>
  <si>
    <t xml:space="preserve">Politiets sagsnummer </t>
  </si>
  <si>
    <t>The police case number</t>
  </si>
  <si>
    <t>Kode der identificerer virksomheder som fejlagtigt har fået et CPR number</t>
  </si>
  <si>
    <t xml:space="preserve">Coding which identifies enterprises with a CPR number </t>
  </si>
  <si>
    <t>Gerningskode syvcifret, DS</t>
  </si>
  <si>
    <t>Code of the criminal act</t>
  </si>
  <si>
    <t>GERNINGSSLUTDATO</t>
  </si>
  <si>
    <t>End date of the act</t>
  </si>
  <si>
    <t>GERNINGSSTARTDATO</t>
  </si>
  <si>
    <t>Starting date of the act</t>
  </si>
  <si>
    <t>Police case number</t>
  </si>
  <si>
    <t>The starting date of the imprisonment</t>
  </si>
  <si>
    <t>The code of imprisonment</t>
  </si>
  <si>
    <t>The place of imprisonment</t>
  </si>
  <si>
    <t>Gerning el. lovovertrædelse til grund for indsættelsen</t>
  </si>
  <si>
    <t>Act or offence that caused the commitment</t>
  </si>
  <si>
    <t>Type of dentification number</t>
  </si>
  <si>
    <t>Release date</t>
  </si>
  <si>
    <t>Code of transmission</t>
  </si>
  <si>
    <t>Type of adjudication or sanction</t>
  </si>
  <si>
    <t>Criminal offense towards victim, code</t>
  </si>
  <si>
    <t>Gerningens startdato</t>
  </si>
  <si>
    <t xml:space="preserve">Starting date, criminal offense </t>
  </si>
  <si>
    <t>Place of criminal offense - municipality code</t>
  </si>
  <si>
    <t>Starting date, criminal offense</t>
  </si>
  <si>
    <t>End date, criminal offense</t>
  </si>
  <si>
    <t>Act or offense that caused the commitment</t>
  </si>
  <si>
    <t>Sigtelsesdato</t>
  </si>
  <si>
    <t>Date of preliminary charge</t>
  </si>
  <si>
    <t>1980-1990: lower data quality</t>
  </si>
  <si>
    <t>Number of rooms in the residence or business unit</t>
  </si>
  <si>
    <t>Boligart</t>
  </si>
  <si>
    <t>Type of residence</t>
  </si>
  <si>
    <t>Residence in municipality</t>
  </si>
  <si>
    <t>Bystørrelseskode</t>
  </si>
  <si>
    <t>Size of the city, code</t>
  </si>
  <si>
    <t>Bolig- eller erhvervsenhedens hovedsagelige anvendelse</t>
  </si>
  <si>
    <t>Primary use of the residence- or the business unit</t>
  </si>
  <si>
    <t>Opførelsesår for bygning</t>
  </si>
  <si>
    <t>Year of finish for the building</t>
  </si>
  <si>
    <t>Del af adresse efter afidentificering hos Danmarks Statistik</t>
  </si>
  <si>
    <t>Part of address, after de-idenfication</t>
  </si>
  <si>
    <t>Samlet arel for enten bygning eller bolig</t>
  </si>
  <si>
    <t>Total area of either building or residence</t>
  </si>
  <si>
    <t>Boligtype for bolig-/erhvervsenhed</t>
  </si>
  <si>
    <t>Type of residence for residence/business unit</t>
  </si>
  <si>
    <t>Code of ownership</t>
  </si>
  <si>
    <t>Property number</t>
  </si>
  <si>
    <t>Owner percent</t>
  </si>
  <si>
    <t>Ejerstartdato</t>
  </si>
  <si>
    <t>Municipality number</t>
  </si>
  <si>
    <t>Benyttelseskode</t>
  </si>
  <si>
    <t>User code</t>
  </si>
  <si>
    <t>Property value</t>
  </si>
  <si>
    <t>Site value</t>
  </si>
  <si>
    <t>Viser a-kasse-tilhørsforhold via den 2-cifrede a-kassekode ultimo perioden</t>
  </si>
  <si>
    <t xml:space="preserve">2 digit code for unemployment fund at the end of the period of affiliation </t>
  </si>
  <si>
    <t>Viser at der har været beskæftigelse i år yyyy og måned</t>
  </si>
  <si>
    <t>Shows that there has been employment in year yyyy and month</t>
  </si>
  <si>
    <t>Civilstand jf. CPR-registret</t>
  </si>
  <si>
    <t>Hjælpevariabel (som=1) viser om en person har modtaget førtidspension på et tidspunkt</t>
  </si>
  <si>
    <t>Variable which shows (when=1) if a person has received incapacity benefit at any time</t>
  </si>
  <si>
    <t>Viser forrige første dag i dagpengeperioden</t>
  </si>
  <si>
    <t>The first day of the former period of unemployment benefit</t>
  </si>
  <si>
    <t>Angiver den seneste registrerede matchvurdering ultimo kvartal x år yy</t>
  </si>
  <si>
    <t xml:space="preserve">Shows the latest recorded match evaluation at the end of quarter x year yy </t>
  </si>
  <si>
    <t>Bopælskommunen (ultimo året)</t>
  </si>
  <si>
    <t>Municipality of residence (at the end of the year)</t>
  </si>
  <si>
    <t>Viser nationalitetskode jf. CPR</t>
  </si>
  <si>
    <t>Shows nationality</t>
  </si>
  <si>
    <t>Variable which shows (when=1) if a person has received sickness benefit at any time</t>
  </si>
  <si>
    <t xml:space="preserve">Shows that there has been employment in year yyyy and month </t>
  </si>
  <si>
    <t>Variable which shows (when=1) if a person has been 'AF-bruttoledig'* (passive and active) at any time</t>
  </si>
  <si>
    <t>Hjælpevariabel (som =1) viser om en person har været i AF-bruttoledighed (passiv og aktiv) på et tidspunkt</t>
  </si>
  <si>
    <t>Viser første dag i dagpengeperioden. Angiver datoen for hvornår en person senest er blevet indplaceret i dagpengeperioden med ledighedsanciennitet nul. Ledighedsancienniteten bliver nulstillet når den ledige har genoptjent retten til dagpenge.</t>
  </si>
  <si>
    <t>Viser tredje nyeste indplaceringsdato i en ny dagpengeperiode</t>
  </si>
  <si>
    <t>Date of interview where length of unemployment is set to zero. Up to 24 most recent interviews registered in DREAM</t>
  </si>
  <si>
    <t>Dato for "nulstillende" samtale i kontaktforløbet. De seneste 24 nulstillende samtaler fremgår af DREAM</t>
  </si>
  <si>
    <t>Hjælpevariabel (som =1) viser om en person har modtaget sygedagpenge på et tidspunkt</t>
  </si>
  <si>
    <t>Modtaget ydelse i ugen. Eksempel: y_9852=111 viser at personen har været "fuld ledig" i uge 52 1998</t>
  </si>
  <si>
    <t xml:space="preserve">Received benefit during the week. Example y_9852=111 shows that the person has been "full time unemployed" in week 52 1998 </t>
  </si>
  <si>
    <t>Angiver den seneste registrerede visitationskode ultimo kvartal x år yy</t>
  </si>
  <si>
    <t>Variable which shows (when=1) if a person has been 'AF-bruttoledig'* (passive and active) at any time. * The direct translation is 'job centre - gross unemployed', and it refers to people who were either unemployed ('passive') or unemployed persons enrolled in activation arrangements ('active') and who were considered capable of taking a job</t>
  </si>
  <si>
    <t xml:space="preserve">First day in period receiving unemployment benefits. Shows the date when a person was last registered for benefits with length of unemployment = zero**. Length of unemployment is reset to zero when the unemployed person has earned a right to receive unemployment benefits again. </t>
  </si>
  <si>
    <t>Age at dispensing time</t>
  </si>
  <si>
    <t>Number of packs</t>
  </si>
  <si>
    <t>Apoteketsudsalgspris</t>
  </si>
  <si>
    <t>The selling price of the pharmacy</t>
  </si>
  <si>
    <t>Age of the child</t>
  </si>
  <si>
    <t>CPR bopælskommune på ekspeditionstidspunkt</t>
  </si>
  <si>
    <t>Municipality of residence at dispensing time</t>
  </si>
  <si>
    <t>CPR bopælsregion på ekspeditionstidspunkt</t>
  </si>
  <si>
    <t>Region of residence at dispensing time</t>
  </si>
  <si>
    <t>Lægemiddelform</t>
  </si>
  <si>
    <t>Type of medicinal product</t>
  </si>
  <si>
    <t>Ordineret dosering</t>
  </si>
  <si>
    <t>Ordinated dose</t>
  </si>
  <si>
    <t>Deselection of substitution</t>
  </si>
  <si>
    <t>Date of service</t>
  </si>
  <si>
    <t>Ekpeditionspris</t>
  </si>
  <si>
    <t>Price of service</t>
  </si>
  <si>
    <t>Type of service</t>
  </si>
  <si>
    <t>Ordineret indikation</t>
  </si>
  <si>
    <t>Ordinated indication ???</t>
  </si>
  <si>
    <t>Reporting type</t>
  </si>
  <si>
    <t>Correction code</t>
  </si>
  <si>
    <t>Lægemiddelnavn</t>
  </si>
  <si>
    <t>Name of medicinal product</t>
  </si>
  <si>
    <t>Pakningsstørrelse, numerisk</t>
  </si>
  <si>
    <t>Pack size, numerical</t>
  </si>
  <si>
    <t>Pakketekst</t>
  </si>
  <si>
    <t>Packtext</t>
  </si>
  <si>
    <t>Type of patient</t>
  </si>
  <si>
    <t>Resolution on dispensing</t>
  </si>
  <si>
    <t>County code</t>
  </si>
  <si>
    <t>Autorisation code of the issuer of the prescription</t>
  </si>
  <si>
    <t>The issuer of the prescription</t>
  </si>
  <si>
    <t>Re-iterationsnummer</t>
  </si>
  <si>
    <t>Reiteration number</t>
  </si>
  <si>
    <t xml:space="preserve">Sektor </t>
  </si>
  <si>
    <t>Sector</t>
  </si>
  <si>
    <t>Styrke, klartekst</t>
  </si>
  <si>
    <t>Strength, plain text</t>
  </si>
  <si>
    <t>Styrke numerisk</t>
  </si>
  <si>
    <t>Strength numerical</t>
  </si>
  <si>
    <t>Styrke enhed</t>
  </si>
  <si>
    <t>Strength unit</t>
  </si>
  <si>
    <t>Place of dispensing</t>
  </si>
  <si>
    <t>Item number (s)</t>
  </si>
  <si>
    <t>Måleenhed</t>
  </si>
  <si>
    <t>Measure</t>
  </si>
  <si>
    <t>ABC kode</t>
  </si>
  <si>
    <t>ABC code</t>
  </si>
  <si>
    <t>ATC code (7 cifret) WHO, Niveau 5</t>
  </si>
  <si>
    <t>ACT code 1 digit, Niveau 2</t>
  </si>
  <si>
    <t>ACT code 3 digits, Niveau 3</t>
  </si>
  <si>
    <t>ACT code 4 digit, Niveau 4</t>
  </si>
  <si>
    <t>ACT code 5 digits, Niveau 5</t>
  </si>
  <si>
    <t>ATC code (7 digits) WHO, Niveau 5</t>
  </si>
  <si>
    <t>ACT kode 1 ciffer, Niveau 1</t>
  </si>
  <si>
    <t xml:space="preserve">ACT kode 3 cifre, Niveau 2 </t>
  </si>
  <si>
    <t xml:space="preserve">ACT kode 4 cifre, Niveau 3 </t>
  </si>
  <si>
    <t xml:space="preserve">ACT kode 5 cifre, Niveau 4 </t>
  </si>
  <si>
    <t>LPR identifikationsnummer</t>
  </si>
  <si>
    <t>Register identification number</t>
  </si>
  <si>
    <t>Additional diagnosis</t>
  </si>
  <si>
    <t>Type of diagnosis</t>
  </si>
  <si>
    <t>Diagnose kode</t>
  </si>
  <si>
    <t>Diagnosis code</t>
  </si>
  <si>
    <t>DRG-gruppe for udskrivningen</t>
  </si>
  <si>
    <t>Forløbsnummer</t>
  </si>
  <si>
    <t>Antal langliggerdage kun for sygehusudskrivninger</t>
  </si>
  <si>
    <t>Værdien af langliggerdage i 1.000 kr.</t>
  </si>
  <si>
    <t>MDC-gruppe</t>
  </si>
  <si>
    <t>DRG-taksten i 1.000 kr.</t>
  </si>
  <si>
    <t>Samlet takst. Består af DRG-taksten samt værdien af langliggerdage</t>
  </si>
  <si>
    <t>DRG-vægt</t>
  </si>
  <si>
    <t>Udskrivningstype</t>
  </si>
  <si>
    <t>AFSTAND</t>
  </si>
  <si>
    <t>ALDER_AMR</t>
  </si>
  <si>
    <t>ARB_HOVED_BRA_DB07</t>
  </si>
  <si>
    <t>ARB_SEKTORKODE</t>
  </si>
  <si>
    <t>ATP_BELOEB</t>
  </si>
  <si>
    <t>ATP_BIDRAG_SATS_KODE</t>
  </si>
  <si>
    <t>BREDT_LOENBELOEB</t>
  </si>
  <si>
    <t>DISCO_KODE</t>
  </si>
  <si>
    <t>DISCO_MATCHPRIO_KODE</t>
  </si>
  <si>
    <t>FIKTIV_ARB_KODE</t>
  </si>
  <si>
    <t>FRAVAER_BESK_KODE</t>
  </si>
  <si>
    <t>HELTID_32_KODE</t>
  </si>
  <si>
    <t>I_BEFOLKNINGEN_KODE</t>
  </si>
  <si>
    <t>JUR_BAGATEL_AAR</t>
  </si>
  <si>
    <t>NOV_TILSTAND_GRAD</t>
  </si>
  <si>
    <t>PRIMAER_STATUS_KODE</t>
  </si>
  <si>
    <t>SMALT_LOENBELOEB</t>
  </si>
  <si>
    <t>SOC_STATUS_KODE</t>
  </si>
  <si>
    <t>STOETTE_BESK_KODE</t>
  </si>
  <si>
    <t>TILSTAND_GRAD_AAR_AMR</t>
  </si>
  <si>
    <t>TILSTAND_KODE_AMR</t>
  </si>
  <si>
    <t>Pendlingsafstand mellem bopæl og arbejdssted</t>
  </si>
  <si>
    <t>Branchekode</t>
  </si>
  <si>
    <t>SE-nummer</t>
  </si>
  <si>
    <t>New version from 2008</t>
  </si>
  <si>
    <t>DISCO08_LOEN_INDK</t>
  </si>
  <si>
    <t>DISCO08_SEL_INDK</t>
  </si>
  <si>
    <t>FUNK_TIMEANT</t>
  </si>
  <si>
    <t>NACEA</t>
  </si>
  <si>
    <t>NACEA_DB07</t>
  </si>
  <si>
    <t>NACEI</t>
  </si>
  <si>
    <t>NACEI_DB07</t>
  </si>
  <si>
    <t>SENRI</t>
  </si>
  <si>
    <t>SENRL</t>
  </si>
  <si>
    <t>SE-nummer for væsentligste beskæftigelse</t>
  </si>
  <si>
    <t>SE-nummer for den virksomhed som personen ejer</t>
  </si>
  <si>
    <t>SE-nummer for lønmodtager</t>
  </si>
  <si>
    <t>Fagkode for væsentligste lønmodtagerbeskæftigelse i året</t>
  </si>
  <si>
    <t>Fagkode for arbejde i selvstændig virksomhed</t>
  </si>
  <si>
    <t>Personens samlede antal arbejdstimer i året</t>
  </si>
  <si>
    <t>Branchegruppering for arbejdssted (1993 til 2007)</t>
  </si>
  <si>
    <t>Branchegruppering for arbejdssted (fra 2007)</t>
  </si>
  <si>
    <t>Brancekode for selvstændige og medarbejdende ægtefælles virksomhed</t>
  </si>
  <si>
    <t>Brancegruppering for indehaver (selvstændig eller medhjælpende ægtefælle)</t>
  </si>
  <si>
    <t>TYP</t>
  </si>
  <si>
    <t>VIRKF</t>
  </si>
  <si>
    <t>VIRKFA</t>
  </si>
  <si>
    <t>VIRKF_13</t>
  </si>
  <si>
    <t>Virksomhedskode angiver hvilken form for ejerskab der er på den arbejd</t>
  </si>
  <si>
    <t>Stillingstype</t>
  </si>
  <si>
    <t>DISCOLOEN_INDK</t>
  </si>
  <si>
    <t>DISCOSEL_INDK</t>
  </si>
  <si>
    <t>ATPSUM2</t>
  </si>
  <si>
    <t>BRANCE_77</t>
  </si>
  <si>
    <t>Brancekode</t>
  </si>
  <si>
    <t>Beskæftigelsesmål baseret på ATP-indbetalinger</t>
  </si>
  <si>
    <t xml:space="preserve">SENESTE_INDVANDRING </t>
  </si>
  <si>
    <t>Seneste indvandringsdato</t>
  </si>
  <si>
    <t>AAR</t>
  </si>
  <si>
    <t>Aar</t>
  </si>
  <si>
    <t>C_DODKOM</t>
  </si>
  <si>
    <t>C_DODREGION</t>
  </si>
  <si>
    <t>adresse_id</t>
  </si>
  <si>
    <t>ANTEFAM</t>
  </si>
  <si>
    <t>Antal E_familer i hustanden</t>
  </si>
  <si>
    <t>Adresse ID</t>
  </si>
  <si>
    <t>ARB_BEL_KOM_KODE</t>
  </si>
  <si>
    <t>ARB_DST_ADGANGSADRESSE</t>
  </si>
  <si>
    <t>ARB_DST_ENHEDSADRESSE</t>
  </si>
  <si>
    <t>FAG_TXT</t>
  </si>
  <si>
    <t>Fagtekst</t>
  </si>
  <si>
    <t>NIVEAU</t>
  </si>
  <si>
    <t>Fagniveau</t>
  </si>
  <si>
    <t>TESTTYPE</t>
  </si>
  <si>
    <t>Testtype</t>
  </si>
  <si>
    <t>Uddannelsskode</t>
  </si>
  <si>
    <t>Kilde til Uddannelsesoplysningen</t>
  </si>
  <si>
    <t>GRAD_yyyy_mm</t>
  </si>
  <si>
    <t>intpgmstdt</t>
  </si>
  <si>
    <t>intpgmsldt</t>
  </si>
  <si>
    <t>BARNFORA</t>
  </si>
  <si>
    <t>BARN_ID</t>
  </si>
  <si>
    <t>BARN_VFRA</t>
  </si>
  <si>
    <t>BARN_VTIL</t>
  </si>
  <si>
    <t>FORAELDER_ID</t>
  </si>
  <si>
    <t>MOR_FAR</t>
  </si>
  <si>
    <t>Barnets Person_id</t>
  </si>
  <si>
    <t>Forældrenes person_id</t>
  </si>
  <si>
    <t>Angiver om Foraelder_id er moren eller faderen</t>
  </si>
  <si>
    <t>Henvisninger mellem barn og forældre</t>
  </si>
  <si>
    <t>Parent-Child links</t>
  </si>
  <si>
    <t>FAMAEKVIVADISP_13</t>
  </si>
  <si>
    <t>FAMINDKOMSTIALT_13</t>
  </si>
  <si>
    <t>Indkomst i alt, før skatter mv.</t>
  </si>
  <si>
    <t>Total income before taxes</t>
  </si>
  <si>
    <t>Ækvivaleret disponibel indkomst for familien</t>
  </si>
  <si>
    <t>Equivalent disposable income for the family</t>
  </si>
  <si>
    <t>Disposable income for the family</t>
  </si>
  <si>
    <t>Highest edducation for the adult persons in the family</t>
  </si>
  <si>
    <t>Familiens socioøkonomiske klassifikation</t>
  </si>
  <si>
    <t>Socioeconomic classification for the family</t>
  </si>
  <si>
    <t>Arbejdsstedets branche</t>
  </si>
  <si>
    <t>Arbejdsstedets sektorkode</t>
  </si>
  <si>
    <t>BREDT_LOEN_BELOEB</t>
  </si>
  <si>
    <t>BRED_TIMELOEN</t>
  </si>
  <si>
    <t>BRUTTO_GRADAAR</t>
  </si>
  <si>
    <t>BRUTTO_LEDIGHED</t>
  </si>
  <si>
    <t>ATP-beløb omregnet til B-sats</t>
  </si>
  <si>
    <t>Bredt lønbeløb</t>
  </si>
  <si>
    <t>Bred timeløn i jobbet</t>
  </si>
  <si>
    <t>Bruttoledighed i året</t>
  </si>
  <si>
    <t>Antal uger med bruttoledighed</t>
  </si>
  <si>
    <t>Arbejdsfunktion i jobbet</t>
  </si>
  <si>
    <t>Kode for kvalitet af kobling mellem arbejdsfunktion og job</t>
  </si>
  <si>
    <t>Fravær i jobbet</t>
  </si>
  <si>
    <t>LOENTIMER</t>
  </si>
  <si>
    <t>Løntimer i jobbet</t>
  </si>
  <si>
    <t>NETTO_GRADAAR</t>
  </si>
  <si>
    <t>NETTO_LEDIGHED</t>
  </si>
  <si>
    <t>Nettoledighed i året</t>
  </si>
  <si>
    <t>Antal uger med nettoledighed</t>
  </si>
  <si>
    <t>Opgangsadressen i kommunen</t>
  </si>
  <si>
    <t>SMALT_LOEN_BELOEB</t>
  </si>
  <si>
    <t>SMAL_TIMELOEN</t>
  </si>
  <si>
    <t>Smalt lønbeløb</t>
  </si>
  <si>
    <t>Smal timeløn i jobbet</t>
  </si>
  <si>
    <t>Støttet beskæftigelse</t>
  </si>
  <si>
    <t>ALDERNOV</t>
  </si>
  <si>
    <t>Alder beregnet ultimo november</t>
  </si>
  <si>
    <t>ANDEL_BEF</t>
  </si>
  <si>
    <t>Grad for andelen af dage i året hvor man har været i befolkningen</t>
  </si>
  <si>
    <t>ANDEL_BEF_AKK</t>
  </si>
  <si>
    <t>Grad for andelen af dage i perioden fra 2008 hvor man har været i befolkningen</t>
  </si>
  <si>
    <t>ANDEL_BESK</t>
  </si>
  <si>
    <t>Grad for andelen af dage i året hvor man har været beskæftiget</t>
  </si>
  <si>
    <t>ANDEL_BESK_AKK</t>
  </si>
  <si>
    <t>Grad for andelen af dage i perioden fra 2008 hvor man har været beskæftiget</t>
  </si>
  <si>
    <t>ARLEDGR_BRUTTO</t>
  </si>
  <si>
    <t>Årsledighedsgrad (bruttoledighed)</t>
  </si>
  <si>
    <t>ARLEDGR_NETTO</t>
  </si>
  <si>
    <t>Årsledighedsgrad (nettoledighed).</t>
  </si>
  <si>
    <t>ATP_AAR</t>
  </si>
  <si>
    <t>ATP i året (omregnet til b-sats)</t>
  </si>
  <si>
    <t>BEF_ULT_NOV_AKK</t>
  </si>
  <si>
    <t>Antal år fra november 1980 i befolkningen ult. nov.</t>
  </si>
  <si>
    <t>BESK_ULT_NOV_AKK</t>
  </si>
  <si>
    <t>Antal år fra november 1980 i beskæftigelse ult. nov.</t>
  </si>
  <si>
    <t>EJNOVSUM_BRED</t>
  </si>
  <si>
    <t>Ej-novemberansættelser bred lønsum</t>
  </si>
  <si>
    <t>EJNOVSUM_SMAL</t>
  </si>
  <si>
    <t>Ej-novemberansættelser smal lønsum</t>
  </si>
  <si>
    <t>ERHVER_2007</t>
  </si>
  <si>
    <t>Erhvervserfaring 1980-2007</t>
  </si>
  <si>
    <t>ERHVER_TIMER</t>
  </si>
  <si>
    <t>Erhvervserfaring i året opgjort på baggrund af løntimerne</t>
  </si>
  <si>
    <t>ERHVER_TIMER_AKK</t>
  </si>
  <si>
    <t>Erhvervserfaring fra 2008 opgjort på baggrund af løntimerne</t>
  </si>
  <si>
    <t>LEDAR_BRUTTO</t>
  </si>
  <si>
    <t>Året for første bruttoledighed</t>
  </si>
  <si>
    <t>LEDAR_NETTO</t>
  </si>
  <si>
    <t>Året for første nettoledighed</t>
  </si>
  <si>
    <t>LEDIGHED_BRUTTO</t>
  </si>
  <si>
    <t>Antal uger med bruttoledighed i året</t>
  </si>
  <si>
    <t>LEDIGHED_NETTO</t>
  </si>
  <si>
    <t>Antal uger med nettoledighed i året</t>
  </si>
  <si>
    <t>NSUPSUM_BRED</t>
  </si>
  <si>
    <t>Bred løn i supplerende job ultimo november</t>
  </si>
  <si>
    <t>NSUPSUM_SMAL</t>
  </si>
  <si>
    <t>Smal løn i supplerende job i november</t>
  </si>
  <si>
    <t>PJOB_DAGE</t>
  </si>
  <si>
    <t>Antal dage i året ansat i det primære job</t>
  </si>
  <si>
    <t>PLOENTIMER</t>
  </si>
  <si>
    <t>Løntimer i det primære job</t>
  </si>
  <si>
    <t>POTLEAR_BRUTTO</t>
  </si>
  <si>
    <t>Antal år bruttoledig eller forsikret (fra 2008)</t>
  </si>
  <si>
    <t>POTLEAR_NETTO</t>
  </si>
  <si>
    <t>Antal år nettoledig eller forsikret (fra 1980)</t>
  </si>
  <si>
    <t>PSOC_STATUS_KODE</t>
  </si>
  <si>
    <t>Socioøkonomisk status i det primære job</t>
  </si>
  <si>
    <t>PSUM_BRED</t>
  </si>
  <si>
    <t>Bred løn i det primære job</t>
  </si>
  <si>
    <t>PSUM_SMAL</t>
  </si>
  <si>
    <t>Smal løn i det primære job</t>
  </si>
  <si>
    <t>PTIMELOEN_BRED</t>
  </si>
  <si>
    <t>Timeløn (bred) i det primære job</t>
  </si>
  <si>
    <t>PTIMELOEN_SMAL</t>
  </si>
  <si>
    <t>Timeløn (smal) i det primære job</t>
  </si>
  <si>
    <t>SAMLET_BREDT_LOEN_BELOEB</t>
  </si>
  <si>
    <t>Samlet bred løn i året</t>
  </si>
  <si>
    <t>SAMLET_SMALT_LOEN_BELOEB</t>
  </si>
  <si>
    <t>Samlet smal løn i året</t>
  </si>
  <si>
    <t>SATP79</t>
  </si>
  <si>
    <t>Samlet ATP ultimo 1979</t>
  </si>
  <si>
    <t>SJOB_DAGE</t>
  </si>
  <si>
    <t>Antal dage i året ansat i det sekundære job</t>
  </si>
  <si>
    <t>SLOENTIMER</t>
  </si>
  <si>
    <t>Løntimer i det sekundære job</t>
  </si>
  <si>
    <t>SSOC_STATUS_KODE</t>
  </si>
  <si>
    <t>Socioøkonomisk status i det sekundære job</t>
  </si>
  <si>
    <t>SSUM_BRED</t>
  </si>
  <si>
    <t>Bred løn i det sekundære job</t>
  </si>
  <si>
    <t>SSUM_SMAL</t>
  </si>
  <si>
    <t>Smalt lønbeløb i det sekundære job</t>
  </si>
  <si>
    <t>STIMELOEN_BRED</t>
  </si>
  <si>
    <t>Timeløn (bred) i det sekundære job</t>
  </si>
  <si>
    <t>STIMELOEN_SMAL</t>
  </si>
  <si>
    <t>Timeløn (smal) i det sekundære job</t>
  </si>
  <si>
    <t>SUMGRAD_BRUTTO</t>
  </si>
  <si>
    <t>Summeret bruttoledighed( fra 2008)</t>
  </si>
  <si>
    <t>SUMGRAD_NETTO</t>
  </si>
  <si>
    <t>Summeret nettoledighed (fra 1980)</t>
  </si>
  <si>
    <t>AND131</t>
  </si>
  <si>
    <t>Andel Soc_status_kode=131 blandt ansatte</t>
  </si>
  <si>
    <t>AND132</t>
  </si>
  <si>
    <t>Andel Soc_status_kode=132 blandt ansatte</t>
  </si>
  <si>
    <t>AND133</t>
  </si>
  <si>
    <t>Andel Soc_status_kode=133 blandt ansatte</t>
  </si>
  <si>
    <t>AND134</t>
  </si>
  <si>
    <t>Andel Soc_status_kode=134 blandt ansatte</t>
  </si>
  <si>
    <t>AND135</t>
  </si>
  <si>
    <t>Andel Soc_status_kode=135 blandt ansatte</t>
  </si>
  <si>
    <t>AND136</t>
  </si>
  <si>
    <t>Andel Soc_status_kode=136 blandt ansatte</t>
  </si>
  <si>
    <t>ANDLEDAR131_BRUTTO</t>
  </si>
  <si>
    <t>Andel Soc_status_kode=131 m. bruttoårsledighed, pct.</t>
  </si>
  <si>
    <t>ANDLEDAR131_NETTO</t>
  </si>
  <si>
    <t>Andel Soc_status_kode=131 m. nettoårsledighed, pct.</t>
  </si>
  <si>
    <t>ANDLEDAR132_BRUTTO</t>
  </si>
  <si>
    <t>Andel Soc_status_kode=132 m. bruttoårsledighed, pct.</t>
  </si>
  <si>
    <t>ANDLEDAR132_NETTO</t>
  </si>
  <si>
    <t>Andel Soc_status_kode=132 m. nettoårsledighed, pct.</t>
  </si>
  <si>
    <t>ANDLEDAR133_BRUTTO</t>
  </si>
  <si>
    <t>Andel Soc_status_kode=133 m. bruttoårsledighed, pct.</t>
  </si>
  <si>
    <t>ANDLEDAR133_NETTO</t>
  </si>
  <si>
    <t>Andel Soc_status_kode=133 m. nettoårsledighed, pct.</t>
  </si>
  <si>
    <t>ANDLEDAR134_BRUTTO</t>
  </si>
  <si>
    <t>Andel Soc_status_kode=134 m. bruttoårsledighed, pct.</t>
  </si>
  <si>
    <t>ANDLEDAR134_NETTO</t>
  </si>
  <si>
    <t>Andel Soc_status_kode=134 m. nettoårsledighed, pct.</t>
  </si>
  <si>
    <t>ANDLEDAR135_BRUTTO</t>
  </si>
  <si>
    <t>Andel Soc_status_kode=135 m. bruttoårsledighed, pct.</t>
  </si>
  <si>
    <t>ANDLEDAR135_NETTO</t>
  </si>
  <si>
    <t>Andel Soc_status_kode=135 m. nettoårsledighed, pct.</t>
  </si>
  <si>
    <t>ANDLEDAR136_BRUTTO</t>
  </si>
  <si>
    <t>Andel Soc_status_kode=136 m. bruttoårsledighed, pct.</t>
  </si>
  <si>
    <t>ANDLEDAR136_NETTO</t>
  </si>
  <si>
    <t>Andel Soc_status_kode=136 m. nettoårsledighed, pct.</t>
  </si>
  <si>
    <t>ANDLEDAR_BRUTTO</t>
  </si>
  <si>
    <t>Andel blandt samtlige ansatte m. bruttoårsledighed, pct.</t>
  </si>
  <si>
    <t>ANDLEDAR_NETTO</t>
  </si>
  <si>
    <t>Andel blandt samtlige ansatte m. nettoårsledighed, pct.</t>
  </si>
  <si>
    <t>BRANCHE</t>
  </si>
  <si>
    <t>Arbejdsstedets kommunekode</t>
  </si>
  <si>
    <t>KVAND131</t>
  </si>
  <si>
    <t>Andel kvinder blandt personer med soc_status_Kode=131</t>
  </si>
  <si>
    <t>KVAND132</t>
  </si>
  <si>
    <t>Andel kvinder blandt personer med soc_status_Kode=132</t>
  </si>
  <si>
    <t>KVAND133</t>
  </si>
  <si>
    <t>Andel kvinder blandt personer med soc_status_Kode=133</t>
  </si>
  <si>
    <t>KVAND134</t>
  </si>
  <si>
    <t>Andel kvinder blandt personer med soc_status_Kode=134</t>
  </si>
  <si>
    <t>KVAND135</t>
  </si>
  <si>
    <t>Andel kvinder blandt personer med soc_status_Kode=135</t>
  </si>
  <si>
    <t>KVAND136</t>
  </si>
  <si>
    <t>Andel kvinder blandt personer med soc_status_Kode=136</t>
  </si>
  <si>
    <t>LEDPERG131_BRUTTO</t>
  </si>
  <si>
    <t>Brutto ledigh.perioder bl. ledige soc_status_kode=131</t>
  </si>
  <si>
    <t>LEDPERG131_NETTO</t>
  </si>
  <si>
    <t>Netto ledigh.perioder bl. ledige soc_status_kode=131</t>
  </si>
  <si>
    <t>LEDPERG132_BRUTTO</t>
  </si>
  <si>
    <t>Brutto ledigh.perioder bl. ledige soc_status_kode=132</t>
  </si>
  <si>
    <t>LEDPERG132_NETTO</t>
  </si>
  <si>
    <t>Netto ledigh.perioder bl. ledige soc_status_kode=132</t>
  </si>
  <si>
    <t>LEDPERG133_BRUTTO</t>
  </si>
  <si>
    <t>Brutto ledigh.perioder bl. ledige soc_status_kode=133</t>
  </si>
  <si>
    <t>LEDPERG133_NETTO</t>
  </si>
  <si>
    <t>Netto ledigh.perioder bl. ledige soc_status_kode=133</t>
  </si>
  <si>
    <t>LEDPERG134_BRUTTO</t>
  </si>
  <si>
    <t>Brutto ledigh.perioder bl. ledige soc_status_kode=134</t>
  </si>
  <si>
    <t>LEDPERG134_NETTO</t>
  </si>
  <si>
    <t>Netto ledigh.perioder bl. ledige soc_status_kode=134</t>
  </si>
  <si>
    <t>LEDPERG135_BRUTTO</t>
  </si>
  <si>
    <t>Brutto ledigh.perioder bl. ledige soc_status_kode=135</t>
  </si>
  <si>
    <t>LEDPERG135_NETTO</t>
  </si>
  <si>
    <t>Netto ledigh.perioder bl. ledige soc_status_kode=135</t>
  </si>
  <si>
    <t>LEDPERG136_BRUTTO</t>
  </si>
  <si>
    <t>Brutto ledigh.perioder bl. ledige soc_status_kode=136</t>
  </si>
  <si>
    <t>LEDPERG136_NETTO</t>
  </si>
  <si>
    <t>Netto ledigh.perioder bl. ledige soc_status_kode=136</t>
  </si>
  <si>
    <t>LEDPERG_BRUTTO</t>
  </si>
  <si>
    <t>Brutto ledigh.perioder bl. ledige</t>
  </si>
  <si>
    <t>LEDPERG_NETTO</t>
  </si>
  <si>
    <t>Netto ledigh.perioder bl. ledige</t>
  </si>
  <si>
    <t>LGRGNSAR131_BRUTTO</t>
  </si>
  <si>
    <t>Brutto årsledighedsgrad bl. ledige soc_status_Kode=131</t>
  </si>
  <si>
    <t>LGRGNSAR131_NETTO</t>
  </si>
  <si>
    <t>Netto årsledighedsgrad bl. ledige soc_status_Kode=131</t>
  </si>
  <si>
    <t>LGRGNSAR132_BRUTTO</t>
  </si>
  <si>
    <t>Brutto årsledighedsgrad bl. ledige soc_status_Kode=132</t>
  </si>
  <si>
    <t>LGRGNSAR132_NETTO</t>
  </si>
  <si>
    <t>Netto årsledighedsgrad bl. ledige soc_status_Kode=132</t>
  </si>
  <si>
    <t>LGRGNSAR133_BRUTTO</t>
  </si>
  <si>
    <t>Brutto årsledighedsgrad bl. ledige soc_status_Kode=133</t>
  </si>
  <si>
    <t>LGRGNSAR133_NETTO</t>
  </si>
  <si>
    <t>Netto årsledighedsgrad bl. ledige soc_status_Kode=133</t>
  </si>
  <si>
    <t>LGRGNSAR134_BRUTTO</t>
  </si>
  <si>
    <t>Brutto årsledighedsgrad bl. ledige soc_status_Kode=134</t>
  </si>
  <si>
    <t>LGRGNSAR134_NETTO</t>
  </si>
  <si>
    <t>Netto årsledighedsgrad bl. ledige soc_status_Kode=134</t>
  </si>
  <si>
    <t>LGRGNSAR135_BRUTTO</t>
  </si>
  <si>
    <t>Brutto årsledighedsgrad bl. ledige soc_status_Kode=135</t>
  </si>
  <si>
    <t>LGRGNSAR135_NETTO</t>
  </si>
  <si>
    <t>Netto årsledighedsgrad bl. ledige soc_status_Kode=135</t>
  </si>
  <si>
    <t>LGRGNSAR136_BRUTTO</t>
  </si>
  <si>
    <t>Brutto årsledighedsgrad bl. ledige soc_status_Kode=136</t>
  </si>
  <si>
    <t>LGRGNSAR136_NETTO</t>
  </si>
  <si>
    <t>Netto årsledighedsgrad bl. ledige soc_status_Kode=136</t>
  </si>
  <si>
    <t>LGRGNSAR_BRUTTO</t>
  </si>
  <si>
    <t>Brutto årsledighedsgrad blandt ledige</t>
  </si>
  <si>
    <t>LGRGNSAR_NETTO</t>
  </si>
  <si>
    <t>Netto årsledighedsgrad blandt ledige</t>
  </si>
  <si>
    <t>LONGNS_BRED</t>
  </si>
  <si>
    <t>Bred timeløn for hovedbeskæftigede personer, gns.</t>
  </si>
  <si>
    <t>LONGNS_BRED131</t>
  </si>
  <si>
    <t>Bred timeløn for hovedbeskæftigede personer med soc_status_kode=131, gns.</t>
  </si>
  <si>
    <t>LONGNS_BRED132</t>
  </si>
  <si>
    <t>Bred timeløn for hovedbeskæftigede personer med soc_status_kode=132, gns.</t>
  </si>
  <si>
    <t>LONGNS_BRED133</t>
  </si>
  <si>
    <t>Bred timeløn for hovedbeskæftigede personer med soc_status_kode=133, gns.</t>
  </si>
  <si>
    <t>LONGNS_BRED134</t>
  </si>
  <si>
    <t>Bred timeløn for hovedbeskæftigede personer med soc_status_kode=134, gns.</t>
  </si>
  <si>
    <t>LONGNS_BRED135</t>
  </si>
  <si>
    <t>Bred timeløn for hovedbeskæftigede personer med soc_status_kode=135, gns.</t>
  </si>
  <si>
    <t>LONGNS_BRED136</t>
  </si>
  <si>
    <t>Bred timeløn for hovedbeskæftigede personer med soc_status_kode=136, gns.</t>
  </si>
  <si>
    <t>LONGNS_SMAL</t>
  </si>
  <si>
    <t>Smal timeløn for hovedbeskæftigede personer, gns.</t>
  </si>
  <si>
    <t>LONGNS_SMAL131</t>
  </si>
  <si>
    <t>Smal timeløn for hovedbeskæftigede personer med soc_status_kode=131, gns.</t>
  </si>
  <si>
    <t>LONGNS_SMAL132</t>
  </si>
  <si>
    <t>Smal timeløn for hovedbeskæftigede personer med soc_status_kode=132, gns.</t>
  </si>
  <si>
    <t>LONGNS_SMAL133</t>
  </si>
  <si>
    <t>Smal timeløn for hovedbeskæftigede personer med soc_status_kode=133, gns.</t>
  </si>
  <si>
    <t>LONGNS_SMAL134</t>
  </si>
  <si>
    <t>Smal timeløn for hovedbeskæftigede personer med soc_status_kode=134, gns.</t>
  </si>
  <si>
    <t>LONGNS_SMAL135</t>
  </si>
  <si>
    <t>Smal timeløn for hovedbeskæftigede personer med soc_status_kode=135, gns.</t>
  </si>
  <si>
    <t>LONGNS_SMAL136</t>
  </si>
  <si>
    <t>Smal timeløn for hovedbeskæftigede personer med soc_status_kode=136, gns.</t>
  </si>
  <si>
    <t>TILGRATE</t>
  </si>
  <si>
    <t>Tilgangsrate i forudgående årsperiode, pct.</t>
  </si>
  <si>
    <t>AEKVIVADISP_13</t>
  </si>
  <si>
    <t>Ækvivaleret disponibel indkomst</t>
  </si>
  <si>
    <t>IND_AFGIVKOD</t>
  </si>
  <si>
    <t>LPRADM</t>
  </si>
  <si>
    <t>LPRSKSOP</t>
  </si>
  <si>
    <t>C_OAFD</t>
  </si>
  <si>
    <t>C_OPR</t>
  </si>
  <si>
    <t>C_OPRART</t>
  </si>
  <si>
    <t>C_OSGH</t>
  </si>
  <si>
    <t>C_TILOPR</t>
  </si>
  <si>
    <t>D_ODTO</t>
  </si>
  <si>
    <t>Landspatientregistret operationer</t>
  </si>
  <si>
    <t>The Danish National Patient Register operations</t>
  </si>
  <si>
    <t>TILSTAND_GRAD_AAR_EX_FRAVAER</t>
  </si>
  <si>
    <t>BUAH</t>
  </si>
  <si>
    <t>BUAS</t>
  </si>
  <si>
    <t>AENDRARSAG1</t>
  </si>
  <si>
    <t>Årsag til ændret anbringelsessted 1</t>
  </si>
  <si>
    <t>AENDRARSAG2</t>
  </si>
  <si>
    <t>Årsag til ændret anbringelsessted 2</t>
  </si>
  <si>
    <t>AENDRARSAG3</t>
  </si>
  <si>
    <t>Årsag til ændret anbringelsessted 3</t>
  </si>
  <si>
    <t>AENDRARSAG4</t>
  </si>
  <si>
    <t>Årsag til ændret anbringelsessted 4</t>
  </si>
  <si>
    <t>AENDRGRUNDLAG</t>
  </si>
  <si>
    <t>Ændring i anbringelsesgrundlaget</t>
  </si>
  <si>
    <t>ANSTED_KLAS</t>
  </si>
  <si>
    <t>Anbringelsessted type</t>
  </si>
  <si>
    <t>EFFEKTDATO</t>
  </si>
  <si>
    <t>Effektueringsdato</t>
  </si>
  <si>
    <t>EFTEROPHOER1</t>
  </si>
  <si>
    <t>Årsager til ophør af efterværn 1</t>
  </si>
  <si>
    <t>EFTEROPHOER2</t>
  </si>
  <si>
    <t>Årsager til ophør af efterværn 2</t>
  </si>
  <si>
    <t>EFTEROPHOER3</t>
  </si>
  <si>
    <t>Årsager til ophør af efterværn 3</t>
  </si>
  <si>
    <t>EFTEROPHOER4</t>
  </si>
  <si>
    <t>Årsager til ophør af efterværn 4</t>
  </si>
  <si>
    <t>EFTEROPHOER5</t>
  </si>
  <si>
    <t>Årsager til ophør af efterværn 5</t>
  </si>
  <si>
    <t>EFTHJEM</t>
  </si>
  <si>
    <t>Ophold efter anbringelse</t>
  </si>
  <si>
    <t>FODDATO</t>
  </si>
  <si>
    <t>FRAKOMNUMMER</t>
  </si>
  <si>
    <t>Frakommunenummer</t>
  </si>
  <si>
    <t>HAENDELSE</t>
  </si>
  <si>
    <t>hændelse i anbringelsessag</t>
  </si>
  <si>
    <t>HJEMAARSAG1</t>
  </si>
  <si>
    <t>årsag til hjemsendelse for unge under 18 år 1</t>
  </si>
  <si>
    <t>HJEMAARSAG2</t>
  </si>
  <si>
    <t>årsag til hjemsendelse for unge under 18 år 2</t>
  </si>
  <si>
    <t>HJEMAARSAG3</t>
  </si>
  <si>
    <t>årsag til hjemsendelse for unge under 18 år 3</t>
  </si>
  <si>
    <t>HJEMAARSAG4</t>
  </si>
  <si>
    <t>årsag til hjemsendelse for unge under 18 år 4</t>
  </si>
  <si>
    <t>HJEMAARSAG5</t>
  </si>
  <si>
    <t>årsag til hjemsendelse for unge under 18 år 5</t>
  </si>
  <si>
    <t>HJEMAARSAG6</t>
  </si>
  <si>
    <t>årsag til hjemsendelse for unge under 18 år 6</t>
  </si>
  <si>
    <t>HJEMAARSAG7</t>
  </si>
  <si>
    <t>årsag til hjemsendelse for unge under 18 år 7</t>
  </si>
  <si>
    <t>HJEMOPHOLD</t>
  </si>
  <si>
    <t>ophold efter hjemsendelse</t>
  </si>
  <si>
    <t>NYKOM</t>
  </si>
  <si>
    <t>Handlekommune</t>
  </si>
  <si>
    <t>pnr</t>
  </si>
  <si>
    <t>SAMTYKKE</t>
  </si>
  <si>
    <t>anbringelsesgrundlag</t>
  </si>
  <si>
    <t>TILKOMNUMMER</t>
  </si>
  <si>
    <t>tilkommunenummer</t>
  </si>
  <si>
    <t>UDSLAG1</t>
  </si>
  <si>
    <t>udslagsgivende årsag 1</t>
  </si>
  <si>
    <t>UDSLAG2</t>
  </si>
  <si>
    <t>udslagsgivende årsag 2</t>
  </si>
  <si>
    <t>UDSLAG3</t>
  </si>
  <si>
    <t>udslagsgivende årsag 3</t>
  </si>
  <si>
    <t>UDSLAG4</t>
  </si>
  <si>
    <t>udslagsgivende årsag 4</t>
  </si>
  <si>
    <t>UDSLAG5</t>
  </si>
  <si>
    <t>udslagsgivende årsag 5</t>
  </si>
  <si>
    <t>UDSLAG6</t>
  </si>
  <si>
    <t>udslagsgivende årsag 6</t>
  </si>
  <si>
    <t>UDSLAG7</t>
  </si>
  <si>
    <t>udslagsgivende årsag 7</t>
  </si>
  <si>
    <t>UDSLAG8</t>
  </si>
  <si>
    <t>udslagsgivende årsag 8</t>
  </si>
  <si>
    <t>UDSLAG9</t>
  </si>
  <si>
    <t>udslagsgivende årsag 9</t>
  </si>
  <si>
    <t>UDSLAG10</t>
  </si>
  <si>
    <t>udslagsgivende årsag 10</t>
  </si>
  <si>
    <t>UDSLAG11</t>
  </si>
  <si>
    <t>udslagsgivende årsag 11</t>
  </si>
  <si>
    <t>UDSLAG12</t>
  </si>
  <si>
    <t>udslagsgivende årsag 12</t>
  </si>
  <si>
    <t>UDSLAG13</t>
  </si>
  <si>
    <t>udslagsgivende årsag 13</t>
  </si>
  <si>
    <t>UDSLAG14</t>
  </si>
  <si>
    <t>udslagsgivende årsag 14</t>
  </si>
  <si>
    <t>UDSLAG15</t>
  </si>
  <si>
    <t>UDSLAG16</t>
  </si>
  <si>
    <t>ALDER_ULT</t>
  </si>
  <si>
    <t>Alder ultimo kvartalet</t>
  </si>
  <si>
    <t>REFERENCETID</t>
  </si>
  <si>
    <t>Børn og unge (anbragte, hændelsesregister)</t>
  </si>
  <si>
    <t>Children and young adults (placements, event register)</t>
  </si>
  <si>
    <t>https://www.dst.dk/extranet/ForskningVariabellister/BUAH%20-%20B%C3%B8rn%20og%20unge%20anbragte%20h%C3%A6ndelsesregister.html</t>
  </si>
  <si>
    <t>Børn og unge (anbragte, kvartalsstatus)</t>
  </si>
  <si>
    <t>Children and young adults (placements, quarterly status)</t>
  </si>
  <si>
    <t>https://www.dst.dk/extranet/ForskningVariabellister/BUAS%20-%20B%C3%B8rn%20og%20unge%20anbragte%20kvartalsstatus.html</t>
  </si>
  <si>
    <t>Handlekommune for det anbragte barn</t>
  </si>
  <si>
    <t>Dato for den indberettede hændelse</t>
  </si>
  <si>
    <t>kommunekode for kommune, der modtager handleforpligtelsen for anbragt barn</t>
  </si>
  <si>
    <t>udslagsgivende årsag 1, Misbrug hos barn/ung</t>
  </si>
  <si>
    <t>udslagsgivende årsag 2, Kriminalitet hos barn/ung</t>
  </si>
  <si>
    <t>udslagsgivende årsag 3, Skoleproblemer hos barn/ung fx fravær</t>
  </si>
  <si>
    <t>udslagsgivende årsag 4, Anden bekymrende adfærd hos barn/ung fx udad-reagerende adfærd</t>
  </si>
  <si>
    <t>udslagsgivende årsag 5, Betydelig eller varigt nedsat fysisk eller psykisk funktionsevne hos barn/ung</t>
  </si>
  <si>
    <t>udslagsgivende årsag 6, Sundhedsforhold hos barn/ung</t>
  </si>
  <si>
    <t>udslagsgivende årsag 7, Overgreb mod barn/ung fx seksuelt eller voldeligt</t>
  </si>
  <si>
    <t>udslagsgivende årsag 8, Anden form for omsorgssvigt over for barn/ung</t>
  </si>
  <si>
    <t>udslagsgivende årsag 9, Misbrug hos forældre</t>
  </si>
  <si>
    <t>udslagsgivende årsag 10, Kriminalitet hos forældre</t>
  </si>
  <si>
    <t>udslagsgivende årsag 11, Anden bekymrende adfærd hos forældre</t>
  </si>
  <si>
    <t>udslagsgivende årsag 12, Betydelig eller varigt nedsat fysisk eller psykisk funktionsevne hos forældre</t>
  </si>
  <si>
    <t>udslagsgivende årsag 13, Højt konfliktniveau eller vold i hjemmet mellem voksne</t>
  </si>
  <si>
    <t>udslagsgivende årsag 14, Utilstrækkelig omsorg fra forældre</t>
  </si>
  <si>
    <t>UDSLAG15, Fogedsag, hjemløshed eller udsættelse fra bolig</t>
  </si>
  <si>
    <t>udslagsgivende årsag 16</t>
  </si>
  <si>
    <t>udslagsgivende årsag 16,  Andet</t>
  </si>
  <si>
    <t>årsag til hjemsendelse for unge under 18 år 1, Formålet med anbringelsen er opnået</t>
  </si>
  <si>
    <t>årsag til hjemsendelse for unge under 18 år 2, Formålet med anbringelsen er ikke opnået</t>
  </si>
  <si>
    <t>årsag til hjemsendelse for unge under 18 år 3, Den unge over 15 år trækker samtykke tilbage</t>
  </si>
  <si>
    <t>årsag til hjemsendelse for unge under 18 år 4, Den unge fylder 18 år</t>
  </si>
  <si>
    <t>årsag til hjemsendelse for unge under 18 år 5, Anbringelsen ophører på barnets, forældrenes eller anbringelsesstedets foranledning</t>
  </si>
  <si>
    <t>årsag til hjemsendelse for unge under 18 år 6, Afgørelse i børn- og ungeudvalget, Ankestyrelsen eller Landsretten</t>
  </si>
  <si>
    <t>årsag til hjemsendelse for unge under 18 år 7, Andet</t>
  </si>
  <si>
    <t>Kommunekode for kommune, som overgiver handleforpligtelsen til anden kommune</t>
  </si>
  <si>
    <t>Årsag til ændret anbringelsessted 1, Formålet med anbringelsen på anbringelsesstedet er opnået</t>
  </si>
  <si>
    <t>Årsag til ændret anbringelsessted 2, Formålet med anbringelsen på anbringelsesstedet kan ikke opnås</t>
  </si>
  <si>
    <t>Årsag til ændret anbringelsessted 3, Anbringelsen ændres på barnets, forældrenes eller anbringelsesstedets foranledning</t>
  </si>
  <si>
    <t>Årsag til ændret anbringelsessted 4, Andre årsager</t>
  </si>
  <si>
    <t>REFERENCETID, sidste dag i perioden</t>
  </si>
  <si>
    <t>Reason for changed location 4, Other causes</t>
  </si>
  <si>
    <t>Location of placement, type</t>
  </si>
  <si>
    <t>Reason for changed location 3, The placement is changed based on requests of the child, the parents or the place of placement</t>
  </si>
  <si>
    <t>Reason for changed location 2, The purpose of the placement at cannot be achieved</t>
  </si>
  <si>
    <t>Reason for changed location 1, The purpose of placement has been achieved</t>
  </si>
  <si>
    <t>Date of the reported event</t>
  </si>
  <si>
    <t>Årsager til ophør af efterværn 1, Formålet med anbringelsen er opnået</t>
  </si>
  <si>
    <t>Årsager til ophør af efterværn 2, Formålet med anbringelsen er ikke opnået</t>
  </si>
  <si>
    <t>Årsager til ophør af efterværn 3, Den unge fylder 23 år</t>
  </si>
  <si>
    <t>Årsager til ophør af efterværn 4, Anbringelsen ophører på den unges eller anbringelsesstedets foranledning</t>
  </si>
  <si>
    <t>Årsager til ophør af efterværn 5, Andet ophør</t>
  </si>
  <si>
    <t>Reasons for termination of aftercare 1, The purpose of the placement has been achieved</t>
  </si>
  <si>
    <t>Causes of termination of aftercare 2, The purpose of the placement has not been achieved</t>
  </si>
  <si>
    <t>Causes of cessation of aftercare 3, The young person turns 23</t>
  </si>
  <si>
    <t>Causes of termination of aftercare 4, The placement ends based on requests from the young person or place of placement</t>
  </si>
  <si>
    <t>Causes of termination of aftercare 5, Other causes</t>
  </si>
  <si>
    <t>Stay after placement</t>
  </si>
  <si>
    <t>event in placement case</t>
  </si>
  <si>
    <t>cause of repatriation for young people under 18 years of age, purpose of placement has been achieved</t>
  </si>
  <si>
    <t>cause of repatriation for young people under 18 years of age, purpose of placement is not achieved</t>
  </si>
  <si>
    <t>cause of repatriation for young people under the age of 18 3, The young person over the age of 15 withdraws consent</t>
  </si>
  <si>
    <t>cause of repatriation for young people under 18 years of age 4, The young person turns 18</t>
  </si>
  <si>
    <t>cause of repatriation for young people under 18 years of age, placement ceases on the initiative of the child, parents or placement</t>
  </si>
  <si>
    <t>cause for repatriation for young people under the age of 18 6, Decision in the Children's and Youth Committee, the National Board of Appeal or the High Court</t>
  </si>
  <si>
    <t>cause of repatriation for young people under 18 years 7, Other</t>
  </si>
  <si>
    <t>stay after repatriation</t>
  </si>
  <si>
    <t>municipality in charge of the placement of the child</t>
  </si>
  <si>
    <t>Foranstaltning eller anbringelsesgrundlag. Paragraf og lovgrundlag for anbringelsen</t>
  </si>
  <si>
    <t>Legal foundation for placement</t>
  </si>
  <si>
    <t>Change in foundation of placement</t>
  </si>
  <si>
    <t>Municipal code for municipality, which handles the obligation to act over to another municipality</t>
  </si>
  <si>
    <t>municipality code for the municipality that receives the obligation to act from another municipality</t>
  </si>
  <si>
    <t>decisive cause 1, Abuse in children / young</t>
  </si>
  <si>
    <t>decisive cause 3, School problems in children / young people eg absence</t>
  </si>
  <si>
    <t>decisive cause 2, Crime in Child / Young</t>
  </si>
  <si>
    <t>decisive cause 4, Other worrying behavior in children / young eg outward-acting behavior</t>
  </si>
  <si>
    <t>decisive cause 5, significant or permanently reduced physical or mental function in children / young</t>
  </si>
  <si>
    <t>decisive cause 6, Health conditions in children / young</t>
  </si>
  <si>
    <t>decisive cause 8, Other form of neglect of child / youth</t>
  </si>
  <si>
    <t>decisive cause 9, Abuse by parents</t>
  </si>
  <si>
    <t>decisive cause 10, Crime among parents</t>
  </si>
  <si>
    <t>decisive cause 11, Other worrying behavior of parents</t>
  </si>
  <si>
    <t>decisive cause 12, significant or permanently reduced physical or mental functioning of parents</t>
  </si>
  <si>
    <t>decisive cause 7, Child abuse / abuse of the young person eg sexual or violent</t>
  </si>
  <si>
    <t>decisive cause 13, High level of conflict or domestic violence between adults</t>
  </si>
  <si>
    <t>decisive cause 14, Insufficient parenting</t>
  </si>
  <si>
    <t>decisive cause 16, Other</t>
  </si>
  <si>
    <t>decisive cause 15, Custody, homelessness or delay from housing</t>
  </si>
  <si>
    <t>Age at the end of the quarter</t>
  </si>
  <si>
    <t>REFERENCE TIME, last day of the period</t>
  </si>
  <si>
    <t>ALDER_RAS</t>
  </si>
  <si>
    <t>Alder på sidste arbejdsdag i november</t>
  </si>
  <si>
    <t>Alder ultimo måneden</t>
  </si>
  <si>
    <t>Arbejdsstedsadressen ultimo november</t>
  </si>
  <si>
    <t>BOPAEL_ADGANGSADRESSE</t>
  </si>
  <si>
    <t>BOPAEL_ENHEDSADRESSE</t>
  </si>
  <si>
    <t>BOPAEL_KOM_KODE</t>
  </si>
  <si>
    <t>Bopælsadressen ultimo november</t>
  </si>
  <si>
    <t>Kommunekode for bopælen</t>
  </si>
  <si>
    <t>Branchekode DSE77</t>
  </si>
  <si>
    <t>BREDT_LOENBELOEB_EBS</t>
  </si>
  <si>
    <t>Bredt lønbeløb i erhvervsbeskæfigelsen</t>
  </si>
  <si>
    <t xml:space="preserve">Bredt lønbeløb </t>
  </si>
  <si>
    <t>DISCO_RAS_KODE</t>
  </si>
  <si>
    <t>DSKOD</t>
  </si>
  <si>
    <t>Arbejdsfunktion for lønmodtagere</t>
  </si>
  <si>
    <t>Fiktivt arbejdssted</t>
  </si>
  <si>
    <t xml:space="preserve">Midlertidigt fraværende fra beskæftigelse </t>
  </si>
  <si>
    <t>Heltid eller deltidsbeskæftiget</t>
  </si>
  <si>
    <t xml:space="preserve">Heltid eller deltid (arbejdsomfang/potentielt arbejdsomfang) </t>
  </si>
  <si>
    <t xml:space="preserve">I befolkningen på referencetidspunktet </t>
  </si>
  <si>
    <t xml:space="preserve">Indvandrere, efterkommere , personer med dansk oprindelse </t>
  </si>
  <si>
    <t>Over/under bagatelgrænsen</t>
  </si>
  <si>
    <t xml:space="preserve">Tilstandsgrad i november </t>
  </si>
  <si>
    <t xml:space="preserve">Personnummer </t>
  </si>
  <si>
    <t>Kode for primær tilknytning til arbejdsmarkedet</t>
  </si>
  <si>
    <t>STOETTE_BESK</t>
  </si>
  <si>
    <t xml:space="preserve">Støttet beskæftigelse </t>
  </si>
  <si>
    <t>Tilstandsgrad i året</t>
  </si>
  <si>
    <t>Tilstandsgrad i året for lønmodtagerjob hvor fravær er ekskluderet</t>
  </si>
  <si>
    <t>Tilstandskode i AMR</t>
  </si>
  <si>
    <t>ADAGP</t>
  </si>
  <si>
    <t>Syge- og barselsdagpenge udbetalt af kommunerne ekskl. udbetaling til selvstændige</t>
  </si>
  <si>
    <t>AINDK94</t>
  </si>
  <si>
    <t>Løn mm. (arbejdsmarkedsbidragspligtig indkomst hvoraf der betales foreløbig skat før udbetaling)</t>
  </si>
  <si>
    <t xml:space="preserve">ARBLHU </t>
  </si>
  <si>
    <t xml:space="preserve">Arbejdsmarkedsbidrag og særlig pension af erhvervsindkomst </t>
  </si>
  <si>
    <t>Arbejdsløshedsforsikring, faglige kontingenter, efterløns- og fleksydelsesbidrag (Rubrik52)</t>
  </si>
  <si>
    <t xml:space="preserve">Arbejdsløshedsdagpenge </t>
  </si>
  <si>
    <t>BDAGP</t>
  </si>
  <si>
    <t>Syge- og barselsdagpenge udbetalt af kommunerne til selvstændige</t>
  </si>
  <si>
    <t xml:space="preserve">Beskæftigelsesstatus 1980 til 2001 (Indkomst/AKM) </t>
  </si>
  <si>
    <t xml:space="preserve">Beskæftigelsesstatus fra 2002 (Indkomst/AKM) </t>
  </si>
  <si>
    <t xml:space="preserve">Kode for personens væsentligste indkomstkilde (INDKOMST/AKM) </t>
  </si>
  <si>
    <t>BOSBOERN</t>
  </si>
  <si>
    <t xml:space="preserve">Boligstøtte og børnetilskud </t>
  </si>
  <si>
    <t xml:space="preserve">CORLOEN </t>
  </si>
  <si>
    <t>DAGPENGE_KONTANT_13</t>
  </si>
  <si>
    <t xml:space="preserve">Beregnet bundskat til staten </t>
  </si>
  <si>
    <t xml:space="preserve">Skattemæssig værdi af frynsegoder i forbindelse med beskæftigelse </t>
  </si>
  <si>
    <t>Kontant løn fra indberetninger til skats oplysningsseddelregister/e-indkomstregister</t>
  </si>
  <si>
    <t xml:space="preserve">Dagpenge og kontanthjælp mv. ialt </t>
  </si>
  <si>
    <t xml:space="preserve">EJD_SKAT_EJER_BOLIG </t>
  </si>
  <si>
    <t xml:space="preserve">EJD_SKAT_LEJER_BOLIG </t>
  </si>
  <si>
    <t>Ejendomsskat(grundskyld) for boligejere</t>
  </si>
  <si>
    <t>Ejendomsskat(grundskyld) for lejere</t>
  </si>
  <si>
    <t>ERHVERVSINDK_13</t>
  </si>
  <si>
    <t xml:space="preserve">FAGFKDB </t>
  </si>
  <si>
    <t>FOLKEFORTID_13</t>
  </si>
  <si>
    <t>Folke- og førtidspension mv.</t>
  </si>
  <si>
    <t xml:space="preserve">Fagforeningskontingent i kr.- det beløb der kan fratrækkes på selvangivelsen </t>
  </si>
  <si>
    <t>Erhvervsindkomst, løn og nettooverskud af selvstændig virksomhed inkl. visse honorarer</t>
  </si>
  <si>
    <t xml:space="preserve">Ejendomsværdiskat </t>
  </si>
  <si>
    <t xml:space="preserve">FORMUEINDK_BRUTTO </t>
  </si>
  <si>
    <t xml:space="preserve">Renteindtægter og realiserede tab/gevinster på værdipapirer, ekskl. indkomst fra selvstændig virksomhed samt ekskl. beregnet lejeværdi af egen bolig </t>
  </si>
  <si>
    <t>FRIOFBEF</t>
  </si>
  <si>
    <t>Markering for frikort til offentlig befordring</t>
  </si>
  <si>
    <t>INTGRAYD</t>
  </si>
  <si>
    <t>Integrationsydelse til flygtninge-kontanthjælp til udlændinge</t>
  </si>
  <si>
    <t>KAPINDKP</t>
  </si>
  <si>
    <t>KHFLYGT</t>
  </si>
  <si>
    <t>Aktiveringsydelse- kontanthjælpsmodtagere</t>
  </si>
  <si>
    <t>Skattemæssig kapitalindkomst beregnet af Skat</t>
  </si>
  <si>
    <t>KONTANTHJ_13</t>
  </si>
  <si>
    <t>Kontanthjælp (underhold/forsørgelse)</t>
  </si>
  <si>
    <t xml:space="preserve">Boligsikring og boligydelse </t>
  </si>
  <si>
    <t>Udbetalte børnetilskud og familieydelser efter opregning til hele kalenderåret</t>
  </si>
  <si>
    <t>LEJEV_EGEN_BOLIG</t>
  </si>
  <si>
    <t>LOENSKPL</t>
  </si>
  <si>
    <t xml:space="preserve">Skattepligtig lønindkomst inkl. værdi af frynsegoder, og inkl. skattepligtig løn fra udlandet. </t>
  </si>
  <si>
    <t>NETOVSKUD_13</t>
  </si>
  <si>
    <t xml:space="preserve">Nettooverskud af selvstændig virksomhed efter kapitalindtægter og udgifter </t>
  </si>
  <si>
    <t>UNHINDK</t>
  </si>
  <si>
    <t>UDLAKT</t>
  </si>
  <si>
    <t>RENTBANK</t>
  </si>
  <si>
    <t>QUDDYDL</t>
  </si>
  <si>
    <t>OFF_OVERFORSEL_13</t>
  </si>
  <si>
    <t>OFFPENS</t>
  </si>
  <si>
    <t xml:space="preserve">Folke- og førtidspension </t>
  </si>
  <si>
    <t>Offentlige overførsler</t>
  </si>
  <si>
    <t>OFFPENS_EFTERLON_13</t>
  </si>
  <si>
    <t xml:space="preserve">førtids- og folkepenion, varmehjælp, efterløn og fleksydelse. </t>
  </si>
  <si>
    <t xml:space="preserve">Overførselsindkomster inkl. udbetalinger fra pensionskasser, ratepension mv. </t>
  </si>
  <si>
    <t xml:space="preserve">OVRIG_OVERFORSEL_13 </t>
  </si>
  <si>
    <t xml:space="preserve">Andre overførsler. SU, boligstøtte, grøn check og børnetilskud. </t>
  </si>
  <si>
    <t>PERINDKP</t>
  </si>
  <si>
    <t>Skattemæssig personlig indkomst beregnet af Skat</t>
  </si>
  <si>
    <t>PRE_SOCIO</t>
  </si>
  <si>
    <t>QAKTIVF</t>
  </si>
  <si>
    <t>Socioøkonomisk klassifikation (Indkomst/AKM)</t>
  </si>
  <si>
    <t>Samlede aktiver ultimo året ekskl. Pensionsformuer</t>
  </si>
  <si>
    <t>Aktiver ultimo året, ekskl. Pensionsformuer</t>
  </si>
  <si>
    <t>QARBLOS</t>
  </si>
  <si>
    <t>Udbetalinger fra arbejdsløshedskasser af arbejdsløshedsdagpenge og lign.</t>
  </si>
  <si>
    <t>QBISTYD</t>
  </si>
  <si>
    <t>Kontanthjælps-, aktiverings-, revaliderings, integrations-, og ledighedsydelse</t>
  </si>
  <si>
    <t>QEFTLON</t>
  </si>
  <si>
    <t xml:space="preserve">Efterløn, overgangsydelse og(fra2008 flexydelse) </t>
  </si>
  <si>
    <t>Midlertidige overførselsindkomster (kontanthjælpsydelser, dagpenge inkl. orlovsydelser)</t>
  </si>
  <si>
    <t>QPASSIV</t>
  </si>
  <si>
    <t>Skattemæssigt beregnet værdi af passiver ultimo året</t>
  </si>
  <si>
    <t>Udbetalinger fra arbejdsmarkedspensioner(ekskl.tjenestemandspension) og private pensioner fra Danmark</t>
  </si>
  <si>
    <t xml:space="preserve">Uddannelsesgodtgørelse til ledige </t>
  </si>
  <si>
    <t xml:space="preserve">Renteindtægt af obligationer, pantebreve i depot samt indestående i pengeinstitutter i Danmark, ekskl. renteindtægt i selstændig virksomhed </t>
  </si>
  <si>
    <t>Udenlandske aktiver</t>
  </si>
  <si>
    <t>Modtaget underholdsbidrag og børnebidrag</t>
  </si>
  <si>
    <t>ATPXX</t>
  </si>
  <si>
    <t>ATP omregnet til B-sats</t>
  </si>
  <si>
    <t>https://www.dst.dk/extranet/ForskningVariabellister/DODSAASG%20-%20D%C3%B8ds%C3%A5rsagsregister.html</t>
  </si>
  <si>
    <t>https://www.dst.dk/extranet/ForskningVariabellister/DREAM%20-%20Besk%C3%A6ftigelsesministeriets%20forl%C3%B8bsdatabase%20DREAM.html</t>
  </si>
  <si>
    <t>https://www.dst.dk/extranet/ForskningVariabellister/BEF%20-%20Befolkningen%20(%C3%A5r).html</t>
  </si>
  <si>
    <t>https://www.dst.dk/extranet/ForskningVariabellister/BOL%20-%20Boligt%C3%A6llingen.html</t>
  </si>
  <si>
    <t>https://www.dst.dk/extranet/ForskningVariabellister/BUA%20-%20B%C3%B8rn%20og%20unge%20anbragte.html</t>
  </si>
  <si>
    <t>https://www.dst.dk/extranet/ForskningVariabellister/BUFO%20-%20B%C3%B8rn%20og%20unge%20forebyggende%20foranstaltninger.html</t>
  </si>
  <si>
    <t>https://www.dst.dk/extranet/ForskningVariabellister/DOD%20-%20D%C3%B8de%20i%20Danmark.html</t>
  </si>
  <si>
    <t>https://www.dst.dk/extranet/ForskningVariabellister/DODSAARS%20-%20D%C3%B8ds%C3%A5rssagsregistret.html</t>
  </si>
  <si>
    <t>https://www.dst.dk/extranet/ForskningVariabellister/FIRM%20-%20Generel%20firmastatistik%20tom%202016%20endelig%20version.html</t>
  </si>
  <si>
    <t>https://www.dst.dk/extranet/ForskningVariabellister/FOB%20-%20Folke-%20og%20Boligt%C3%A6llingen%201970.html</t>
  </si>
  <si>
    <t>https://www.dst.dk/extranet/ForskningVariabellister/FTDB%20-%20Fertilitetsdatabasen%20b%C3%B8rn.html</t>
  </si>
  <si>
    <t>https://www.dst.dk/extranet/ForskningVariabellister/IDAN%20-%20IDA%20ans%C3%A6ttelser.html</t>
  </si>
  <si>
    <t>https://www.dst.dk/extranet/ForskningVariabellister/IDAP%20-%20IDA%20persondata.html</t>
  </si>
  <si>
    <t>https://www.dst.dk/extranet/ForskningVariabellister/IDAS%20-%20IDA%20arbejdssteder.html</t>
  </si>
  <si>
    <t>https://www.dst.dk/extranet/ForskningVariabellister/KRAF%20-%20Kriminalstatistik%20afg%C3%B8relser.html</t>
  </si>
  <si>
    <t>https://www.dst.dk/extranet/ForskningVariabellister/KRIN%20-%20Kriminalstatistik%20inds%C3%A6ttelser.html</t>
  </si>
  <si>
    <t>https://www.dst.dk/extranet/ForskningVariabellister/LMDB%20-%20L%C3%A6gemiddeldatabasen.html</t>
  </si>
  <si>
    <t>https://www.dst.dk/extranet/ForskningVariabellister/LON%20-%20L%C3%B8nstatistikken%20alle%20sektorer.html</t>
  </si>
  <si>
    <t>https://www.dst.dk/extranet/ForskningVariabellister/LPR_ADM%20-%20Landspatientregistret%20-%20administrative%20oplysninger.html</t>
  </si>
  <si>
    <t>https://www.dst.dk/extranet/ForskningVariabellister/LPR_BES%20-%20Landspatientregistret%20-%20ambulante%20bes%C3%B8gsdatoer.html</t>
  </si>
  <si>
    <t>https://www.dst.dk/extranet/ForskningVariabellister/LPR_DIAG%20-%20Landspatientregistret%20-%20diagnoser.html</t>
  </si>
  <si>
    <t>https://www.dst.dk/extranet/ForskningVariabellister/LPR_SKSOPR%20-%20Landspatientregistret%20-%20operationer.html</t>
  </si>
  <si>
    <t>PSYK_DIAG</t>
  </si>
  <si>
    <t>PSYK_ADM</t>
  </si>
  <si>
    <t>https://www.dst.dk/extranet/ForskningVariabellister/PSYK_ADM%20-%20Landspatientregistret%20psykiatri%20-%20administrative%20oplysninger.html</t>
  </si>
  <si>
    <t>https://www.dst.dk/extranet/ForskningVariabellister/PSYK_DIAG%20-%20Landspatientregistret%20psykiatri%20-%20diagnoser.html</t>
  </si>
  <si>
    <t>https://www.dst.dk/extranet/ForskningVariabellister/UDFK%20-%20Grundskolekarakterer.html</t>
  </si>
  <si>
    <t>https://www.dst.dk/extranet/ForskningVariabellister/UDG%20-%20Karaktergennemsnit%20p%C3%A5%20afsluttede%20gymnasielle-%20SOSU-%20PGU-%20og%20professionsbachelor%20uddannelser.html</t>
  </si>
  <si>
    <t>LEVERANCEDATO</t>
  </si>
  <si>
    <t>Sigtelser for mindreårige</t>
  </si>
  <si>
    <t>Charges for minors</t>
  </si>
  <si>
    <t>https://www.dst.dk/extranet/ForskningVariabellister/KRMS%20-%20Sigtelser%20for%20mindre%C3%A5rige.html</t>
  </si>
  <si>
    <t>MOR_ID (PNRM)</t>
  </si>
  <si>
    <t>FAR_ID (PNRF)</t>
  </si>
  <si>
    <t>CIVILSTAND</t>
  </si>
  <si>
    <t>FOEDDT</t>
  </si>
  <si>
    <t>Birth date</t>
  </si>
  <si>
    <t>HERKOMST</t>
  </si>
  <si>
    <t>INDT4</t>
  </si>
  <si>
    <t>STATSBORGERSKAB</t>
  </si>
  <si>
    <t>EJERNR</t>
  </si>
  <si>
    <t>EJSTAT</t>
  </si>
  <si>
    <t xml:space="preserve">CPR-SENR - Personnummer/selskabsnummer </t>
  </si>
  <si>
    <t>Ejerstatuskode</t>
  </si>
  <si>
    <t>LBEJD</t>
  </si>
  <si>
    <t>LEJEKOD</t>
  </si>
  <si>
    <t>Løbenummer</t>
  </si>
  <si>
    <t>Lejekode</t>
  </si>
  <si>
    <t>EGENDOMSNUMMER</t>
  </si>
  <si>
    <t>ejendomsnummer</t>
  </si>
  <si>
    <t>FAMANTALFSKATTEPLIGTIGE</t>
  </si>
  <si>
    <t>FAMBOERNETILSKUD</t>
  </si>
  <si>
    <t>FAMBOLIGSTOETTE</t>
  </si>
  <si>
    <t>FAMEJDSKAT_EJERBOLIG</t>
  </si>
  <si>
    <t>FAMEJDSKAT_LEJERBOLIG</t>
  </si>
  <si>
    <t>FAMEJENDOMSVURDERING</t>
  </si>
  <si>
    <t>FAMFORMREST_NY05</t>
  </si>
  <si>
    <t>FAMFORMUEAKTIVER</t>
  </si>
  <si>
    <t>FAMGAELDIALT</t>
  </si>
  <si>
    <t>FAMLEJEV_EGEN_BOLIG</t>
  </si>
  <si>
    <t>FAMLOENMV_13</t>
  </si>
  <si>
    <t>FAMOFF_OVERFORSEL_13</t>
  </si>
  <si>
    <t>FAMOVRIG_OVERFORSEL_13</t>
  </si>
  <si>
    <t>FAMSKATPLIGTINDK</t>
  </si>
  <si>
    <t>FAMSU</t>
  </si>
  <si>
    <t>FAMTYPE</t>
  </si>
  <si>
    <t>FAMVIRKOVERSKUD_13</t>
  </si>
  <si>
    <t>Antal fuldt skattepligtige voksne i familien</t>
  </si>
  <si>
    <t>Børnetilskud og familieydelser til familien</t>
  </si>
  <si>
    <t>Boligstøtte udbetalt til familien</t>
  </si>
  <si>
    <t>Ejendomsskat for boligejere</t>
  </si>
  <si>
    <t>Ejendomsskat for lejere</t>
  </si>
  <si>
    <t>Kontant ejendomsværdi</t>
  </si>
  <si>
    <t>Familiens nettorestformue ultimo året, ekskl. Pensionsformuer</t>
  </si>
  <si>
    <t>Familiens samlede aktiver</t>
  </si>
  <si>
    <t>Familiens passiver</t>
  </si>
  <si>
    <t>Lønindkomst i alt i familien</t>
  </si>
  <si>
    <t>Familiens offentlige overførsler</t>
  </si>
  <si>
    <t>Øvrige overførselsindkomster i familien</t>
  </si>
  <si>
    <t>Skattepligtig indkomst for familien</t>
  </si>
  <si>
    <t>Stipendier fra Statens Uddannelsesstøtte - SU udbetalt til familien</t>
  </si>
  <si>
    <t>familietype</t>
  </si>
  <si>
    <t>Familiens samlede overskud af selvstændig virksomhed efter virksomhedens renteudgifter</t>
  </si>
  <si>
    <t>NEDL</t>
  </si>
  <si>
    <t>Nedlæggelsesdato</t>
  </si>
  <si>
    <t>UDDF</t>
  </si>
  <si>
    <t>HF_VTIL</t>
  </si>
  <si>
    <t>Tidspunkt for, hvornår uddannelse mister sin gyldighed som højeste udd</t>
  </si>
  <si>
    <t>Time when education loses its validity as the highest education</t>
  </si>
  <si>
    <t>Højeste fuldførte uddannelse (forløb)</t>
  </si>
  <si>
    <t>Highest completed education (course)</t>
  </si>
  <si>
    <t>https://dst.dk/extranet/ForskningVariabellister/UDDF%20-%20H%C3%B8jeste%20fuldf%C3%B8rte%20uddannelse%20(forl%C3%B8b).html</t>
  </si>
  <si>
    <t>Family type</t>
  </si>
  <si>
    <t>Husstandens sammensætning</t>
  </si>
  <si>
    <t>Household composition</t>
  </si>
  <si>
    <t>BELIGKOM</t>
  </si>
  <si>
    <t>SPC_SLUT</t>
  </si>
  <si>
    <t>SPC_START</t>
  </si>
  <si>
    <t>Dato for afslutning af det aktuelle specielundervisningstiltag</t>
  </si>
  <si>
    <t>Dato for påbegyndelse af det aktuelle specielundervisningstiltag</t>
  </si>
  <si>
    <t>BEDOEMMELSESFORM</t>
  </si>
  <si>
    <t>FAGKODE</t>
  </si>
  <si>
    <t>KARAKTERAARSAG</t>
  </si>
  <si>
    <t>KLASSETYPE</t>
  </si>
  <si>
    <t>PRIVATISTER</t>
  </si>
  <si>
    <t>PROEVEART</t>
  </si>
  <si>
    <t>Angiver årsag for udeblivelse ved prøve</t>
  </si>
  <si>
    <t>Privatist</t>
  </si>
  <si>
    <t>Prøveart</t>
  </si>
  <si>
    <t>Bedømmelsesform</t>
  </si>
  <si>
    <t>Evaluation type</t>
  </si>
  <si>
    <t>Subject code</t>
  </si>
  <si>
    <t>Fagkode</t>
  </si>
  <si>
    <t>Årsag for udeblivelse ved prøve</t>
  </si>
  <si>
    <t>Cause of absence from test</t>
  </si>
  <si>
    <t>Type of Class</t>
  </si>
  <si>
    <t>Independent students</t>
  </si>
  <si>
    <t>Type of test</t>
  </si>
  <si>
    <t>BOERNFB</t>
  </si>
  <si>
    <t>BOERNSB</t>
  </si>
  <si>
    <t>Børnepasning 0-5 årige (Indskrevne Børn)</t>
  </si>
  <si>
    <t>Børnepasning over 5 år (Indskrevne Børn)</t>
  </si>
  <si>
    <t>Childcare 0-5 years (enrolled Children)</t>
  </si>
  <si>
    <t>Childcare over 5 years (enrolled Children)</t>
  </si>
  <si>
    <t>https://www.dst.dk/extranet/ForskningVariabellister/BOERNFB%20-%20B%C3%B8rnepasning%200-5%20%C3%A5rige%20(Indskrevne%20B%C3%B8rn).html</t>
  </si>
  <si>
    <t>https://www.dst.dk/extranet/ForskningVariabellister/BOERNSB%20-%20B%C3%B8rnepasning%20over%205%20%C3%A5r%20(Indskrevne%20B%C3%B8rn).html</t>
  </si>
  <si>
    <t>BORN_VFRA</t>
  </si>
  <si>
    <t>BORN_VTIL</t>
  </si>
  <si>
    <t>FULDTID_BORN</t>
  </si>
  <si>
    <t>PASNINGSTILBUD</t>
  </si>
  <si>
    <t>TIMER</t>
  </si>
  <si>
    <t>ALDER_OKT</t>
  </si>
  <si>
    <t>EJER2</t>
  </si>
  <si>
    <t>INSTNRBP</t>
  </si>
  <si>
    <t>INSTTYPE2</t>
  </si>
  <si>
    <t>SKOLE_KODE</t>
  </si>
  <si>
    <t>Indmeldelsestidspunkt</t>
  </si>
  <si>
    <t>Udmeldelsestidspunkt</t>
  </si>
  <si>
    <t>Barnets fuldtidsgrad/tilknytning til institutionen</t>
  </si>
  <si>
    <t>En kategori for pasningstilbud</t>
  </si>
  <si>
    <t>Kommunalt angivet pasningstimer</t>
  </si>
  <si>
    <t>Alder pr. 1 oktober</t>
  </si>
  <si>
    <t>Ejer2</t>
  </si>
  <si>
    <t>Insttype2</t>
  </si>
  <si>
    <t>Kommunekode fra folkeregisteradressen</t>
  </si>
  <si>
    <t>Registration time</t>
  </si>
  <si>
    <t>Resignation Time</t>
  </si>
  <si>
    <t>The child's full-time degree/affiliation with the institution</t>
  </si>
  <si>
    <t>Kategori for pasningstilbud</t>
  </si>
  <si>
    <t>Day care category</t>
  </si>
  <si>
    <t>Care hours, stated by municipality</t>
  </si>
  <si>
    <t>Age on October 1st</t>
  </si>
  <si>
    <t>CVR number</t>
  </si>
  <si>
    <t>Institution type</t>
  </si>
  <si>
    <t>Institutionstype (SFO, klub eller fritidshjem)</t>
  </si>
  <si>
    <t>Municipal code from the national register address</t>
  </si>
  <si>
    <t>School code</t>
  </si>
  <si>
    <t>ANSDAGE_2008</t>
  </si>
  <si>
    <t>Antal dage i jobbet</t>
  </si>
  <si>
    <t>TYPE_2008</t>
  </si>
  <si>
    <t>E_FAELLE_ID</t>
  </si>
  <si>
    <t>Antal E-familier i husstanden</t>
  </si>
  <si>
    <t>Referencetidspunkt eller -periode</t>
  </si>
  <si>
    <t>ADRESSE_ID</t>
  </si>
  <si>
    <t>Bopælsadresse_id</t>
  </si>
  <si>
    <t>E_fælle</t>
  </si>
  <si>
    <t>Moduldata version</t>
  </si>
  <si>
    <t>BEFADR</t>
  </si>
  <si>
    <t>BEFBOP</t>
  </si>
  <si>
    <t>ADR_RFRA</t>
  </si>
  <si>
    <t>Adressedato gældende fra (registerdato)</t>
  </si>
  <si>
    <t>ADR_VFRA</t>
  </si>
  <si>
    <t>Adressedato - gældende fra (hændelsesdato)</t>
  </si>
  <si>
    <t>ADR_VTIL</t>
  </si>
  <si>
    <t>Adressedato - gældende til (hændelsesdato)</t>
  </si>
  <si>
    <t>BOP_AJOUR</t>
  </si>
  <si>
    <t>Ajourføringsdato for flytning</t>
  </si>
  <si>
    <t>BOP_RFRA</t>
  </si>
  <si>
    <t>Registreringsdato i PSD</t>
  </si>
  <si>
    <t>BOP_VTIL</t>
  </si>
  <si>
    <t>Dato for afgang (fraflytning, udvandring, forsvinding, dødsfald).</t>
  </si>
  <si>
    <t>DAR</t>
  </si>
  <si>
    <t>DARSTATUS</t>
  </si>
  <si>
    <t>EJERLAVKODE</t>
  </si>
  <si>
    <t>IKRAFTTRÆDELSE</t>
  </si>
  <si>
    <t>KOMMUNENAVN</t>
  </si>
  <si>
    <t>Kommunenavn</t>
  </si>
  <si>
    <t>LANDSDELSNAVN</t>
  </si>
  <si>
    <t>LANDSDELSNUTS3</t>
  </si>
  <si>
    <t>MATRIKELNR</t>
  </si>
  <si>
    <t>NEDLAGT</t>
  </si>
  <si>
    <t>OPSTILLINGSKREDSKODE</t>
  </si>
  <si>
    <t>OPSTILLINGSKREDSNAVN</t>
  </si>
  <si>
    <t>POLITIKREDSKODE</t>
  </si>
  <si>
    <t>POLITIKREDSNAVN</t>
  </si>
  <si>
    <t>POSTNRNAVN</t>
  </si>
  <si>
    <t>REGIONSKODE</t>
  </si>
  <si>
    <t>REGIONSNAVN</t>
  </si>
  <si>
    <t>RETSKREDSKODE</t>
  </si>
  <si>
    <t>RETSKREDSNAVN</t>
  </si>
  <si>
    <t>SOGNENAVN</t>
  </si>
  <si>
    <t>Sognenavn</t>
  </si>
  <si>
    <t>STORKREDSNAVN</t>
  </si>
  <si>
    <t>STORKREDSNUMMER</t>
  </si>
  <si>
    <t>VALGLANDSDELSBOGSTAV</t>
  </si>
  <si>
    <t>VALGLANDSDELSNAVN</t>
  </si>
  <si>
    <t>ZONE</t>
  </si>
  <si>
    <t>Discontinued</t>
  </si>
  <si>
    <t>Danmarks Adresseregister</t>
  </si>
  <si>
    <t>Adresses in Denmark</t>
  </si>
  <si>
    <t>https://www.dst.dk/extranet/ForskningVariabellister/DAR%20-%20Danmarks%20adresseregister.html</t>
  </si>
  <si>
    <t>Adresseregister</t>
  </si>
  <si>
    <t>Bopælsændringer</t>
  </si>
  <si>
    <t>Adress register</t>
  </si>
  <si>
    <t>Adress changes</t>
  </si>
  <si>
    <t>https://www.dst.dk/extranet/ForskningVariabellister/BEFADR%20-%20Adresseregister.html</t>
  </si>
  <si>
    <t>https://www.dst.dk/extranet/ForskningVariabellister/BEFBOP%20-%20Bop%C3%A6ls%C3%A6ndringer.html</t>
  </si>
  <si>
    <t>DA</t>
  </si>
  <si>
    <t>smodt</t>
  </si>
  <si>
    <t>Smodt 1-24</t>
  </si>
  <si>
    <t>PSYK_PERS</t>
  </si>
  <si>
    <t>PSYK_PSYKIO</t>
  </si>
  <si>
    <t>C_PERSKAT1</t>
  </si>
  <si>
    <t>Personale indraget i psykiatrisk besøg</t>
  </si>
  <si>
    <t>C_PERSKAT2</t>
  </si>
  <si>
    <t>C_PERSKAT3</t>
  </si>
  <si>
    <t>C_PSYKYD</t>
  </si>
  <si>
    <t>Ambulant psykiatrisk ydelse</t>
  </si>
  <si>
    <t>C_YDSTED</t>
  </si>
  <si>
    <t>Sted for ambulant psykiatrisk ydelse</t>
  </si>
  <si>
    <t>Dato for ambulant psykiatrisk besøg</t>
  </si>
  <si>
    <t>C_INDFRA</t>
  </si>
  <si>
    <t>C_INDVILK</t>
  </si>
  <si>
    <t>C_UDTIL</t>
  </si>
  <si>
    <t>Landspatientregistret psykiatri ambulante besøg</t>
  </si>
  <si>
    <t>The Danish National Patient Register psychiatric outpatient visits</t>
  </si>
  <si>
    <t>https://www.dst.dk/extranet/ForskningVariabellister/PSYK_PERS%20-%20Landspatientregistret%20psykiatri%20-%20oplysninger%20om%20ambulante%20bes%C3%B8g.html</t>
  </si>
  <si>
    <t>Landspatientregistret psykiatri særlige oplysninger</t>
  </si>
  <si>
    <t>The Danish National Patient Register psychiatric special information</t>
  </si>
  <si>
    <t>https://www.dst.dk/extranet/ForskningVariabellister/PSYK_PSYKIO%20-%20Landspatientregistret%20psykiatri%20-%20s%C3%A6rlige%20psykiatrisk%20oplysninger.html</t>
  </si>
  <si>
    <t>AFG_GER9</t>
  </si>
  <si>
    <t>Gerningskode nicifret</t>
  </si>
  <si>
    <t>Code of the criminal act (nine digits)</t>
  </si>
  <si>
    <t>Formerly: ORGTILH - Organisationstilhørsforhold</t>
  </si>
  <si>
    <t>OMR_KODE</t>
  </si>
  <si>
    <t>Områdekode</t>
  </si>
  <si>
    <t>Områdekoden angiver, hvilken kilde dataindberetningerne kommer fra</t>
  </si>
  <si>
    <t>From which source</t>
  </si>
  <si>
    <t>ANB_AAR</t>
  </si>
  <si>
    <t>Anbringelsesaar</t>
  </si>
  <si>
    <t>https://www.dst.dk/extranet/ForskningVariabellister/BUAS%20-%20B%C3%B8rn%20og%20unge%20anbragte%20status.html</t>
  </si>
  <si>
    <t>https://www.dst.dk/extranet/ForskningVariabellister/BEF%20-%20Befolkningen.html</t>
  </si>
  <si>
    <t>BEFADR - Adresseregister (dst.dk)</t>
  </si>
  <si>
    <t>BEFBOP - Bopælsændringer (dst.dk)</t>
  </si>
  <si>
    <t>BOERNFB - Børnepasning 0-5 årige (Indskrevne Børn) (dst.dk)</t>
  </si>
  <si>
    <t>BOERNSB - Børnepasning over 5 år (Indskrevne Børn) (dst.dk)</t>
  </si>
  <si>
    <t>DAR - Danmarks adresseregister (dst.dk)</t>
  </si>
  <si>
    <t>PSYK_PSYKIO - Landspatientregistret psykiatri - særlige psykiatrisk oplysninger (dst.dk)</t>
  </si>
  <si>
    <t>https://www.dst.dk/extranet/ForskningVariabellister/UDG%20-%20UDG%20Karakterer%20for%20afsluttede%20uddannelser.html</t>
  </si>
  <si>
    <t>https://www.dst.dk/extranet/ForskningVariabellister/UDGK%20-%20Enkeltfag%20fra%20gymnasiale%20uddannelser..html</t>
  </si>
  <si>
    <t>EJER_BP</t>
  </si>
  <si>
    <t>Ejerform</t>
  </si>
  <si>
    <t>LPR_F_DIAGNOSER</t>
  </si>
  <si>
    <t>diagnosekode</t>
  </si>
  <si>
    <t>diagnosekode_parent</t>
  </si>
  <si>
    <t>Diagnosekode som tillægskoden vedrører</t>
  </si>
  <si>
    <t>diagnosetype</t>
  </si>
  <si>
    <t>diagnosetype_parent</t>
  </si>
  <si>
    <t>Diagnosetype for diagnosekode som tillægskoden vedrører</t>
  </si>
  <si>
    <t>dw_ek_kontakt</t>
  </si>
  <si>
    <t>Primærnøgle for den kontakt diagnosen tilhører</t>
  </si>
  <si>
    <t>senere_afkraeftet</t>
  </si>
  <si>
    <t>Markør for om diagnosen senere er afkræftet (0/1)</t>
  </si>
  <si>
    <t>afslutningsmaade</t>
  </si>
  <si>
    <t>Afslutningsmåde for forløbet, kode</t>
  </si>
  <si>
    <t>alder_dage_slut</t>
  </si>
  <si>
    <t>Borgerens alder i dage ved dato_slut</t>
  </si>
  <si>
    <t>alder_dage_start</t>
  </si>
  <si>
    <t>Borgerens alder i dage ved dato_start</t>
  </si>
  <si>
    <t>alder_slut</t>
  </si>
  <si>
    <t>Borgerens alder ved dato_slut</t>
  </si>
  <si>
    <t>alder_start</t>
  </si>
  <si>
    <t>Borgerens alder ved dato_start</t>
  </si>
  <si>
    <t>Borgerens CPR-nummer</t>
  </si>
  <si>
    <t>dato_henvisning</t>
  </si>
  <si>
    <t>dato_indberetning</t>
  </si>
  <si>
    <t>Indbretningsdato</t>
  </si>
  <si>
    <t>dato_slut</t>
  </si>
  <si>
    <t>Slutdato for forløbet</t>
  </si>
  <si>
    <t>dato_start</t>
  </si>
  <si>
    <t>Startdato for forløbet</t>
  </si>
  <si>
    <t>dw_ek_forloeb</t>
  </si>
  <si>
    <t>Primærnøgle for forløbet</t>
  </si>
  <si>
    <t>dw_ek_helbredsforloeb</t>
  </si>
  <si>
    <t>Primærnøgle for det helbredsforløb forløbet indgår i</t>
  </si>
  <si>
    <t>enhedstype_ans</t>
  </si>
  <si>
    <t>Enhedstype for forløbsansvarlige SOR-enhed, tekst</t>
  </si>
  <si>
    <t>enhedstype_hen</t>
  </si>
  <si>
    <t>Enhedstype for henvisende SOR-enhed, tekst</t>
  </si>
  <si>
    <t>enhedstype_ind</t>
  </si>
  <si>
    <t>Enhedstype for indberettende SOR-enhed, tekst</t>
  </si>
  <si>
    <t>forloeblabel</t>
  </si>
  <si>
    <t>Forløblabel, kode</t>
  </si>
  <si>
    <t>henvisning_fritvalg</t>
  </si>
  <si>
    <t>Oplysning om frit sygehusvalg ved henvisning til forløb, kode</t>
  </si>
  <si>
    <t>henvisningsmaade</t>
  </si>
  <si>
    <t>Henvisningsmåde, kode</t>
  </si>
  <si>
    <t>henvisningsaarsag</t>
  </si>
  <si>
    <t>Henvisningsårsag, kode</t>
  </si>
  <si>
    <t>hovedspeciale_ans</t>
  </si>
  <si>
    <t>Hovedspeciale for forløbsansvarlige SOR-enhed, tekst</t>
  </si>
  <si>
    <t>hovedspeciale_hen</t>
  </si>
  <si>
    <t>Hovedspeciale for den henvisende SOR-enhed, tekst</t>
  </si>
  <si>
    <t>hovedspeciale_ind</t>
  </si>
  <si>
    <t>Hovedspeciale for indberettende SOR-enhed, tekst</t>
  </si>
  <si>
    <t>koen</t>
  </si>
  <si>
    <t>Borgerens køn</t>
  </si>
  <si>
    <t>lpr_entity_id</t>
  </si>
  <si>
    <t>Koblingsnøgle til det kildesystem forløbsindberetningen stammer fra. 
Nøglen matcher variablen forlob_vaerdi i LPR3-baseret DRG</t>
  </si>
  <si>
    <t>region_ans</t>
  </si>
  <si>
    <t>Regionskode for forløbsansvarlige SOR-enhed</t>
  </si>
  <si>
    <t>region_hen</t>
  </si>
  <si>
    <t>Regionskode for henvisende SOR-enhed</t>
  </si>
  <si>
    <t>region_ind</t>
  </si>
  <si>
    <t>Regionskode for indberettende SOR-enhed</t>
  </si>
  <si>
    <t>shak_afd_ans</t>
  </si>
  <si>
    <t>SHAK-sygehusafdelingskode svarende til forløbsansvarlige SOR-enhed (6 cifre). 
Ikke udfyldt for nye SOR-enheder</t>
  </si>
  <si>
    <t>shak_afd_hen</t>
  </si>
  <si>
    <t>SHAK-sygehusafdelingskode svarende til henvisende SOR-enhed (6 cifre)</t>
  </si>
  <si>
    <t>shak_afd_ind</t>
  </si>
  <si>
    <t>SHAK-sygehusafdelingskode svarende til den indberettende SOR-enhed (6 cifre)</t>
  </si>
  <si>
    <t>shak_afs_ans</t>
  </si>
  <si>
    <t>SHAK-sygehusafsnitskode svarende til forløbsansvarlige SOR-enhed (7 cifre). 
Ikke udfyldt for nye SOR-enheder</t>
  </si>
  <si>
    <t>shak_afs_hen</t>
  </si>
  <si>
    <t>SHAK-sygehusafsnitskode svarende til henvisende SOR-enhed (7 cifre)</t>
  </si>
  <si>
    <t>shak_afs_ind</t>
  </si>
  <si>
    <t>SHAK-sygehusafsnitskode svarende til den indberettende SOR-enhed (7 cifre)</t>
  </si>
  <si>
    <t>shak_sgh_ans</t>
  </si>
  <si>
    <t>SHAK-sygehuskode svarende til forløbsansvarlige SOR-enhed (4 cifre). 
Ikke udfyldt for nye SOR-enheder</t>
  </si>
  <si>
    <t>shak_sgh_hen</t>
  </si>
  <si>
    <t>SHAK-sygehuskode svarende til henvisende SOR-enhed (4 cifre)</t>
  </si>
  <si>
    <t>shak_sgh_ind</t>
  </si>
  <si>
    <t>SHAK-sygehuskode svarende til den indberettende SOR-enhed (4 cifre)</t>
  </si>
  <si>
    <t>sorenhed_ans</t>
  </si>
  <si>
    <t>SOR-kode for forløbsansvarlig SOR-enhed</t>
  </si>
  <si>
    <t>sorenhed_hen</t>
  </si>
  <si>
    <t>SOR-kode for henvisende SOR-enhed</t>
  </si>
  <si>
    <t>sorenhed_ind</t>
  </si>
  <si>
    <t>SOR-kode for indberettende SOR-enhed</t>
  </si>
  <si>
    <t>tidspunkt_henvisning</t>
  </si>
  <si>
    <t>Henvisningstidspunkt</t>
  </si>
  <si>
    <t>tidspunkt_indberetning</t>
  </si>
  <si>
    <t>Indberetningstidspunkt</t>
  </si>
  <si>
    <t>tidspunkt_slut</t>
  </si>
  <si>
    <t>Sluttidspunkt for forløbet</t>
  </si>
  <si>
    <t>tidspunkt_start</t>
  </si>
  <si>
    <t>Starttidspunkt for forløbet</t>
  </si>
  <si>
    <t>Slutdato for helbredsforløbet</t>
  </si>
  <si>
    <t>Startdato for helbredsforløbet</t>
  </si>
  <si>
    <t>Primærnøgle for forløb som indgår i helbredsforløbet</t>
  </si>
  <si>
    <t>dw_ek_forloeb_forrige</t>
  </si>
  <si>
    <t>Primærnøgle for det forløb som forløbet refererer tilbage til i helbredsforløbet</t>
  </si>
  <si>
    <t xml:space="preserve">Primærnøgle for helbredsforløbet </t>
  </si>
  <si>
    <t>fejl_forloeb_forrige</t>
  </si>
  <si>
    <t>Markør for, om det forrige forløb ikke indgår i datamodellen 
(på grund af indberetningsfejl eller fordi forløbet er slettet)</t>
  </si>
  <si>
    <t>helbredsforloeblabel</t>
  </si>
  <si>
    <t>Label for helbredsforløbet (overført fra sidste forløb i helbredsforløbet)</t>
  </si>
  <si>
    <t>indirekte_fejl_helbredsforloeb</t>
  </si>
  <si>
    <t>Markør for, om et eller flere af forløbene i helbredsforløbet 
ikke indgår i datamodellen (på grund af indberetningsfejl på forløbet)</t>
  </si>
  <si>
    <t>referencehierarki</t>
  </si>
  <si>
    <t>Forløbets nummer i den referencesekvens  som udgør helbredsforløbet. 
Flere forløb kan have samme nummer i referencehierarkiet, da flere forløb
kan referere tilbage til det samme forløb 
(der kan være huller i hierarkiet hvis indirekte_fejl_helbredsforloeb=1)</t>
  </si>
  <si>
    <t>referencemaade</t>
  </si>
  <si>
    <t>Referencemåde for de enkelte forløb i helbredsforløbet. 
Indeholder kun referencemåderne ALAA01 og ALAA03</t>
  </si>
  <si>
    <t>Sluttidspunkt for helbredsforløbet</t>
  </si>
  <si>
    <t>Starttidspunkt for helbredsforløbet</t>
  </si>
  <si>
    <t>Primærnøgle for forløbet. Variablen er kun udfyldt for tillægskoder
til henvisningsårsager knyttet til forløb</t>
  </si>
  <si>
    <t>tillaegskode</t>
  </si>
  <si>
    <t>Tillægskode til henvisningsårsag</t>
  </si>
  <si>
    <t>aktionsdiagnose</t>
  </si>
  <si>
    <t>Kontaktens aktionsdiagnose</t>
  </si>
  <si>
    <t>dato_behandling_start</t>
  </si>
  <si>
    <t>Startdato for behandling</t>
  </si>
  <si>
    <t>Dato for seneste opdatering af indberetningen</t>
  </si>
  <si>
    <t>Slutdato for kontakten</t>
  </si>
  <si>
    <t>Startdato for kontakten</t>
  </si>
  <si>
    <t>Primærnøgle for det forløb kontakten indgår i</t>
  </si>
  <si>
    <t>Primærnøgle for kontakten</t>
  </si>
  <si>
    <t>Enhedstype for kontaktansvarlige SOR-enhed, tekst</t>
  </si>
  <si>
    <t>Enhedstype for indberettende SOR-enhed</t>
  </si>
  <si>
    <t xml:space="preserve">Oplysning om frit sygehusvalg ved henvisning </t>
  </si>
  <si>
    <t>Henvisningsårsag</t>
  </si>
  <si>
    <t>Hovedspeciale for kontaktansvarlige SOR-enhed, tekst</t>
  </si>
  <si>
    <t>Hovedspeciale for henvisende SOR-enhed, tekst</t>
  </si>
  <si>
    <t>Hovedspeciale for den indberettende SOR-enhed</t>
  </si>
  <si>
    <t>kontakttype</t>
  </si>
  <si>
    <t>Kontakttype (oplysning om fysisk fremmøde eller anden kontakttype)</t>
  </si>
  <si>
    <t>kontaktaarsag</t>
  </si>
  <si>
    <t>Koblingsnøgle til det kildesystem kontaktindberetningen stammer fra. 
Nøglen matcher variablen kontakt_vaerdi i LPR3-baseret DRG</t>
  </si>
  <si>
    <t>prioritet</t>
  </si>
  <si>
    <t>Prioritet for kontakten</t>
  </si>
  <si>
    <t>Regionskode for kontaktansvarlige SOR-enhed</t>
  </si>
  <si>
    <t>SHAK-sygehusafdelingskode svarende til kontaktansvarlige SOR-enhed (6 cifre). 
Ikke udfyldt for nye SOR-enheder</t>
  </si>
  <si>
    <t>SHAK-sygehusafdelingskode svarende til henvisende SOR-enhed (6 cifre). 
Ikke udfyldt for nye SOR-enheder</t>
  </si>
  <si>
    <t>SHAK-sygehusafdelingskode svarende til den indberettende SOR-enhed (6 cifre).
Ikke udfyldt for nye SOR-enheder</t>
  </si>
  <si>
    <t>SHAK-sygehusafsnitskode svarende til kontaktansvarlige SOR-enhed (7 cifre). 
Ikke udfyldt for nye SOR-enheder</t>
  </si>
  <si>
    <t>SHAK-sygehusafsnitskode svarende til henvisende SOR-enhed (7 cifre). 
Ikke udfyldt for nye SOR-enheder</t>
  </si>
  <si>
    <t>SHAK-sygehusafsnitskode svarende til den indberettende SOR-enhed (7 cifre).
Ikke udfyldt for nye SOR-enheder</t>
  </si>
  <si>
    <t>SHAK-sygehuskode svarende til kontaktansvarlige SOR-enhed (4 cifre). 
Ikke udfyldt for nye SOR-enheder</t>
  </si>
  <si>
    <t>SHAK-sygehuskode svarende til henvisende SOR-enhed (4 cifre). 
Ikke udfyldt for nye SOR-enheder</t>
  </si>
  <si>
    <t>SHAK-sygehuskode svarende til den indberettende SOR-enhed (4 cifre). 
Ikke udfyldt for nye SOR-enheder</t>
  </si>
  <si>
    <t>SOR-kode for kontaktansvarlige SOR-enhed</t>
  </si>
  <si>
    <t>Indberettende SOR-enhed</t>
  </si>
  <si>
    <t>tidspunkt_behandling_start</t>
  </si>
  <si>
    <t>Starttidspunkt for behandling</t>
  </si>
  <si>
    <t>Tidspunkt for seneste opdatering af indberetningen</t>
  </si>
  <si>
    <t>Sluttidspunkt for kontakten</t>
  </si>
  <si>
    <t>Starttidspunkt for kontakten</t>
  </si>
  <si>
    <t>cpr_barn</t>
  </si>
  <si>
    <t>Barnets CPR-nummer</t>
  </si>
  <si>
    <t>cpr_mor</t>
  </si>
  <si>
    <t>Moderens CPR-nummer</t>
  </si>
  <si>
    <t>dato_start_barn</t>
  </si>
  <si>
    <t>Startdato for barnets forløb i morbarnforløbet</t>
  </si>
  <si>
    <t>dw_ek_forloeb_barn</t>
  </si>
  <si>
    <t>Primærnøgle for barnets forløb i morbarnforløbet</t>
  </si>
  <si>
    <t>dw_ek_forloeb_mor</t>
  </si>
  <si>
    <t>Primærnøgle for moderens forløb i morbarnforløbet</t>
  </si>
  <si>
    <t>dw_ek_morbarnforloeb</t>
  </si>
  <si>
    <t>Primærnøgle for morbarnforløb</t>
  </si>
  <si>
    <t>forloeblabel_barn</t>
  </si>
  <si>
    <t>Label for barnets forløb i morbarnforløbet</t>
  </si>
  <si>
    <t>forloeblabel_mor</t>
  </si>
  <si>
    <t>Label for moderens forløb i morbarnforløbet</t>
  </si>
  <si>
    <t>koen_barn</t>
  </si>
  <si>
    <t>Barnets køn</t>
  </si>
  <si>
    <t>dato_lukket</t>
  </si>
  <si>
    <t>Dato for ophør</t>
  </si>
  <si>
    <t>gyldig_fra</t>
  </si>
  <si>
    <t>Startdato for rækkens gyldighedsperiode (obs: gyldig_fra overruler gyldig_til ved overlap)</t>
  </si>
  <si>
    <t>gyldig_til</t>
  </si>
  <si>
    <t>Slutdato for rækkens gyldighedsperiode (31DEC9999 = fortsat gyldig)</t>
  </si>
  <si>
    <t>hovedspeciale</t>
  </si>
  <si>
    <t>Hovedspeciale, tekst</t>
  </si>
  <si>
    <t>institutionsejer</t>
  </si>
  <si>
    <t>SOR-kode for Institutionsejer 
(SOR-enhed med overordnet politisk/økonomisk ansvar for sundhedsinstitutionen)</t>
  </si>
  <si>
    <t>institutionsejer_type</t>
  </si>
  <si>
    <t>Institutionsejers type, tekst 
(stat/region/kommune/privat/ukendt)</t>
  </si>
  <si>
    <t>kodetype</t>
  </si>
  <si>
    <t>Markør for kodetype (SOR/SHAK/YDER)</t>
  </si>
  <si>
    <t>org_enhed_niveau1</t>
  </si>
  <si>
    <t>SOR-kode for organisatorisk SOR-enhed på niveau 1 
(SOR-enhed med direkte ansvar overfor sundhedsinstitutionen)</t>
  </si>
  <si>
    <t>org_enhed_niveau2</t>
  </si>
  <si>
    <t xml:space="preserve">SOR-kode for organisatorisk SOR-enhed på niveau 2 </t>
  </si>
  <si>
    <t>org_enhed_niveau3</t>
  </si>
  <si>
    <t>SOR-kode for organisatorisk SOR-enhed på niveau 3</t>
  </si>
  <si>
    <t>org_enhed_niveau4</t>
  </si>
  <si>
    <t>SOR-kode for organisatorisk SOR-enhed på niveau 4</t>
  </si>
  <si>
    <t>org_enhed_niveau5</t>
  </si>
  <si>
    <t xml:space="preserve">SOR-kode for organisatorisk SOR-enhed på niveau 5 </t>
  </si>
  <si>
    <t>org_enhed_niveau6</t>
  </si>
  <si>
    <t>SOR-kode for organisatorisk SOR-enhed på niveau 6</t>
  </si>
  <si>
    <t>org_enhed_niveau7</t>
  </si>
  <si>
    <t>SOR-kode for organisatorisk SOR-enhed på niveau 7</t>
  </si>
  <si>
    <t>region</t>
  </si>
  <si>
    <t>Regionskode</t>
  </si>
  <si>
    <t>shak_afd</t>
  </si>
  <si>
    <t>SHAK-sygehusafdelingskode (6 cifre). Ikke udfyldt for nye SOR-enheder</t>
  </si>
  <si>
    <t>shak_afs</t>
  </si>
  <si>
    <t>SHAK-sygehusafsnitskode (7 cifre). Ikke udfyldt for nye SOR-enheder</t>
  </si>
  <si>
    <t>shak_sgh</t>
  </si>
  <si>
    <t>SHAK-sygehuskode(4 cifre). Ikke udfyldt for nye SOR-enheder</t>
  </si>
  <si>
    <t>sorenhed</t>
  </si>
  <si>
    <t>SOR-kode for SOR-enhed</t>
  </si>
  <si>
    <t>sorenhed_type</t>
  </si>
  <si>
    <t>SOR-enhedstype, tekst</t>
  </si>
  <si>
    <t>speciale_samlet</t>
  </si>
  <si>
    <t>Alle specialer (kommasepareret), tekst</t>
  </si>
  <si>
    <t>speciale2</t>
  </si>
  <si>
    <t>Andet speciale, tekst</t>
  </si>
  <si>
    <t>speciale3</t>
  </si>
  <si>
    <t>Tredje speciale, tekst</t>
  </si>
  <si>
    <t>speciale4</t>
  </si>
  <si>
    <t>Fjerde speciale, tekst</t>
  </si>
  <si>
    <t>speciale5</t>
  </si>
  <si>
    <t>Femte speciale, tekst</t>
  </si>
  <si>
    <t>speciale6</t>
  </si>
  <si>
    <t>Sjette speciale, tekst</t>
  </si>
  <si>
    <t>speciale7</t>
  </si>
  <si>
    <t>Syvende speciale, tekst</t>
  </si>
  <si>
    <t>speciale8</t>
  </si>
  <si>
    <t>Ottende speciale, tekst</t>
  </si>
  <si>
    <t>sundhedsinstitution</t>
  </si>
  <si>
    <t>SOR-kode for Sundhedsinstitution 
(SOR-enhed som er direkte ansvarlig overfor institutionsejeren)</t>
  </si>
  <si>
    <t>ydernummer</t>
  </si>
  <si>
    <t xml:space="preserve">Ydernummer </t>
  </si>
  <si>
    <t>Slutdato for proceduren</t>
  </si>
  <si>
    <t>Startdato for proceduren</t>
  </si>
  <si>
    <t>Primærnøgle for forløbet som proceduren tilhører. Er kun udfyldt for forløbsprocedurer</t>
  </si>
  <si>
    <t>Primærnøgle for kontakten som proceduren tilhører. Er kun udfyldt for kontaktprocedurer</t>
  </si>
  <si>
    <t>dw_ek_procedureregistrering</t>
  </si>
  <si>
    <t>Koblingsnøgle til tabellen betaler for procedurer med særskilt betaler eller forløbsprocedurer</t>
  </si>
  <si>
    <t>enhedstype_pro</t>
  </si>
  <si>
    <t>Enhedstype for producerende SOR-enhed, tekst</t>
  </si>
  <si>
    <t>hovedspeciale_pro</t>
  </si>
  <si>
    <t>Hovedspeciale for producerende SOR-enhed, tekst</t>
  </si>
  <si>
    <t>kontrast</t>
  </si>
  <si>
    <t>Oplysning om anvendt kontrast</t>
  </si>
  <si>
    <t>procedurekode</t>
  </si>
  <si>
    <t>Procedurekode</t>
  </si>
  <si>
    <t>procedurekode_parent</t>
  </si>
  <si>
    <t>Procedurekode som tillægskoden vedrører</t>
  </si>
  <si>
    <t>procedureregistrering_id</t>
  </si>
  <si>
    <t>Unik nøgle for den enkelte procedureregistrering. Viser hvilke procedurer, indikationer og tillægskoder der hører sammen i én procedureregistrering</t>
  </si>
  <si>
    <t>proceduretype</t>
  </si>
  <si>
    <t>Proceduretype (P= procedure, I=indikation, +=tillaegskode)</t>
  </si>
  <si>
    <t>proceduretype_parent</t>
  </si>
  <si>
    <t>Proceduretype for den procedurekode som tillægskoden vedrører (P= procedure, I=indikation)</t>
  </si>
  <si>
    <t>region_pro</t>
  </si>
  <si>
    <t>Regionskode for producerende SOR-enhed</t>
  </si>
  <si>
    <t>shak_afd_pro</t>
  </si>
  <si>
    <t>SHAK-sygehusafdelingskode svarende til producerende SOR-enhed (6 cifre). 
Ikke udfyldt for nye SOR-enheder</t>
  </si>
  <si>
    <t>shak_afs_pro</t>
  </si>
  <si>
    <t>SHAK-sygehusafsnitskode svarende til producerende SOR-enhed (7 cifre). 
Ikke udfyldt for nye SOR-enheder</t>
  </si>
  <si>
    <t>shak_sgh_pro</t>
  </si>
  <si>
    <t>SHAK-sygehuskode svarende til producerende SOR-enhed (4 cifre). 
Ikke udfyldt for nye SOR-enheder</t>
  </si>
  <si>
    <t>sorenhed_pro</t>
  </si>
  <si>
    <t>SOR-kode for den producerende SOR-enhed</t>
  </si>
  <si>
    <t>Sluttidspunkt for proceduren</t>
  </si>
  <si>
    <t>Starttidspunkt for proceduren</t>
  </si>
  <si>
    <t>Proceduretype (P= procedure, +=tillaegskode)</t>
  </si>
  <si>
    <t>Proceduretype for den procedurekode som tillægskoden vedrører (P= procedure)</t>
  </si>
  <si>
    <t>dato_resultat</t>
  </si>
  <si>
    <t>Dato for resultatets konstatering</t>
  </si>
  <si>
    <t>Primærnøgle for forløbet som resultatindberetningen tilhører. 
Er kun udfyldt for resultater trigget af registreringer på forløbet</t>
  </si>
  <si>
    <t>Primærnøgle for kontakten som resultatindberetningen tilhører. 
Er kun udfyldt for resultater trigget af registreringer på kontakten</t>
  </si>
  <si>
    <t>Enhedstype for SOR-enhed med ansvar for resultatindberetningen, tekst</t>
  </si>
  <si>
    <t>Hovedspeciale for  SOR-enhed med ansvar for resultatindberetningen, tekst</t>
  </si>
  <si>
    <t>indberetningsstatus</t>
  </si>
  <si>
    <t>Status for resultatindberetningen 
(inkomplet/komplet iht. de individuelle tidsmæssige krav til hver indberetningstype )</t>
  </si>
  <si>
    <t>indberetningstype</t>
  </si>
  <si>
    <t>Type af obligatorisk resultatindberetning</t>
  </si>
  <si>
    <t>Regionskode for  SOR-enhed med ansvar for resultatindberetningen</t>
  </si>
  <si>
    <t>resultatnummer</t>
  </si>
  <si>
    <t>Løbenummer for resultat (første resultat har resultatnummer = 0)</t>
  </si>
  <si>
    <t>resultattype</t>
  </si>
  <si>
    <t>Resultattype</t>
  </si>
  <si>
    <t>resultatvaerdi</t>
  </si>
  <si>
    <t>Resultatværdi</t>
  </si>
  <si>
    <t>SHAK-sygehusafdelingskode svarende til SOR-enhed med ansvar 
for resultatindberetningen (6 cifre). Ikke udfyldt for nye SOR-enheder</t>
  </si>
  <si>
    <t>SHAK-sygehusafsnitskode svarende til SOR-enhed med ansvar 
for resultatindberetningen (7 cifre). Ikke udfyldt for nye SOR-enheder</t>
  </si>
  <si>
    <t>SHAK-sygehuskode svarende til SOR-enhed med ansvar 
for resultatindberetningen (4 cifre). Ikke udfyldt for nye SOR-enheder</t>
  </si>
  <si>
    <t>SOR-enhed med ansvar for resultatindberetningen</t>
  </si>
  <si>
    <t>tidspunkt_resultat</t>
  </si>
  <si>
    <t>Tidspunkt for resultatets konstatering</t>
  </si>
  <si>
    <t>triggerkode</t>
  </si>
  <si>
    <t xml:space="preserve">Den diagnosekode, procedurekode eller kontaktårsag 
der har udløst den obligatoriske resultatindberetning. </t>
  </si>
  <si>
    <t>triggertype</t>
  </si>
  <si>
    <t xml:space="preserve">Markør for det objekt i indberetningen 
der har udløst den obligatoriske resultatindberetning. </t>
  </si>
  <si>
    <t>LPR_F_FORLOEB</t>
  </si>
  <si>
    <t>LPR_F_HELBREDSFORLOEB</t>
  </si>
  <si>
    <t>LPR_F_HENVISNING_TILLAEG</t>
  </si>
  <si>
    <t>LPR_F_KONTAKTER</t>
  </si>
  <si>
    <t>LPR_F_MORBARNFORLOEB</t>
  </si>
  <si>
    <t>LPR_F_ORGANISATIONER</t>
  </si>
  <si>
    <t>LPR_F_PROCEDURER_ANDRE</t>
  </si>
  <si>
    <t>LPR_F_PROCEDURER_KIRURGI</t>
  </si>
  <si>
    <t>LPR_F_RESULTATER</t>
  </si>
  <si>
    <t>The Danish National Patient Register (LPR3)</t>
  </si>
  <si>
    <t>Landspatientregistret (LPR3)</t>
  </si>
  <si>
    <t>https://www.dst.dk/extranet/ForskningVariabellister/LPR_F_DIAGNOSER%20-%20Landspatientregistret%20(LPR3)%20-%20Oplysninger%20om%20diagnoser.html</t>
  </si>
  <si>
    <t>https://www.dst.dk/extranet/ForskningVariabellister/LPR_F_FORLOEB%20-%20Landspatientregistret%20(LPR3)%20-%20Oplysninger%20om%20forl%C3%B8b.html</t>
  </si>
  <si>
    <t>https://www.dst.dk/extranet/ForskningVariabellister/LPR_F_HELBREDSFORLOEB%20-%20Landspatientregistret%20(LPR3)%20-%20Oplysninger%20om%20helbredsforl%C3%B8b.html</t>
  </si>
  <si>
    <t>https://www.dst.dk/extranet/ForskningVariabellister/LPR_F_HENVISNING_TILLAEG%20-%20Landspatientregistret%20(LPR3)%20-%20Oplysninger%20om%20till%C3%A6gskoder%20til%20henvisnings%C3%A5rsager.html</t>
  </si>
  <si>
    <t>https://www.dst.dk/extranet/ForskningVariabellister/LPR_F_KONTAKTER%20-%20Landspatientregistret%20(LPR3)%20-%20Oplysninger%20om%20kontakter.html</t>
  </si>
  <si>
    <t>https://www.dst.dk/extranet/ForskningVariabellister/LPR_F_MORBARNFORLOEB%20-%20Landspatientregistret%20(LPR3)%20-%20Oplysninger%20om%20mor%20og%20barns%20forl%C3%B8b.html</t>
  </si>
  <si>
    <t>https://www.dst.dk/extranet/ForskningVariabellister/LPR_F_ORGANISATIONER%20-%20Landspatientregistret%20(LPR3)%20-%20Oplysninger%20om%20SOR-enheder%20og%20sygehusafsnit%20(SHAK).html</t>
  </si>
  <si>
    <t>https://www.dst.dk/extranet/ForskningVariabellister/LPR_F_PROCEDURER_ANDRE%20-%20Landspatientregistret%20(LPR3)%20-%20Oplysninger%20om%20ikke-kirurgiske%20procedureregistreringer.html</t>
  </si>
  <si>
    <t>https://www.dst.dk/extranet/ForskningVariabellister/LPR_F_PROCEDURER_KIRURGI%20-%20Landspatientregistret%20(LPR3)%20-%20Oplysninger%20om%20kirurgiske%20procedureregistreringer.html</t>
  </si>
  <si>
    <t>https://www.dst.dk/extranet/ForskningVariabellister/LPR_F_RESULTATER%20-%20Landspatientregistret%20(LPR3)%20-%20Oplysninger%20om%20obligatorisk%20resultatindberetning.html</t>
  </si>
  <si>
    <t>BBR_ADG</t>
  </si>
  <si>
    <t>BBRBYGNING</t>
  </si>
  <si>
    <t>BBRENHED</t>
  </si>
  <si>
    <t>DST_ADGANGSADRESSEKVALITET</t>
  </si>
  <si>
    <t>DST_ADGANGSADRESSE_ID</t>
  </si>
  <si>
    <t>https://www.dst.dk/extranet/ForskningVariabellister/BBR_ADG%20-%20Adgangsadressereference.html</t>
  </si>
  <si>
    <t>https://www.dst.dk/extranet/ForskningVariabellister/BBRBYGNING%20-%20BBR%20bygninger.html</t>
  </si>
  <si>
    <t>https://www.dst.dk/extranet/ForskningVariabellister/BBRENHED%20-%20BBR%20enhed.html</t>
  </si>
  <si>
    <t>Adgangsadressereference</t>
  </si>
  <si>
    <t>Access address</t>
  </si>
  <si>
    <t>BBR bygninger</t>
  </si>
  <si>
    <t>BBR Buildings</t>
  </si>
  <si>
    <t>BBR enhed</t>
  </si>
  <si>
    <t>BBR Unit</t>
  </si>
  <si>
    <t>INDT5</t>
  </si>
  <si>
    <t>INDT6</t>
  </si>
  <si>
    <t>INDT7</t>
  </si>
  <si>
    <t>INDT8</t>
  </si>
  <si>
    <t>ANM_GER9</t>
  </si>
  <si>
    <t>Gerningskode nicifret, DS</t>
  </si>
  <si>
    <t>IND_GER9</t>
  </si>
  <si>
    <t>KON_GER9</t>
  </si>
  <si>
    <t>MIN_GER9</t>
  </si>
  <si>
    <t>OFR_GER9</t>
  </si>
  <si>
    <t>SIG_GER9</t>
  </si>
  <si>
    <t>½</t>
  </si>
  <si>
    <t>Note that the BEF dataset (bef1985_2020) has been slightly changes by DST and now has a different reference date compared to earlier datasets (those found I earlier updates and named bef_fam_:). The reference date is now 31 December yyyy instead of 1 January yyyy. Hence the variable “year” has changes one year backwards.</t>
  </si>
  <si>
    <t>Note that the end year in the name of the dataset corresponds to the status date plus one year, as the highest completed education registered on the status date is valid until the next update the following year. Consequently, the variable "year" will be one year ahead of the year of the status date.</t>
  </si>
  <si>
    <t>Version nr. 20240122</t>
  </si>
  <si>
    <t>Order (tick registers/ variables with "x")</t>
  </si>
  <si>
    <t>BYNAVN</t>
  </si>
  <si>
    <t>FLYT</t>
  </si>
  <si>
    <t>FLYTINST</t>
  </si>
  <si>
    <t>FORNVN</t>
  </si>
  <si>
    <t>MINS</t>
  </si>
  <si>
    <t>OPRET</t>
  </si>
  <si>
    <t>PRODNR</t>
  </si>
  <si>
    <t>TELREL</t>
  </si>
  <si>
    <t>UDDINST</t>
  </si>
  <si>
    <t>Bynavn</t>
  </si>
  <si>
    <t>Flyttekode</t>
  </si>
  <si>
    <t>Flytteinstitution</t>
  </si>
  <si>
    <t>Forkortet institutionsnavn</t>
  </si>
  <si>
    <t>Ministerie</t>
  </si>
  <si>
    <t>Oprettelsesdato</t>
  </si>
  <si>
    <t>Produktionsenhedsnummer</t>
  </si>
  <si>
    <t>Tællingsrelation</t>
  </si>
  <si>
    <t>CVR-nummeret er det entydige nummer en juridisk enhed er optaget i CVR med</t>
  </si>
  <si>
    <t>Kode der angiver institutionens/enhedens ejerforhold</t>
  </si>
  <si>
    <t>En Hovedskole er den overordnede juridiske enhed for en institution, der har uddannelsesaktivitet på flere adresser.</t>
  </si>
  <si>
    <t>3-cifret kodeopdeling af institutionstype og typenavn</t>
  </si>
  <si>
    <t>4-cifret kodeopdeling af institutionstype og typenavn</t>
  </si>
  <si>
    <t>INSTNR er en sekscifret unik kode for den enkelte institution eller enhed i institutionsregistret</t>
  </si>
  <si>
    <t>Kode som angiver institutionens/enhedens ministerielle tilhørsfohold (ressortministerium)</t>
  </si>
  <si>
    <t>Variablen er kun relevant for institutioner med grundskoleundervisning og angiver højeste klassetrin på institutionen/enheden</t>
  </si>
  <si>
    <t>Adressen i kommunen (vejnr., husnr., husbogstav)</t>
  </si>
  <si>
    <t>Postnummer er et firecifret tal, som knyttes til et geografisk område</t>
  </si>
  <si>
    <t>Kode der viser, hvilken aktivitetsstatus institutionen har</t>
  </si>
  <si>
    <t>Kode for institutionens administrationskommune eller administrerende region</t>
  </si>
  <si>
    <t>Code for the institutions administrative municipality or administrative region</t>
  </si>
  <si>
    <t>Bynavn knyttet til institutionens postnr.</t>
  </si>
  <si>
    <t>The CVR number is the unique number with which a legal entity is registered in the CVR</t>
  </si>
  <si>
    <t>Code indicating the ownership of the institution</t>
  </si>
  <si>
    <t>Indicates whether the unit is a main school, a department under a main school, or an institution without subordinate units.</t>
  </si>
  <si>
    <t>Angiver om enheden er en hovedskole, en afdeling under en hovedskole, eller en institution uden underordnede enheder.</t>
  </si>
  <si>
    <t>Indicates whether the institution has moved from or to a new institution number</t>
  </si>
  <si>
    <t>City name linked to the institutions postal code</t>
  </si>
  <si>
    <t>Forkortet navn på institutionen</t>
  </si>
  <si>
    <t>Abbreviated name of the institution</t>
  </si>
  <si>
    <t>Angiver nummeret på den institution, som eleverne er flyttet til/fra (jf. variablen FLYT)</t>
  </si>
  <si>
    <t>Flyttekoden refererer til om institutionen er flyttet fra eller til et nyt institutionsnummer.</t>
  </si>
  <si>
    <t>Indicates the institution number the students have moved to/from (cf. the MOVE variable)</t>
  </si>
  <si>
    <t>A Hovedskole is the overall legal unit for an institution that has educational activities at several addresses</t>
  </si>
  <si>
    <t>Angiver instnr for hovedskolen i de tilfælde, hvor HOSK=2. Hvis HOSK=(0,1) vil den være "999999"</t>
  </si>
  <si>
    <t>Indicates the institute number for the main school in cases where HOSK=2. If HOSK=(0,1) it will be "999999"</t>
  </si>
  <si>
    <t>3-digit division of the institution type and type name</t>
  </si>
  <si>
    <t>4-digit division of the institution type and type name</t>
  </si>
  <si>
    <t>INSTNR is a six-digit unique code for the individual institution or unit in the institution register</t>
  </si>
  <si>
    <t>Code indicating the institution/unit's ministerial affiliation (departmental ministry)</t>
  </si>
  <si>
    <t>Institutionens/enhedens fulde navn</t>
  </si>
  <si>
    <t>Full name of the institution/unit</t>
  </si>
  <si>
    <t>Only applies to institutions with primary school education, indicates the highest class level at the institution/unit</t>
  </si>
  <si>
    <t>The address in the municipality (road number, house number, house letter)</t>
  </si>
  <si>
    <t>Postcode is a four-digit number which is linked to a geographical area</t>
  </si>
  <si>
    <t>A company is assigned a P number (Production Unit Number) for each physical location from which the company operates (10 digits). Several P-numbers can be associated with the same CVR number.</t>
  </si>
  <si>
    <t>En virksomhed får tildelt et P-nummer (Produktionsenhedsnummer) for hver fysisk beliggenhed, som virksomheden driver virksomhed fra (10 cifre).  Der kan være tilknyttet flere P-numre til samme CVR-nummer.</t>
  </si>
  <si>
    <t>Code showing which activity status the institution has</t>
  </si>
  <si>
    <t>Uddanelsesinstitutioner</t>
  </si>
  <si>
    <t>Educational institutions</t>
  </si>
  <si>
    <t>https://www.dst.dk/extranet/ForskningVariabellister/UDDINST%20-%20Uddannelsesinstitutioner.html</t>
  </si>
  <si>
    <t>BFL</t>
  </si>
  <si>
    <t>AJO_ARBNR_SENR</t>
  </si>
  <si>
    <t>AJO_ARB_KOMKODE</t>
  </si>
  <si>
    <t>AJO_ATP_BELOEB</t>
  </si>
  <si>
    <t>AJO_ATP_BIDRAG_SATS_KODE</t>
  </si>
  <si>
    <t>AJO_BRANCHE07</t>
  </si>
  <si>
    <t>AJO_BREDT_LOENBELOEB</t>
  </si>
  <si>
    <t>AJO_CVR_NR_FRA_PROD_JOB</t>
  </si>
  <si>
    <t>AJO_FIKTIV_ARB_KODE</t>
  </si>
  <si>
    <t>AJO_FULDTID_BESKAEFTIGET</t>
  </si>
  <si>
    <t>AJO_FUNKTIONSKODE</t>
  </si>
  <si>
    <t>AJO_INDBERETTEDE_LOENTIMER</t>
  </si>
  <si>
    <t>AJO_INDKOMST_ART_KODE</t>
  </si>
  <si>
    <t>AJO_INDKOMST_TYPE_KODE</t>
  </si>
  <si>
    <t>AJO_JOB_SLUT_DATO</t>
  </si>
  <si>
    <t>AJO_JOB_START_DATO</t>
  </si>
  <si>
    <t>AJO_LOENTIMER</t>
  </si>
  <si>
    <t>AJO_LOENTIME_KODE</t>
  </si>
  <si>
    <t>AJO_OK_NR</t>
  </si>
  <si>
    <t>AJO_PROD_NR_FRA_APP</t>
  </si>
  <si>
    <t>AJO_PROD_NR_FRA_PROD_JOB</t>
  </si>
  <si>
    <t>AJO_SE_NR_FRA_PROD_JOB</t>
  </si>
  <si>
    <t>AJO_SMALT_LOENBELOEB</t>
  </si>
  <si>
    <t>ANTAL_LOENMODTAGERE</t>
  </si>
  <si>
    <t>ANTAL_LOENMODTAGER_JOB</t>
  </si>
  <si>
    <t>SEKTORKODE</t>
  </si>
  <si>
    <t>VMO_DISCO_KODE</t>
  </si>
  <si>
    <t>VMO_DISCO_MATCHPRIO_KODE</t>
  </si>
  <si>
    <t>VMO_DISCO_SLUT_DATO</t>
  </si>
  <si>
    <t>VMO_DISCO_START_DATO</t>
  </si>
  <si>
    <t>10-cifret identifikationsnummer for et arbejdssted. Nummeret er ikke informationsbærende. Nummeret er entydigt.</t>
  </si>
  <si>
    <t>Indbetalt ATP-bidrag</t>
  </si>
  <si>
    <t>ATP-bidragssats på jobbet</t>
  </si>
  <si>
    <t>DB07 branche knyttet til jobbets arbejdssted</t>
  </si>
  <si>
    <t>Bredt lønbeløb er en summering af al lønindkomst i eIR dvs. inkl. ATP-bidrag og personalegoder.</t>
  </si>
  <si>
    <t>Indberetterens CVR-nummer fra prodjob</t>
  </si>
  <si>
    <t>Fiktiv arbejdssteds kode på det komprimerede prodjob</t>
  </si>
  <si>
    <t>Fuldtidsbeskæftigelse</t>
  </si>
  <si>
    <t>Funktionskode til sektorplacering af arbejdsstedet</t>
  </si>
  <si>
    <t>Løntimer på prodjob</t>
  </si>
  <si>
    <t>Indkomstartkode på prodjob</t>
  </si>
  <si>
    <t>Indkomsttypekode på prodjob</t>
  </si>
  <si>
    <t>Slutdato for det komprimerede job.</t>
  </si>
  <si>
    <t>Startdato for det komprimerede job.</t>
  </si>
  <si>
    <t>Løntimer på komprimerede job.</t>
  </si>
  <si>
    <t>Kode for, om løntimer er indberettet eller imputeret</t>
  </si>
  <si>
    <t>Økonomisk enhed (statistisk enhed)</t>
  </si>
  <si>
    <t>Produktionsenhedsnummer ifølge APP på prodjob</t>
  </si>
  <si>
    <t>Produktionsenhedsnummer indberettet på et komprimeret prodjob</t>
  </si>
  <si>
    <t>Indberetterens SE-nr. på prodjob.</t>
  </si>
  <si>
    <t>Smalt lønbeløb, som omfatter lønindkomst uden ATP-bidrag og personalegoder</t>
  </si>
  <si>
    <t>Antal lønmodtagere</t>
  </si>
  <si>
    <t>Antal lønmodtagere på prodjob</t>
  </si>
  <si>
    <t>Sektorkode på arbejdssted</t>
  </si>
  <si>
    <t>DISCO kode</t>
  </si>
  <si>
    <t>DISCO match prioriterings kode</t>
  </si>
  <si>
    <t>Slutdato for DISCO kode</t>
  </si>
  <si>
    <t>Startdato for DISCO kode på lønindberetning</t>
  </si>
  <si>
    <t>DREAM202409</t>
  </si>
  <si>
    <t>Type for jobbet</t>
  </si>
  <si>
    <t>LPR_OPR</t>
  </si>
  <si>
    <t>LPR_DIAG</t>
  </si>
  <si>
    <t>LPR_ADM</t>
  </si>
  <si>
    <t>LPR_BES</t>
  </si>
  <si>
    <t>C_KOMB</t>
  </si>
  <si>
    <t>Kombination</t>
  </si>
  <si>
    <t>Operationsafdeling</t>
  </si>
  <si>
    <t>Operationskode</t>
  </si>
  <si>
    <t>Operationssygehus</t>
  </si>
  <si>
    <t>LPR_SKSOPR</t>
  </si>
  <si>
    <t>LPR_SKSUBE</t>
  </si>
  <si>
    <t>C_OPART</t>
  </si>
  <si>
    <t>C_OSG</t>
  </si>
  <si>
    <t>V_OMINUT</t>
  </si>
  <si>
    <t>V_OTIME</t>
  </si>
  <si>
    <t>Procedurende afdeling (undersøgelse &amp; behandling)</t>
  </si>
  <si>
    <t>Procedurekodenummer (undersøgelse &amp; behandling)</t>
  </si>
  <si>
    <t>Procedureart (undersøgelse &amp; behandling)</t>
  </si>
  <si>
    <t>Procedurende sygehus (undersøgelse &amp; behandling)</t>
  </si>
  <si>
    <t>Tillægskode (undersøgelse &amp; behandling)</t>
  </si>
  <si>
    <t>Proceduredato (undersøgelse &amp; behandling)</t>
  </si>
  <si>
    <t>Procedureminut (undersøgelse &amp; behandling)</t>
  </si>
  <si>
    <t>Proceduretime (undersøgelse &amp; behandling)</t>
  </si>
  <si>
    <t>LPR_F_NYT_HELBREDSFORLOEB</t>
  </si>
  <si>
    <t>LPRF_KONTAKTLOKATIONER</t>
  </si>
  <si>
    <t>C_DIAGMOD</t>
  </si>
  <si>
    <t>enhedstype</t>
  </si>
  <si>
    <t>fravaer</t>
  </si>
  <si>
    <t>Slutdato for kontaktlokation</t>
  </si>
  <si>
    <t>Startdato for kontaktlokation</t>
  </si>
  <si>
    <t>Primærnøgle for kontakten som kontaktlokationen tilhører</t>
  </si>
  <si>
    <t>Enhedstype for SOR-enhed hvor borgeren har opholdt sig under kontakten, tekst</t>
  </si>
  <si>
    <t>Oplysning om borgerens eventuelle fravær under kontakten</t>
  </si>
  <si>
    <t>Hovedspeciale for SOR-enhed hvor borgeren har opholdt sig under kontakten, tekst</t>
  </si>
  <si>
    <t>Regionskode for SOR-enhed hvor borgeren har opholdt sig under kontakten</t>
  </si>
  <si>
    <t>SHAK-sygehusafdelingskode svarende til SOR-enhed hvor borgeren har opholdt sig under kontakten (6 cifre). Ikke udfyldt for nye SOR-enheder</t>
  </si>
  <si>
    <t>SHAK-sygehusafsnitskode svarende til SOR-enhed hvor borgeren har opholdt sig under kontakten (7 cifre). Ikke udfyldt for nye SOR-enheder</t>
  </si>
  <si>
    <t>SHAK-sygehuskode svarende til SOR-enhed hvor borgeren har opholdt sig under kontakten (4 cifre). Ikke udfyldt for nye SOR-enheder</t>
  </si>
  <si>
    <t>SOR-kode for SOR-enhed hvor borgeren har opholdt sig under kontakten</t>
  </si>
  <si>
    <t>Sluttidspunkt for kontaktlokation</t>
  </si>
  <si>
    <t>Starttidspunkt for kontaktlokation</t>
  </si>
  <si>
    <t>dato_henvisning_nyt</t>
  </si>
  <si>
    <t>dw_ek_nyt_helbredsforloeb</t>
  </si>
  <si>
    <t>dw_ek_forloeb_nyt</t>
  </si>
  <si>
    <t>forloeblabel_forrige</t>
  </si>
  <si>
    <t>forloeblabel_nyt</t>
  </si>
  <si>
    <t>henvisningsaarsag_nyt</t>
  </si>
  <si>
    <t>tidspunkt_henvisning_nyt</t>
  </si>
  <si>
    <t>Dato for henvisning til det nye forløb i det nye helbredsforløb</t>
  </si>
  <si>
    <t>Primærnøgle for det forløb hvorfra der er henvist til nyt helbredsforløb</t>
  </si>
  <si>
    <t>Primærnøgle for det nye forløb i det nye helbredsforløb (henvist fra dw_ek_forloeb_forrige)</t>
  </si>
  <si>
    <t>Primærnøgle for henvisning til nyt helbredsforløb</t>
  </si>
  <si>
    <t>Label for det forløb hvorfra der er henvist til nyt helbredsforløb</t>
  </si>
  <si>
    <t>Label for det nye forløb i det nye helbredsforløb</t>
  </si>
  <si>
    <t>Henvisningsårsag for det nye forløb i det nye helbredsforløb</t>
  </si>
  <si>
    <t>Tidspunkt for henvisning til det nye forløb i det nye helbredsforløb</t>
  </si>
  <si>
    <t>PSYK_SKSOPR</t>
  </si>
  <si>
    <t>Procedurende afdeling (operation)</t>
  </si>
  <si>
    <t>Procedurekodenummer (operation)</t>
  </si>
  <si>
    <t>Procedureart (operation)</t>
  </si>
  <si>
    <t>Procedurende sygehus (operation)</t>
  </si>
  <si>
    <t>Tillægskode (operation)</t>
  </si>
  <si>
    <t>Proceduredato (operation)</t>
  </si>
  <si>
    <t>Procedureminut (operation)</t>
  </si>
  <si>
    <t>Proceduretime (operation)</t>
  </si>
  <si>
    <t>PSYK_SKSUBE</t>
  </si>
  <si>
    <t>HOSKINST</t>
  </si>
  <si>
    <t>UDDLAERER</t>
  </si>
  <si>
    <t>KARAKTER_VALIDERET</t>
  </si>
  <si>
    <t>KLOKKETIMER_LAERER_SUM</t>
  </si>
  <si>
    <t>LAERER_STILLING</t>
  </si>
  <si>
    <t>LAERER_UDDANNELSESNIVEAU</t>
  </si>
  <si>
    <t>PNR_LAERER</t>
  </si>
  <si>
    <t>VEJL_TIMETAL</t>
  </si>
  <si>
    <t>Fagkarakter</t>
  </si>
  <si>
    <t>Undervisningstimer</t>
  </si>
  <si>
    <t>Underviserens stillingsbetegnelse</t>
  </si>
  <si>
    <t>Underviserens uddannelsesniveau</t>
  </si>
  <si>
    <t>Personnummer på læreren</t>
  </si>
  <si>
    <t>Vejledende timetal</t>
  </si>
  <si>
    <t>UDKLASSE_ID</t>
  </si>
  <si>
    <t>KLASSEID</t>
  </si>
  <si>
    <t>Klasseid</t>
  </si>
  <si>
    <t>Detaljeret lønmodtagerdata fra e-Indkomst</t>
  </si>
  <si>
    <t>Detailed employee data from e-Indkomst</t>
  </si>
  <si>
    <t>https://www.dst.dk/extranet/ForskningVariabellister/BFL%20-%20Detaljeret%20l%C3%B8nmodtagerdata%20fra%20e-Indkomst.html</t>
  </si>
  <si>
    <t>Grundskole lærer-elever pr. 30-9</t>
  </si>
  <si>
    <t>Primary school teacher-students as of the last day of September</t>
  </si>
  <si>
    <t>https://www.dst.dk/extranet/ForskningVariabellister/UDDLAERER%20-%20Grundskole%20l%C3%A6rer-elever%20pr.%2030-9.html</t>
  </si>
  <si>
    <t>LPR_F_KONTAKTLOKATIONER</t>
  </si>
  <si>
    <t xml:space="preserve">Landspatientregistret (LPR3) </t>
  </si>
  <si>
    <t>The danish National Patient Register (LPR3)</t>
  </si>
  <si>
    <t>https://www.dst.dk/extranet/ForskningVariabellister/LPR_F_KONTAKTLOKATIONER%20-%20Landspatientregistret%20(LPR3)%20-%20Oplysninger%20om%20kontaktlokationer.html</t>
  </si>
  <si>
    <t>https://www.dst.dk/extranet/ForskningVariabellister/LPR_F_NYT_HELBREDSFORLOEB%20-%20Landspatientregistret%20(LPR3)%20-%20Oplysninger%20om%20helbredsforl%C3%B8b.html</t>
  </si>
  <si>
    <t>Landspatientregistret psykiatri - oplysninger om operationer</t>
  </si>
  <si>
    <t>The Danish National Patient Register psychiatric surgeries</t>
  </si>
  <si>
    <t>https://www.dst.dk/extranet/ForskningVariabellister/PSYK_SKSOPR%20-%20Landspatientregistret%20psykiatri%20-%20oplysninger%20om%20operationer.html</t>
  </si>
  <si>
    <t>Landspatientregistret psykiatri - oplysninger om undersøgelser</t>
  </si>
  <si>
    <t>The Danish National Patient Register psychiatric examinations</t>
  </si>
  <si>
    <t>https://www.dst.dk/extranet/ForskningVariabellister/PSYK_SKSUBE%20-%20Landspatientregistret%20psykiatri%20-%20oplysninger%20om%20unders%C3%B8gelser.html</t>
  </si>
  <si>
    <t>Landspatientregistret - operationer efter ICD8 klassifikationen</t>
  </si>
  <si>
    <t>The Danish National Patient Registry - operations according to the ICD8 classification</t>
  </si>
  <si>
    <t>https://www.dst.dk/extranet/ForskningVariabellister/LPR_OPR%20-%20Landspatientregistret%20-%20operationer%20efter%20ICD8%20klassifikationen.html</t>
  </si>
  <si>
    <t>Landspatientregistret - undersøgelser og behandlinger</t>
  </si>
  <si>
    <t>The Danish National Patient Registry - examinations and treatments</t>
  </si>
  <si>
    <t>https://www.dst.dk/extranet/ForskningVariabellister/LPR_SKSUBE%20-%20Landspatientregistret%20-%20unders%C3%B8gelser%20og%20behandlinger.html</t>
  </si>
  <si>
    <t>Personens alder på referenecetidspunktet, 31. 12. det pågældende år</t>
  </si>
  <si>
    <t>MFR</t>
  </si>
  <si>
    <t>MFRDFOED</t>
  </si>
  <si>
    <t>MFRHJMFO</t>
  </si>
  <si>
    <t>Levendefødte fra det medicinske fødselsregister</t>
  </si>
  <si>
    <t>Dødsfødsler fra det medicinske fødselsregister</t>
  </si>
  <si>
    <t>Hjemmefødsler fra det medicinske fødselsregister</t>
  </si>
  <si>
    <t>Live births from the medical birth register</t>
  </si>
  <si>
    <t>Stillbirths from the medical birth register</t>
  </si>
  <si>
    <t>Home births from the medical birth register</t>
  </si>
  <si>
    <t>https://www.dst.dk/extranet/ForskningVariabellister/MFR%20-%20Levendef%C3%B8dte%20fra%20det%20medicinske%20f%C3%B8dselsregister.html</t>
  </si>
  <si>
    <t>https://www.dst.dk/extranet/ForskningVariabellister/MFRDFOED%20-%20D%C3%B8dsf%C3%B8dsler%20fra%20det%20medicinske%20f%C3%B8dselsregister.html</t>
  </si>
  <si>
    <t>https://www.dst.dk/extranet/ForskningVariabellister/MFRHJMFO%20-%20Hjemmef%C3%B8dsler%20fra%20det%20medicinske%20f%C3%B8dselsregister.html</t>
  </si>
  <si>
    <t>ABDOMINALOMFANG</t>
  </si>
  <si>
    <t>AFDELING</t>
  </si>
  <si>
    <t>ALDER_FADER</t>
  </si>
  <si>
    <t>ALDER_MODER</t>
  </si>
  <si>
    <t>ALDERVEDDOED_DAGE_BARN</t>
  </si>
  <si>
    <t>APGARSCORE_EFTER5MINUTTER</t>
  </si>
  <si>
    <t>BARNSLEVENDENR_FLERFOLDSFOEDSEL</t>
  </si>
  <si>
    <t>BARNSNUMMER_FLERFOLDSFOEDSEL</t>
  </si>
  <si>
    <t>BMI_MODER</t>
  </si>
  <si>
    <t>BOPAELSKOMMUNE_MODER</t>
  </si>
  <si>
    <t>CPR_FADER</t>
  </si>
  <si>
    <t>CPR_MODER</t>
  </si>
  <si>
    <t>DOEDSDATO_BARN</t>
  </si>
  <si>
    <t>DOEDSDATO_MODER</t>
  </si>
  <si>
    <t>FLERFOLDSFOEDSEL_BEREGNET</t>
  </si>
  <si>
    <t>FLERFOLDSGRAVIDITET</t>
  </si>
  <si>
    <t>FOEDESTED</t>
  </si>
  <si>
    <t>FOEDSELSAAR</t>
  </si>
  <si>
    <t>FOEDSELSDATO</t>
  </si>
  <si>
    <t>FOEDSELSDIAGNOSE_MODER</t>
  </si>
  <si>
    <t>FOEDSELSLOEBENUMMER</t>
  </si>
  <si>
    <t>FOEDSELSTIME</t>
  </si>
  <si>
    <t>GESTIATIONSALDER_DAGE</t>
  </si>
  <si>
    <t>HOEJDE_MODER</t>
  </si>
  <si>
    <t>HOVEDOMFANG</t>
  </si>
  <si>
    <t>KEJSERSNIT_MODEROENSKE</t>
  </si>
  <si>
    <t>KOEN_BARN</t>
  </si>
  <si>
    <t>LAENGDE_BARN</t>
  </si>
  <si>
    <t>LEVENDE_ELLER_DOEDFOEDT</t>
  </si>
  <si>
    <t>PARITET</t>
  </si>
  <si>
    <t>PK_MFR</t>
  </si>
  <si>
    <t>CPR_BARN</t>
  </si>
  <si>
    <t>RYGERSTATUS_MODER</t>
  </si>
  <si>
    <t>SYGEHUS</t>
  </si>
  <si>
    <t>TIDLIGEREFOEDSLER_I_DANMARK</t>
  </si>
  <si>
    <t>TIDLIGEREKEJSERSNIT_I_DANMARK</t>
  </si>
  <si>
    <t>TIDLIGERESPONTANEABORTER</t>
  </si>
  <si>
    <t>VAEGT_BARN</t>
  </si>
  <si>
    <t>VAEGT_MODER</t>
  </si>
  <si>
    <t>BEMAERKNING</t>
  </si>
  <si>
    <t>FK_MFR</t>
  </si>
  <si>
    <t>FOEDSELSKLOKKESLAET</t>
  </si>
  <si>
    <t>FOSTERREPRESENTATION</t>
  </si>
  <si>
    <t>GESTATIONSALDER_DAGE_EFTER_UGER</t>
  </si>
  <si>
    <t>GESTATIONSALDER_UGER</t>
  </si>
  <si>
    <t>MISDANNELSER</t>
  </si>
  <si>
    <t>PLACENTAVAEGT</t>
  </si>
  <si>
    <t>AMNITOMI_UNDER_FOEDSEL_HSP</t>
  </si>
  <si>
    <t>BESOEGHOSJORDEMODER</t>
  </si>
  <si>
    <t>BESOEGHOSLAEGE</t>
  </si>
  <si>
    <t>BESOEGHOSSPECIALLAEGE</t>
  </si>
  <si>
    <t>ENKELT_ELLER_FLERFOLDSFOEDSEL</t>
  </si>
  <si>
    <t>EPISIOTOMI</t>
  </si>
  <si>
    <t>FOEDSELSKODER</t>
  </si>
  <si>
    <t>FOSTERREPRAESENTATION</t>
  </si>
  <si>
    <t>INSTITUTION_INTERN</t>
  </si>
  <si>
    <t>NORMAL_GRAVIDITET</t>
  </si>
  <si>
    <t>PLACENTEVAEGT</t>
  </si>
  <si>
    <t>RISIKOFAKTORER</t>
  </si>
  <si>
    <t>TEGN_PAA_ASPHXI</t>
  </si>
  <si>
    <t>TERMINSDATO</t>
  </si>
  <si>
    <t>https://dst.dk/extranet/ForskningVariabellister/OF%20-%20Offentligt%20fors%C3%B8rgede.html</t>
  </si>
  <si>
    <t>https://www.dst.dk/extranet/ForskningVariabellister/RAS%20-%20Registerbaserede%20arbejdsstyrkestatistik.html</t>
  </si>
  <si>
    <t>https://dst.dk/extranet/ForskningVariabellister/SGDP%20-%20Sygedagpenge%20-%20sager.html</t>
  </si>
  <si>
    <t>https://dst.dk/extranet/ForskningVariabellister/SSKO%20-%20Sygesikring%20%28Kontakt%29.html</t>
  </si>
  <si>
    <t>https://dst.dk/extranet/ForskningVariabellister/SSSY%20-%20Sygesikring%20%286-cifret%29.html</t>
  </si>
  <si>
    <t>https://dst.dk/extranet/ForskningVariabellister/SYSI%20-%20Sygesikring%20%286-cifret%29.html</t>
  </si>
  <si>
    <t>https://dst.dk/extranet/ForskningVariabellister/SYST%20-%20Sygesikring%20%284-cifret%29.html</t>
  </si>
  <si>
    <t>https://www.dst.dk/extranet/ForskningVariabellister/UDDA%20-%20Uddannelser%20(BUE).html</t>
  </si>
  <si>
    <t>https://www.dst.dk/extranet/ForskningVariabellister/UDKV%20-%20Uddannelsesekvalifikationsregister.html</t>
  </si>
  <si>
    <t>https://www.dst.dk/extranet/ForskningVariabellister/UDSP%20-%20Specialundervisning.html</t>
  </si>
  <si>
    <t>https://www.dst.dk/extranet/ForskningVariabellister/VEUV%20-%20Kursister%20ved%20voksen-%20og%20efteruddannelse.html</t>
  </si>
  <si>
    <t>https://www.dst.dk/extranet/ForskningVariabellister/VNDS%20-%20Historiske%20vandringer.html</t>
  </si>
  <si>
    <t>https://www.dst.dk/extranet/ForskningVariabellister/ADOP%20-%20Adoptioner%20fra%20CPR.html</t>
  </si>
  <si>
    <t>https://www.dst.dk/extranet/ForskningVariabellister/AKM%20-%20Arbejdsklassifikationsmodulet.html</t>
  </si>
  <si>
    <t>https://dst.dk/extranet/ForskningVariabellister/AMFO%20-%20Arbejdsmarkedsforanstaltninger%20%28AMFORA%29.html</t>
  </si>
  <si>
    <t>https://dst.dk/extranet/ForskningVariabellister/BBRB%20-%20Bygge%20og%20boligregister%20%28BED%29%20-%20bygninger.html</t>
  </si>
  <si>
    <t>https://dst.dk/extranet/ForskningVariabellister/BBRE%20-%20Bygge%20og%20boligregister%20%28BED%29%20-%20enheder.html</t>
  </si>
  <si>
    <t>https://www.dst.dk/extranet/ForskningVariabellister/DAGI%20-%20Daginstitutioner.html</t>
  </si>
  <si>
    <t>https://www.dst.dk/extranet/ForskningVariabellister/FAM%20-%20Familieforhold.html</t>
  </si>
  <si>
    <t>https://www.dst.dk/extranet/ForskningVariabellister/HUST%20-%20Husstandsoplysninger.html</t>
  </si>
  <si>
    <t>https://www.dst.dk/extranet/ForskningVariabellister/DUR%20-%20Dagpengeudbetalinger.html</t>
  </si>
  <si>
    <t>https://www.dst.dk/extranet/ForskningVariabellister/EJER%20-%20Ejere%20af%20ejendomme.html</t>
  </si>
  <si>
    <t>https://dst.dk/extranet/ForskningVariabellister/EJSA%20-%20Ejendomme%20salgsoplysninger.html</t>
  </si>
  <si>
    <t>https://dst.dk/extranet/ForskningVariabellister/EJVK%20-%20Ejendomsvurderinger.html</t>
  </si>
  <si>
    <t>https://www.dst.dk/extranet/ForskningVariabellister/FAFA%20-%20C-Familier.html</t>
  </si>
  <si>
    <t>https://www.dst.dk/extranet/ForskningVariabellister/FAHU%20-%20Husstande.html</t>
  </si>
  <si>
    <t>https://www.dst.dk/extranet/ForskningVariabellister/FAIK%20-%20Familieindkomster.html</t>
  </si>
  <si>
    <t>https://www.dst.dk/extranet/ForskningVariabellister/FAIN%20-%20Husstande%20og%20familier.html</t>
  </si>
  <si>
    <t>https://dst.dk/extranet/ForskningVariabellister/IDFI%20-%20IDA%20firmaer.html</t>
  </si>
  <si>
    <t>https://www.dst.dk/extranet/ForskningVariabellister/IEPE%20-%20Indvandrere%20og%20Efterkommere.html</t>
  </si>
  <si>
    <t>https://dst.dk/extranet/ForskningVariabellister/IND%20-%20Indkomst.html</t>
  </si>
  <si>
    <t>https://dst.dk/extranet/ForskningVariabellister/KOTRE%20-%20Komprimeret%20elevregister%20%28KOMP3%29.html</t>
  </si>
  <si>
    <t>https://dst.dk/extranet/ForskningVariabellister/KRAN%20-%20Kriminalstatistik%20anmeldelser.html</t>
  </si>
  <si>
    <t>https://dst.dk/extranet/ForskningVariabellister/KRKO%20-%20Kriminalstatistik%20konfererede%20sager.html</t>
  </si>
  <si>
    <t>https://dst.dk/extranet/ForskningVariabellister/KROF%20-%20Ofre%20for%20straffelovsforbrydelser.html</t>
  </si>
  <si>
    <t>https://dst.dk/extranet/ForskningVariabellister/KRSI%20-%20Kriminalstatistik%20sigtelser.html</t>
  </si>
  <si>
    <t>https://www.dst.dk/extranet/ForskningVariabellister/UDGK%20-%20Gymnasiekarakterer.html</t>
  </si>
  <si>
    <t>SIG_ADRKOM</t>
  </si>
  <si>
    <t>SIG_FORSMEDK</t>
  </si>
  <si>
    <t>SIG_KONFANT</t>
  </si>
  <si>
    <t>SIG_SIGTALD</t>
  </si>
  <si>
    <t>SIG_SIGTGERK</t>
  </si>
  <si>
    <t>SIG_STATSKOD</t>
  </si>
  <si>
    <t>SIG_TILHONY</t>
  </si>
  <si>
    <t>Bopælskommune</t>
  </si>
  <si>
    <t>Forsøg eller meddelagtighed</t>
  </si>
  <si>
    <t>Sigtelses-alder.</t>
  </si>
  <si>
    <t>Gerning el. lovovertrædelse til grund for sigtelsen(RP)</t>
  </si>
  <si>
    <t>ADRXTILB</t>
  </si>
  <si>
    <t>ANDELOPS</t>
  </si>
  <si>
    <t>ANTALXTI</t>
  </si>
  <si>
    <t>ARBNRTI</t>
  </si>
  <si>
    <t>CVRNRTI</t>
  </si>
  <si>
    <t>FRELTILB</t>
  </si>
  <si>
    <t>IDTILB</t>
  </si>
  <si>
    <t>LBNRTILB</t>
  </si>
  <si>
    <t>Adresseændring for arbejdssted i året før</t>
  </si>
  <si>
    <t>Andel af opsugede blandt ansatte</t>
  </si>
  <si>
    <t>Ændring i antal ansatte ift. året før</t>
  </si>
  <si>
    <t>Arbejdsstedsnummer året før</t>
  </si>
  <si>
    <t>CVR-nummer for arbejdsstedet året før</t>
  </si>
  <si>
    <t>Firmaintern/ekstern oprettelse via udskilning</t>
  </si>
  <si>
    <t>Identitet for arbejdssted tilbage i tid</t>
  </si>
  <si>
    <t>LBNR for relateret arbejdssted året før</t>
  </si>
  <si>
    <t>ANDELUDS</t>
  </si>
  <si>
    <t>ANTALXFR</t>
  </si>
  <si>
    <t>ARBNRFR</t>
  </si>
  <si>
    <t>BESKXFR</t>
  </si>
  <si>
    <t>CVRNRFR</t>
  </si>
  <si>
    <t>FRELFREM</t>
  </si>
  <si>
    <t>IDFREM</t>
  </si>
  <si>
    <t>LBNRFREM</t>
  </si>
  <si>
    <t>PCTFREM</t>
  </si>
  <si>
    <t>PCTTILB</t>
  </si>
  <si>
    <t>REGELFR</t>
  </si>
  <si>
    <t>REGELTI</t>
  </si>
  <si>
    <t>Andel af udskilte til et andet arbejdssted blandt ansatte</t>
  </si>
  <si>
    <t>Ændring i antal ansatte i efterfølgende år (hovedbeskæftigede)</t>
  </si>
  <si>
    <t>CVR-nummer for arbejdsstedet året efter</t>
  </si>
  <si>
    <t>Ændring i beskæftigelsesomfang efterfølgende år</t>
  </si>
  <si>
    <t>Firmaintern/ekstern nedlæggelse via opsugning</t>
  </si>
  <si>
    <t>Identitet for arbejdssted fremad i tid</t>
  </si>
  <si>
    <t>LBNR for relateret arb.sted året efter</t>
  </si>
  <si>
    <t>Gengangere på arbejdsstedet pr. året efter</t>
  </si>
  <si>
    <t>Gengangere på arbejdsstedet fra året før.</t>
  </si>
  <si>
    <t>Regel vedrørende bevaret arbejdssted året efter</t>
  </si>
  <si>
    <t>Regel vedrørende bevaret arbejdssted året før</t>
  </si>
  <si>
    <t>AFG_AFGERKOD</t>
  </si>
  <si>
    <t>AFG_ANDSTRKO</t>
  </si>
  <si>
    <t>AFG_ANDSTRTE</t>
  </si>
  <si>
    <t>AFG_BETAAR</t>
  </si>
  <si>
    <t>AFG_BETBKOD</t>
  </si>
  <si>
    <t>AFG_BETMND</t>
  </si>
  <si>
    <t>AFG_FRAFDTOX</t>
  </si>
  <si>
    <t>AFG_FRAKAAR</t>
  </si>
  <si>
    <t>AFG_FRATDTOX</t>
  </si>
  <si>
    <t>AFG_SAGADTOX</t>
  </si>
  <si>
    <t>AFG_SUBSTDG</t>
  </si>
  <si>
    <t>AFG_TILHONY</t>
  </si>
  <si>
    <t>BEF_IELAND</t>
  </si>
  <si>
    <t>BEF_IETYPE</t>
  </si>
  <si>
    <t>BEF_STATKODE</t>
  </si>
  <si>
    <t>AAR_AKTUEL</t>
  </si>
  <si>
    <t>Gerning el. lovovertrædelse til grund for afgørelsen(RP)</t>
  </si>
  <si>
    <t>Yderligere specifikation af afgørelse (Anden straf-kode)</t>
  </si>
  <si>
    <t>Yderligere specifikation af afgørelse (Anden straf-tekst)</t>
  </si>
  <si>
    <t>Betinget strafdel v. delvis bet. dom (år)</t>
  </si>
  <si>
    <t>Betingelsen er varig</t>
  </si>
  <si>
    <t>Betinget strafdel v. delvis bet. dom (mdr.)</t>
  </si>
  <si>
    <t>Frakendelse af kørekort mv., periodens slut-dato</t>
  </si>
  <si>
    <t>Frakendelse af kørekort (antal år)</t>
  </si>
  <si>
    <t>Frakendelse af kørekort, periodens start-dato</t>
  </si>
  <si>
    <t>Sagens afslutningsdato</t>
  </si>
  <si>
    <t>Fængsels-substitut for bødestraf.</t>
  </si>
  <si>
    <t>AKTIV_PASSIV_KD</t>
  </si>
  <si>
    <t>ANT_SOLGTE_LEJL</t>
  </si>
  <si>
    <t>BBR_AREAL</t>
  </si>
  <si>
    <t>BBR_AREAL_EKSTREM</t>
  </si>
  <si>
    <t>BYG_OPF_AAR</t>
  </si>
  <si>
    <t>DELSALG</t>
  </si>
  <si>
    <t>EJD_VAERDI</t>
  </si>
  <si>
    <t>EJERFORH_EFTER_SALG</t>
  </si>
  <si>
    <t>EJERFORH_FOR_SALG</t>
  </si>
  <si>
    <t>FRIHED_KD</t>
  </si>
  <si>
    <t>GRUNDVAERDI</t>
  </si>
  <si>
    <t>KOEBESUM_EKSTREM</t>
  </si>
  <si>
    <t>KOEBESUM_OOH</t>
  </si>
  <si>
    <t>KOERSEL_DATO</t>
  </si>
  <si>
    <t>KOM_GRP_KD</t>
  </si>
  <si>
    <t>KVT_AKTUEL</t>
  </si>
  <si>
    <t>MD_AKTUEL</t>
  </si>
  <si>
    <t>MKOM</t>
  </si>
  <si>
    <t>MODER_EJD_NR</t>
  </si>
  <si>
    <t>OVERDRAG_KD</t>
  </si>
  <si>
    <t>PRIS_BEREGN_KD</t>
  </si>
  <si>
    <t>PRIS_BEREGN_KD_HPI_GAMLE</t>
  </si>
  <si>
    <t>PRIS_BEREGN_KD_HPI_NYBYG</t>
  </si>
  <si>
    <t>PRIS_BEREGN_KD_OOH_GAMLE</t>
  </si>
  <si>
    <t>PRIS_BEREGN_KD_OOH_NYBYG</t>
  </si>
  <si>
    <t>SAELGER_OFF_MYNDIGHED</t>
  </si>
  <si>
    <t>SALG_BENYT_KD</t>
  </si>
  <si>
    <t>SALG_FLERE_EJD</t>
  </si>
  <si>
    <t>SALG_TYPE</t>
  </si>
  <si>
    <t>SALGSOPL_MANGLER</t>
  </si>
  <si>
    <t>SKAT_MODTAG_DATO</t>
  </si>
  <si>
    <t>SKOEDE_DATO</t>
  </si>
  <si>
    <t>SLUTSEDDEL_DATO</t>
  </si>
  <si>
    <t>SOLGT_AREAL_M2</t>
  </si>
  <si>
    <t>UDLEJNINGSFORHOLD</t>
  </si>
  <si>
    <t>VURD_BENYT_KD</t>
  </si>
  <si>
    <t>VURD_KREDSNR_STAT</t>
  </si>
  <si>
    <t>YDELSER_UDOVER_KONTANT_KSUM_N</t>
  </si>
  <si>
    <t>År for offentliggjorte data</t>
  </si>
  <si>
    <t>Aktiv passiv kode</t>
  </si>
  <si>
    <t>Antal solgte lejligheder</t>
  </si>
  <si>
    <t>BBR areal</t>
  </si>
  <si>
    <t>Bygnings opførelses år</t>
  </si>
  <si>
    <t>Delsalg</t>
  </si>
  <si>
    <t>Ejerforholdskode efter salg</t>
  </si>
  <si>
    <t>Ejerforholdskode før salg</t>
  </si>
  <si>
    <t>Frihedskode for ejerlejligheder</t>
  </si>
  <si>
    <t>Kørselsdato</t>
  </si>
  <si>
    <t>Kommunegruppekode.</t>
  </si>
  <si>
    <t>Måned for offentliggjorte data</t>
  </si>
  <si>
    <t>Moderejendomskommunenr.</t>
  </si>
  <si>
    <t>Moderejendomsnr.</t>
  </si>
  <si>
    <t>Overdragelseskode</t>
  </si>
  <si>
    <t>Prisberegningskode</t>
  </si>
  <si>
    <t>Salgsbenyttelseskode.</t>
  </si>
  <si>
    <t>Salg af flere ejendomme</t>
  </si>
  <si>
    <t>Salgstype</t>
  </si>
  <si>
    <t>Modtagelsesuge (YYYYUU) i T&amp;S.</t>
  </si>
  <si>
    <t>Skødedato</t>
  </si>
  <si>
    <t>Slutseddeldato</t>
  </si>
  <si>
    <t>Statens vurderingskredsnr.</t>
  </si>
  <si>
    <t>IND_AFGERKOD</t>
  </si>
  <si>
    <t>IND_AFGOEDTO</t>
  </si>
  <si>
    <t>IND_AFGTYPKO</t>
  </si>
  <si>
    <t>IND_ANDSTRTE</t>
  </si>
  <si>
    <t>IND_BOEDAFS</t>
  </si>
  <si>
    <t>IND_BSTRFKOD</t>
  </si>
  <si>
    <t>IND_BSTRFLGD</t>
  </si>
  <si>
    <t>IND_FGSLALD</t>
  </si>
  <si>
    <t>IND_FOEDSTED</t>
  </si>
  <si>
    <t>IND_KOEN</t>
  </si>
  <si>
    <t>IND_LOESLKOD</t>
  </si>
  <si>
    <t>IND_PRVSLDTO</t>
  </si>
  <si>
    <t>IND_STATSKOD</t>
  </si>
  <si>
    <t>IND_UBSTRFKO</t>
  </si>
  <si>
    <t>IND_UBSTRFLG</t>
  </si>
  <si>
    <t>Arten af betinget frihedsstraf</t>
  </si>
  <si>
    <t>Afgivelseskode</t>
  </si>
  <si>
    <t>Bødeafsoning</t>
  </si>
  <si>
    <t>Længde af den betingede frihedsstraf.</t>
  </si>
  <si>
    <t>Alder på fængslings-/indsættelses-tidspunktet (DS)</t>
  </si>
  <si>
    <t>Fødested, fødselsregistreringssted (RP)</t>
  </si>
  <si>
    <t>Indsattes køn</t>
  </si>
  <si>
    <t>Løsladelseskode</t>
  </si>
  <si>
    <t>Dato for prøvetidens udløb</t>
  </si>
  <si>
    <t>Statskode</t>
  </si>
  <si>
    <t>Længde af den ubetingede frihedsstraf.</t>
  </si>
  <si>
    <t>ALM_VFRA</t>
  </si>
  <si>
    <t>ALMINSTNR</t>
  </si>
  <si>
    <t>ERH_VFRA</t>
  </si>
  <si>
    <t>ERHINSTNR</t>
  </si>
  <si>
    <t>HFINSTNR</t>
  </si>
  <si>
    <t>IG_VFRA</t>
  </si>
  <si>
    <t>IGINSTNR</t>
  </si>
  <si>
    <t>Tidspunkt for opnået almenuddannelse</t>
  </si>
  <si>
    <t>Institutionsnummer, højst fuldført almene uddannelse</t>
  </si>
  <si>
    <t>Tidspunkt for opnået erhvervskompetancegivende uddannelse</t>
  </si>
  <si>
    <t>Institutionsnummer, højst fuldførte erhvervskompetencegivende uddannelse</t>
  </si>
  <si>
    <t>Institutionsnummer, højst fuldført uddannelse</t>
  </si>
  <si>
    <t>Påbegyndelsestidspunkt for igangværende uddannelse</t>
  </si>
  <si>
    <t>Institutionsnummer, igangværende uddannelse</t>
  </si>
  <si>
    <t>BOPAEL_ADRESSE_ID</t>
  </si>
  <si>
    <t>DATO_OPRET</t>
  </si>
  <si>
    <t>FREKVENS</t>
  </si>
  <si>
    <t>JUR_OKO_AKTIV_AAR</t>
  </si>
  <si>
    <t>NEET</t>
  </si>
  <si>
    <t>OK_NR</t>
  </si>
  <si>
    <t>ID for bopælsadressen ultimo november</t>
  </si>
  <si>
    <t>Disco kode for lønmodtagere</t>
  </si>
  <si>
    <t>Økonomisk enheds-nummer</t>
  </si>
  <si>
    <t>FAM_KOEN</t>
  </si>
  <si>
    <t>OPHOLDMD_DK</t>
  </si>
  <si>
    <t>Køn for hovedpersonen i familien</t>
  </si>
  <si>
    <t>Opholdstid i måneder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</si>
</sst>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1"/>
      <name val="Calibri"/>
      <family val="2"/>
      <scheme val="minor"/>
    </font>
    <font>
      <b/>
      <i/>
      <sz val="11"/>
      <color theme="1"/>
      <name val="Calibri"/>
      <family val="2"/>
      <scheme val="minor"/>
    </font>
    <font>
      <b/>
      <sz val="16"/>
      <color theme="1"/>
      <name val="Calibri"/>
      <family val="2"/>
      <scheme val="minor"/>
    </font>
    <font>
      <b/>
      <sz val="16"/>
      <name val="Calibri"/>
      <family val="2"/>
      <scheme val="minor"/>
    </font>
    <font>
      <b/>
      <sz val="16"/>
      <color rgb="FF0070C0"/>
      <name val="Calibri"/>
      <family val="2"/>
      <scheme val="minor"/>
    </font>
    <font>
      <b/>
      <u/>
      <sz val="11"/>
      <name val="Calibri"/>
      <family val="2"/>
      <scheme val="minor"/>
    </font>
    <font>
      <b/>
      <u/>
      <sz val="11"/>
      <color rgb="FF0070C0"/>
      <name val="Calibri"/>
      <family val="2"/>
      <scheme val="minor"/>
    </font>
    <font>
      <u/>
      <sz val="11"/>
      <color theme="10"/>
      <name val="Calibri"/>
      <family val="2"/>
      <scheme val="minor"/>
    </font>
    <font>
      <sz val="11"/>
      <name val="Calibri"/>
      <family val="2"/>
      <scheme val="minor"/>
    </font>
    <font>
      <sz val="11"/>
      <color rgb="FF333333"/>
      <name val="Calibri"/>
      <family val="2"/>
      <scheme val="minor"/>
    </font>
    <font>
      <u/>
      <sz val="11"/>
      <color rgb="FF0000FF"/>
      <name val="Calibri"/>
      <family val="2"/>
      <scheme val="minor"/>
    </font>
    <font>
      <sz val="10"/>
      <name val="Verdana"/>
      <family val="2"/>
    </font>
    <font>
      <u/>
      <sz val="11"/>
      <color rgb="FF800080"/>
      <name val="Calibri"/>
      <family val="2"/>
      <scheme val="minor"/>
    </font>
    <font>
      <sz val="10"/>
      <name val="System"/>
      <family val="2"/>
    </font>
    <font>
      <sz val="11"/>
      <color rgb="FF222222"/>
      <name val="Calibri"/>
      <family val="2"/>
      <scheme val="minor"/>
    </font>
    <font>
      <b/>
      <i/>
      <sz val="11"/>
      <name val="Calibri"/>
      <family val="2"/>
      <scheme val="minor"/>
    </font>
    <font>
      <sz val="16"/>
      <color theme="1"/>
      <name val="Calibri"/>
      <family val="2"/>
      <scheme val="minor"/>
    </font>
    <font>
      <sz val="11"/>
      <color rgb="FFFF0000"/>
      <name val="Calibri"/>
      <family val="2"/>
      <scheme val="minor"/>
    </font>
    <font>
      <sz val="10"/>
      <color rgb="FF00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xf numFmtId="0" fontId="14" fillId="0" borderId="0" applyNumberFormat="0" applyFill="0" applyBorder="0" applyAlignment="0" applyProtection="0"/>
    <xf numFmtId="0" fontId="12" fillId="0" borderId="0" applyNumberFormat="0" applyFill="0" applyBorder="0" applyAlignment="0" applyProtection="0"/>
    <xf numFmtId="0" fontId="15" fillId="0" borderId="0"/>
  </cellStyleXfs>
  <cellXfs count="81">
    <xf numFmtId="0" fontId="0" fillId="0" borderId="0" xfId="0"/>
    <xf numFmtId="0" fontId="1" fillId="0" borderId="0" xfId="0" applyFont="1"/>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0" borderId="1" xfId="0" applyFont="1" applyBorder="1" applyAlignment="1">
      <alignment horizontal="left" wrapText="1"/>
    </xf>
    <xf numFmtId="0" fontId="1" fillId="0" borderId="0" xfId="0" applyFont="1" applyAlignment="1">
      <alignment horizontal="left" vertical="top" wrapText="1"/>
    </xf>
    <xf numFmtId="0" fontId="3" fillId="0" borderId="0" xfId="0" applyFont="1" applyAlignment="1">
      <alignment horizontal="left" vertical="top" wrapText="1"/>
    </xf>
    <xf numFmtId="0" fontId="1" fillId="0" borderId="1" xfId="0" applyFont="1" applyBorder="1" applyAlignment="1">
      <alignment horizontal="left"/>
    </xf>
    <xf numFmtId="0" fontId="4" fillId="0" borderId="0" xfId="0" applyFont="1"/>
    <xf numFmtId="0" fontId="6" fillId="0" borderId="0" xfId="0" applyFont="1"/>
    <xf numFmtId="0" fontId="1" fillId="0" borderId="0" xfId="0" applyFont="1" applyAlignment="1">
      <alignment horizontal="center" vertical="center" wrapText="1"/>
    </xf>
    <xf numFmtId="0" fontId="1" fillId="0" borderId="0" xfId="0" applyFont="1" applyAlignment="1">
      <alignment vertical="center"/>
    </xf>
    <xf numFmtId="0" fontId="7" fillId="0" borderId="0" xfId="0" applyFont="1" applyAlignment="1">
      <alignment vertical="center"/>
    </xf>
    <xf numFmtId="0" fontId="9" fillId="0" borderId="0" xfId="1"/>
    <xf numFmtId="0" fontId="10" fillId="0" borderId="0" xfId="0" applyFont="1"/>
    <xf numFmtId="0" fontId="4" fillId="2" borderId="0" xfId="0" applyFont="1" applyFill="1"/>
    <xf numFmtId="0" fontId="7" fillId="0" borderId="0" xfId="0" applyFont="1" applyAlignment="1">
      <alignment horizontal="left" vertical="center"/>
    </xf>
    <xf numFmtId="0" fontId="13" fillId="0" borderId="0" xfId="0" applyFont="1"/>
    <xf numFmtId="0" fontId="7" fillId="0" borderId="0" xfId="0" applyFont="1"/>
    <xf numFmtId="0" fontId="1"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xf>
    <xf numFmtId="0" fontId="1" fillId="0" borderId="0" xfId="0" applyFont="1" applyAlignment="1">
      <alignment vertical="center" wrapText="1"/>
    </xf>
    <xf numFmtId="0" fontId="0" fillId="0" borderId="0" xfId="0" applyAlignment="1">
      <alignment vertical="top" wrapText="1"/>
    </xf>
    <xf numFmtId="0" fontId="2" fillId="0" borderId="0" xfId="0" applyFont="1" applyAlignment="1">
      <alignment horizontal="center" vertical="top" wrapText="1"/>
    </xf>
    <xf numFmtId="0" fontId="11" fillId="0" borderId="0" xfId="0" applyFont="1" applyAlignment="1">
      <alignment vertical="top"/>
    </xf>
    <xf numFmtId="0" fontId="16" fillId="0" borderId="0" xfId="0" applyFont="1" applyAlignment="1">
      <alignment horizontal="left" vertical="top"/>
    </xf>
    <xf numFmtId="0" fontId="0" fillId="0" borderId="0" xfId="0" applyAlignment="1">
      <alignment vertical="top"/>
    </xf>
    <xf numFmtId="0" fontId="11" fillId="0" borderId="0" xfId="0" applyFont="1" applyAlignment="1">
      <alignment horizontal="center" vertical="top"/>
    </xf>
    <xf numFmtId="0" fontId="1" fillId="0" borderId="0" xfId="0" applyFont="1" applyAlignment="1">
      <alignment horizontal="center" vertical="top"/>
    </xf>
    <xf numFmtId="0" fontId="0" fillId="0" borderId="0" xfId="0" applyAlignment="1">
      <alignment horizontal="center" vertical="top"/>
    </xf>
    <xf numFmtId="0" fontId="5" fillId="0" borderId="0" xfId="0" applyFont="1" applyAlignment="1">
      <alignment horizontal="center" vertical="top"/>
    </xf>
    <xf numFmtId="0" fontId="10" fillId="0" borderId="0" xfId="0" applyFont="1" applyAlignment="1">
      <alignment horizontal="center" vertical="top"/>
    </xf>
    <xf numFmtId="0" fontId="10" fillId="0" borderId="0" xfId="0" applyFont="1" applyAlignment="1">
      <alignment horizontal="center" vertical="top" wrapText="1"/>
    </xf>
    <xf numFmtId="0" fontId="2" fillId="0" borderId="0" xfId="0" applyFont="1" applyAlignment="1">
      <alignment horizontal="center" vertical="center" wrapText="1"/>
    </xf>
    <xf numFmtId="0" fontId="17" fillId="0" borderId="0" xfId="0" applyFont="1" applyAlignment="1">
      <alignment horizontal="left" vertical="top" wrapText="1"/>
    </xf>
    <xf numFmtId="0" fontId="1" fillId="0" borderId="0" xfId="0" applyFont="1" applyProtection="1">
      <protection locked="0"/>
    </xf>
    <xf numFmtId="0" fontId="0" fillId="0" borderId="0" xfId="0" applyAlignment="1">
      <alignment vertical="center" wrapText="1"/>
    </xf>
    <xf numFmtId="0" fontId="12" fillId="0" borderId="0" xfId="3"/>
    <xf numFmtId="0" fontId="12" fillId="0" borderId="0" xfId="3" applyAlignment="1">
      <alignment horizontal="left" vertical="center" wrapText="1"/>
    </xf>
    <xf numFmtId="0" fontId="18" fillId="0" borderId="0" xfId="0" applyFont="1"/>
    <xf numFmtId="0" fontId="1" fillId="0" borderId="0" xfId="0" applyFont="1" applyAlignment="1">
      <alignment vertical="top" wrapText="1"/>
    </xf>
    <xf numFmtId="0" fontId="0" fillId="0" borderId="0" xfId="0" applyAlignment="1">
      <alignment horizontal="left" vertical="top" wrapText="1"/>
    </xf>
    <xf numFmtId="0" fontId="10"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wrapText="1"/>
    </xf>
    <xf numFmtId="0" fontId="12" fillId="0" borderId="0" xfId="3" applyAlignment="1">
      <alignment horizontal="left"/>
    </xf>
    <xf numFmtId="0" fontId="9" fillId="0" borderId="0" xfId="1" applyAlignment="1">
      <alignment horizontal="left"/>
    </xf>
    <xf numFmtId="0" fontId="12" fillId="0" borderId="0" xfId="1" applyFont="1" applyAlignment="1">
      <alignment horizontal="left"/>
    </xf>
    <xf numFmtId="0" fontId="12" fillId="0" borderId="0" xfId="3" applyFill="1" applyAlignment="1">
      <alignment horizontal="left"/>
    </xf>
    <xf numFmtId="0" fontId="9" fillId="0" borderId="0" xfId="1" applyFill="1" applyAlignment="1">
      <alignment horizontal="left"/>
    </xf>
    <xf numFmtId="0" fontId="9" fillId="0" borderId="0" xfId="1" applyAlignment="1"/>
    <xf numFmtId="0" fontId="9" fillId="0" borderId="0" xfId="1" applyFill="1" applyAlignment="1"/>
    <xf numFmtId="0" fontId="12" fillId="0" borderId="0" xfId="1" applyFont="1" applyAlignment="1"/>
    <xf numFmtId="0" fontId="0" fillId="0" borderId="0" xfId="0" applyAlignment="1">
      <alignment vertical="center"/>
    </xf>
    <xf numFmtId="0" fontId="0" fillId="3" borderId="2" xfId="0" applyFill="1" applyBorder="1" applyAlignment="1">
      <alignment horizontal="center" vertical="center"/>
    </xf>
    <xf numFmtId="0" fontId="0" fillId="3" borderId="0" xfId="0" applyFill="1" applyAlignment="1">
      <alignment vertical="center"/>
    </xf>
    <xf numFmtId="0" fontId="1" fillId="3" borderId="0" xfId="0" applyFont="1" applyFill="1" applyAlignment="1">
      <alignment horizontal="left" vertical="center" wrapText="1"/>
    </xf>
    <xf numFmtId="0" fontId="0" fillId="3" borderId="0" xfId="0" applyFill="1" applyAlignment="1">
      <alignment horizontal="center" vertical="center"/>
    </xf>
    <xf numFmtId="0" fontId="0" fillId="0" borderId="0" xfId="0" applyAlignment="1">
      <alignment horizontal="center" vertical="center"/>
    </xf>
    <xf numFmtId="0" fontId="0" fillId="3" borderId="2" xfId="0" applyFill="1" applyBorder="1" applyAlignment="1">
      <alignment vertical="center"/>
    </xf>
    <xf numFmtId="0" fontId="10" fillId="0" borderId="0" xfId="0" applyFont="1" applyAlignment="1">
      <alignment wrapText="1"/>
    </xf>
    <xf numFmtId="0" fontId="20" fillId="0" borderId="0" xfId="0" applyFont="1"/>
    <xf numFmtId="0" fontId="3" fillId="0" borderId="0" xfId="0" applyFont="1" applyAlignment="1">
      <alignment wrapText="1"/>
    </xf>
    <xf numFmtId="0" fontId="21" fillId="0" borderId="0" xfId="0" applyFont="1"/>
    <xf numFmtId="0" fontId="20" fillId="0" borderId="0" xfId="0" applyFont="1" applyAlignment="1">
      <alignment horizontal="left" vertical="top" wrapText="1"/>
    </xf>
    <xf numFmtId="0" fontId="11" fillId="0" borderId="0" xfId="0" applyFont="1" applyAlignment="1">
      <alignment vertical="top" wrapText="1"/>
    </xf>
    <xf numFmtId="0" fontId="9" fillId="0" borderId="0" xfId="1" applyFill="1"/>
    <xf numFmtId="0" fontId="6" fillId="0" borderId="0" xfId="0" applyFont="1" applyAlignment="1">
      <alignment horizontal="left"/>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cellXfs>
  <cellStyles count="5">
    <cellStyle name="Followed Hyperlink 2" xfId="2" xr:uid="{00000000-0005-0000-0000-000000000000}"/>
    <cellStyle name="Hyperlink 2" xfId="3" xr:uid="{00000000-0005-0000-0000-000001000000}"/>
    <cellStyle name="Link" xfId="1" builtinId="8"/>
    <cellStyle name="Normal" xfId="0" builtinId="0"/>
    <cellStyle name="Normal 2" xfId="4"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st.dk/extranet/ForskningVariabellister/KRAN%20-%20Kriminalstatistik%20anmeldelser.html" TargetMode="External"/><Relationship Id="rId21" Type="http://schemas.openxmlformats.org/officeDocument/2006/relationships/hyperlink" Target="https://dst.dk/extranet/ForskningVariabellister/BBRE%20-%20Bygge%20og%20boligregister%20%28BED%29%20-%20enheder.html" TargetMode="External"/><Relationship Id="rId42" Type="http://schemas.openxmlformats.org/officeDocument/2006/relationships/hyperlink" Target="https://www.dst.dk/extranet/ForskningVariabellister/PSYK_DIAG%20-%20Landspatientregistret%20psykiatri%20-%20diagnoser.html" TargetMode="External"/><Relationship Id="rId47" Type="http://schemas.openxmlformats.org/officeDocument/2006/relationships/hyperlink" Target="https://www.dst.dk/extranet/ForskningVariabellister/LMDB%20-%20L%C3%A6gemiddeldatabasen.html" TargetMode="External"/><Relationship Id="rId63" Type="http://schemas.openxmlformats.org/officeDocument/2006/relationships/hyperlink" Target="https://www.dst.dk/extranet/ForskningVariabellister/BUAS%20-%20B%C3%B8rn%20og%20unge%20anbragte%20status.html" TargetMode="External"/><Relationship Id="rId68" Type="http://schemas.openxmlformats.org/officeDocument/2006/relationships/hyperlink" Target="https://www.dst.dk/extranet/ForskningVariabellister/DAR%20-%20Danmarks%20adresseregister.html" TargetMode="External"/><Relationship Id="rId84" Type="http://schemas.openxmlformats.org/officeDocument/2006/relationships/hyperlink" Target="https://www.dst.dk/extranet/ForskningVariabellister/LPR_F_PROCEDURER_ANDRE%20-%20Landspatientregistret%20(LPR3)%20-%20Oplysninger%20om%20ikke-kirurgiske%20procedureregistreringer.html" TargetMode="External"/><Relationship Id="rId89" Type="http://schemas.openxmlformats.org/officeDocument/2006/relationships/hyperlink" Target="https://www.dst.dk/extranet/ForskningVariabellister/LPR_F_HELBREDSFORLOEB%20-%20Landspatientregistret%20(LPR3)%20-%20Oplysninger%20om%20helbredsforl%C3%B8b.html" TargetMode="External"/><Relationship Id="rId16" Type="http://schemas.openxmlformats.org/officeDocument/2006/relationships/hyperlink" Target="https://dst.dk/extranet/ForskningVariabellister/AMFO%20-%20Arbejdsmarkedsforanstaltninger%20%28AMFORA%29.html" TargetMode="External"/><Relationship Id="rId11" Type="http://schemas.openxmlformats.org/officeDocument/2006/relationships/hyperlink" Target="https://www.dst.dk/extranet/ForskningVariabellister/VEUV%20-%20Kursister%20ved%20voksen-%20og%20efteruddannelse.html" TargetMode="External"/><Relationship Id="rId32" Type="http://schemas.openxmlformats.org/officeDocument/2006/relationships/hyperlink" Target="https://dst.dk/extranet/ForskningVariabellister/OF%20-%20Offentligt%20fors%C3%B8rgede.html" TargetMode="External"/><Relationship Id="rId37" Type="http://schemas.openxmlformats.org/officeDocument/2006/relationships/hyperlink" Target="https://www.dst.dk/extranet/ForskningVariabellister/LPR_DIAG%20-%20Landspatientregistret%20-%20diagnoser.html" TargetMode="External"/><Relationship Id="rId53" Type="http://schemas.openxmlformats.org/officeDocument/2006/relationships/hyperlink" Target="https://www.dst.dk/extranet/ForskningVariabellister/DOD%20-%20D%C3%B8de%20i%20Danmark.html" TargetMode="External"/><Relationship Id="rId58" Type="http://schemas.openxmlformats.org/officeDocument/2006/relationships/hyperlink" Target="https://www.dst.dk/extranet/ForskningVariabellister/FOB%20-%20Folke-%20og%20Boligt%C3%A6llingen%201970.html" TargetMode="External"/><Relationship Id="rId74" Type="http://schemas.openxmlformats.org/officeDocument/2006/relationships/hyperlink" Target="https://www.dst.dk/extranet/ForskningVariabellister/LPR_F_NYT_HELBREDSFORLOEB%20-%20Landspatientregistret%20(LPR3)%20-%20Oplysninger%20om%20helbredsforl%C3%B8b.html" TargetMode="External"/><Relationship Id="rId79" Type="http://schemas.openxmlformats.org/officeDocument/2006/relationships/hyperlink" Target="https://www.dst.dk/extranet/ForskningVariabellister/MFRDFOED%20-%20D%C3%B8dsf%C3%B8dsler%20fra%20det%20medicinske%20f%C3%B8dselsregister.html" TargetMode="External"/><Relationship Id="rId5" Type="http://schemas.openxmlformats.org/officeDocument/2006/relationships/hyperlink" Target="https://www.dst.dk/extranet/ForskningVariabellister/IEPE%20-%20Indvandrere%20og%20Efterkommere.html" TargetMode="External"/><Relationship Id="rId90" Type="http://schemas.openxmlformats.org/officeDocument/2006/relationships/hyperlink" Target="https://www.dst.dk/extranet/ForskningVariabellister/LPR_F_FORLOEB%20-%20Landspatientregistret%20(LPR3)%20-%20Oplysninger%20om%20forl%C3%B8b.html" TargetMode="External"/><Relationship Id="rId95" Type="http://schemas.openxmlformats.org/officeDocument/2006/relationships/hyperlink" Target="https://www.dst.dk/extranet/ForskningVariabellister/BBR_ADG%20-%20Adgangsadressereference.html" TargetMode="External"/><Relationship Id="rId22" Type="http://schemas.openxmlformats.org/officeDocument/2006/relationships/hyperlink" Target="https://dst.dk/extranet/ForskningVariabellister/BBRB%20-%20Bygge%20og%20boligregister%20%28BED%29%20-%20bygninger.html" TargetMode="External"/><Relationship Id="rId27" Type="http://schemas.openxmlformats.org/officeDocument/2006/relationships/hyperlink" Target="https://dst.dk/extranet/ForskningVariabellister/SGDP%20-%20Sygedagpenge%20-%20sager.html" TargetMode="External"/><Relationship Id="rId43" Type="http://schemas.openxmlformats.org/officeDocument/2006/relationships/hyperlink" Target="https://www.dst.dk/extranet/ForskningVariabellister/PSYK_ADM%20-%20Landspatientregistret%20psykiatri%20-%20administrative%20oplysninger.html" TargetMode="External"/><Relationship Id="rId48" Type="http://schemas.openxmlformats.org/officeDocument/2006/relationships/hyperlink" Target="https://www.dst.dk/extranet/ForskningVariabellister/KRMS%20-%20Sigtelser%20for%20mindre%C3%A5rige.html" TargetMode="External"/><Relationship Id="rId64" Type="http://schemas.openxmlformats.org/officeDocument/2006/relationships/hyperlink" Target="https://www.dst.dk/extranet/ForskningVariabellister/BEFADR%20-%20Adresseregister.html" TargetMode="External"/><Relationship Id="rId69" Type="http://schemas.openxmlformats.org/officeDocument/2006/relationships/hyperlink" Target="https://www.dst.dk/extranet/ForskningVariabellister/IDAP%20-%20IDA%20persondata.html" TargetMode="External"/><Relationship Id="rId80" Type="http://schemas.openxmlformats.org/officeDocument/2006/relationships/hyperlink" Target="https://www.dst.dk/extranet/ForskningVariabellister/MFR%20-%20Levendef%C3%B8dte%20fra%20det%20medicinske%20f%C3%B8dselsregister.html" TargetMode="External"/><Relationship Id="rId85" Type="http://schemas.openxmlformats.org/officeDocument/2006/relationships/hyperlink" Target="https://www.dst.dk/extranet/ForskningVariabellister/LPR_F_ORGANISATIONER%20-%20Landspatientregistret%20(LPR3)%20-%20Oplysninger%20om%20SOR-enheder%20og%20sygehusafsnit%20(SHAK).html" TargetMode="External"/><Relationship Id="rId3" Type="http://schemas.openxmlformats.org/officeDocument/2006/relationships/hyperlink" Target="https://www.dst.dk/extranet/ForskningVariabellister/FAHU%20-%20Husstande.html" TargetMode="External"/><Relationship Id="rId12" Type="http://schemas.openxmlformats.org/officeDocument/2006/relationships/hyperlink" Target="https://www.dst.dk/extranet/ForskningVariabellister/DAGI%20-%20Daginstitutioner.html" TargetMode="External"/><Relationship Id="rId17" Type="http://schemas.openxmlformats.org/officeDocument/2006/relationships/hyperlink" Target="https://www.dst.dk/extranet/ForskningVariabellister/DUR%20-%20Dagpengeudbetalinger.html" TargetMode="External"/><Relationship Id="rId25" Type="http://schemas.openxmlformats.org/officeDocument/2006/relationships/hyperlink" Target="https://dst.dk/extranet/ForskningVariabellister/KRKO%20-%20Kriminalstatistik%20konfererede%20sager.html" TargetMode="External"/><Relationship Id="rId33" Type="http://schemas.openxmlformats.org/officeDocument/2006/relationships/hyperlink" Target="https://dst.dk/extranet/ForskningVariabellister/IDFI%20-%20IDA%20firmaer.html" TargetMode="External"/><Relationship Id="rId38" Type="http://schemas.openxmlformats.org/officeDocument/2006/relationships/hyperlink" Target="https://www.dst.dk/extranet/ForskningVariabellister/BOL%20-%20Boligt%C3%A6llingen.html" TargetMode="External"/><Relationship Id="rId46" Type="http://schemas.openxmlformats.org/officeDocument/2006/relationships/hyperlink" Target="https://www.dst.dk/extranet/ForskningVariabellister/LON%20-%20L%C3%B8nstatistikken%20alle%20sektorer.html" TargetMode="External"/><Relationship Id="rId59" Type="http://schemas.openxmlformats.org/officeDocument/2006/relationships/hyperlink" Target="https://www.dst.dk/extranet/ForskningVariabellister/FTDB%20-%20Fertilitetsdatabasen%20b%C3%B8rn.html" TargetMode="External"/><Relationship Id="rId67" Type="http://schemas.openxmlformats.org/officeDocument/2006/relationships/hyperlink" Target="https://www.dst.dk/extranet/ForskningVariabellister/BOERNSB%20-%20B%C3%B8rnepasning%20over%205%20%C3%A5r%20(Indskrevne%20B%C3%B8rn).html" TargetMode="External"/><Relationship Id="rId20" Type="http://schemas.openxmlformats.org/officeDocument/2006/relationships/hyperlink" Target="https://www.dst.dk/extranet/ForskningVariabellister/EJER%20-%20Ejere%20af%20ejendomme.html" TargetMode="External"/><Relationship Id="rId41" Type="http://schemas.openxmlformats.org/officeDocument/2006/relationships/hyperlink" Target="https://www.dst.dk/extranet/ForskningVariabellister/UDFK%20-%20Grundskolekarakterer.html" TargetMode="External"/><Relationship Id="rId54" Type="http://schemas.openxmlformats.org/officeDocument/2006/relationships/hyperlink" Target="https://www.dst.dk/extranet/ForskningVariabellister/BUA%20-%20B%C3%B8rn%20og%20unge%20anbragte.html" TargetMode="External"/><Relationship Id="rId62" Type="http://schemas.openxmlformats.org/officeDocument/2006/relationships/hyperlink" Target="https://dst.dk/extranet/ForskningVariabellister/UDDF%20-%20H%C3%B8jeste%20fuldf%C3%B8rte%20uddannelse%20(forl%C3%B8b).html" TargetMode="External"/><Relationship Id="rId70" Type="http://schemas.openxmlformats.org/officeDocument/2006/relationships/hyperlink" Target="https://www.dst.dk/extranet/ForskningVariabellister/PSYK_PERS%20-%20Landspatientregistret%20psykiatri%20-%20oplysninger%20om%20ambulante%20bes%C3%B8g.html" TargetMode="External"/><Relationship Id="rId75" Type="http://schemas.openxmlformats.org/officeDocument/2006/relationships/hyperlink" Target="https://www.dst.dk/extranet/ForskningVariabellister/PSYK_SKSOPR%20-%20Landspatientregistret%20psykiatri%20-%20oplysninger%20om%20operationer.html" TargetMode="External"/><Relationship Id="rId83" Type="http://schemas.openxmlformats.org/officeDocument/2006/relationships/hyperlink" Target="https://www.dst.dk/extranet/ForskningVariabellister/LPR_F_PROCEDURER_KIRURGI%20-%20Landspatientregistret%20(LPR3)%20-%20Oplysninger%20om%20kirurgiske%20procedureregistreringer.html" TargetMode="External"/><Relationship Id="rId88" Type="http://schemas.openxmlformats.org/officeDocument/2006/relationships/hyperlink" Target="https://www.dst.dk/extranet/ForskningVariabellister/LPR_F_HENVISNING_TILLAEG%20-%20Landspatientregistret%20(LPR3)%20-%20Oplysninger%20om%20till%C3%A6gskoder%20til%20henvisnings%C3%A5rsager.html" TargetMode="External"/><Relationship Id="rId91" Type="http://schemas.openxmlformats.org/officeDocument/2006/relationships/hyperlink" Target="https://www.dst.dk/extranet/ForskningVariabellister/LPR_F_DIAGNOSER%20-%20Landspatientregistret%20(LPR3)%20-%20Oplysninger%20om%20diagnoser.html" TargetMode="External"/><Relationship Id="rId96" Type="http://schemas.openxmlformats.org/officeDocument/2006/relationships/hyperlink" Target="https://www.dst.dk/extranet/ForskningVariabellister/UDDINST%20-%20Uddannelsesinstitutioner.html" TargetMode="External"/><Relationship Id="rId1" Type="http://schemas.openxmlformats.org/officeDocument/2006/relationships/hyperlink" Target="https://www.dst.dk/extranet/ForskningVariabellister/ADOP%20-%20Adoptioner%20fra%20CPR.html" TargetMode="External"/><Relationship Id="rId6" Type="http://schemas.openxmlformats.org/officeDocument/2006/relationships/hyperlink" Target="https://www.dst.dk/extranet/ForskningVariabellister/VNDS%20-%20Historiske%20vandringer.html" TargetMode="External"/><Relationship Id="rId15" Type="http://schemas.openxmlformats.org/officeDocument/2006/relationships/hyperlink" Target="https://dst.dk/extranet/ForskningVariabellister/KOTRE%20-%20Komprimeret%20elevregister%20%28KOMP3%29.html" TargetMode="External"/><Relationship Id="rId23" Type="http://schemas.openxmlformats.org/officeDocument/2006/relationships/hyperlink" Target="https://dst.dk/extranet/ForskningVariabellister/KRSI%20-%20Kriminalstatistik%20sigtelser.html" TargetMode="External"/><Relationship Id="rId28" Type="http://schemas.openxmlformats.org/officeDocument/2006/relationships/hyperlink" Target="https://dst.dk/extranet/ForskningVariabellister/SYST%20-%20Sygesikring%20%284-cifret%29.html" TargetMode="External"/><Relationship Id="rId36" Type="http://schemas.openxmlformats.org/officeDocument/2006/relationships/hyperlink" Target="https://www.dst.dk/extranet/ForskningVariabellister/LPR_ADM%20-%20Landspatientregistret%20-%20administrative%20oplysninger.html" TargetMode="External"/><Relationship Id="rId49" Type="http://schemas.openxmlformats.org/officeDocument/2006/relationships/hyperlink" Target="https://www.dst.dk/extranet/ForskningVariabellister/KRIN%20-%20Kriminalstatistik%20inds%C3%A6ttelser.html" TargetMode="External"/><Relationship Id="rId57" Type="http://schemas.openxmlformats.org/officeDocument/2006/relationships/hyperlink" Target="https://www.dst.dk/extranet/ForskningVariabellister/DREAM%20-%20Besk%C3%A6ftigelsesministeriets%20forl%C3%B8bsdatabase%20DREAM.html" TargetMode="External"/><Relationship Id="rId10" Type="http://schemas.openxmlformats.org/officeDocument/2006/relationships/hyperlink" Target="https://www.dst.dk/extranet/ForskningVariabellister/UDSP%20-%20Specialundervisning.html" TargetMode="External"/><Relationship Id="rId31" Type="http://schemas.openxmlformats.org/officeDocument/2006/relationships/hyperlink" Target="https://dst.dk/extranet/ForskningVariabellister/SSKO%20-%20Sygesikring%20%28Kontakt%29.html" TargetMode="External"/><Relationship Id="rId44" Type="http://schemas.openxmlformats.org/officeDocument/2006/relationships/hyperlink" Target="https://www.dst.dk/extranet/ForskningVariabellister/LPR_SKSOPR%20-%20Landspatientregistret%20-%20operationer.html" TargetMode="External"/><Relationship Id="rId52" Type="http://schemas.openxmlformats.org/officeDocument/2006/relationships/hyperlink" Target="https://www.dst.dk/extranet/ForskningVariabellister/BUFO%20-%20B%C3%B8rn%20og%20unge%20forebyggende%20foranstaltninger.html" TargetMode="External"/><Relationship Id="rId60" Type="http://schemas.openxmlformats.org/officeDocument/2006/relationships/hyperlink" Target="https://www.dst.dk/extranet/ForskningVariabellister/IDAN%20-%20IDA%20ans%C3%A6ttelser.html" TargetMode="External"/><Relationship Id="rId65" Type="http://schemas.openxmlformats.org/officeDocument/2006/relationships/hyperlink" Target="https://www.dst.dk/extranet/ForskningVariabellister/BEFBOP%20-%20Bop%C3%A6ls%C3%A6ndringer.html" TargetMode="External"/><Relationship Id="rId73" Type="http://schemas.openxmlformats.org/officeDocument/2006/relationships/hyperlink" Target="https://www.dst.dk/extranet/ForskningVariabellister/LPR_F_KONTAKTLOKATIONER%20-%20Landspatientregistret%20(LPR3)%20-%20Oplysninger%20om%20kontaktlokationer.html" TargetMode="External"/><Relationship Id="rId78" Type="http://schemas.openxmlformats.org/officeDocument/2006/relationships/hyperlink" Target="https://www.dst.dk/extranet/ForskningVariabellister/MFRHJMFO%20-%20Hjemmef%C3%B8dsler%20fra%20det%20medicinske%20f%C3%B8dselsregister.html" TargetMode="External"/><Relationship Id="rId81" Type="http://schemas.openxmlformats.org/officeDocument/2006/relationships/hyperlink" Target="https://www.dst.dk/extranet/ForskningVariabellister/LPR_SKSUBE%20-%20Landspatientregistret%20-%20unders%C3%B8gelser%20og%20behandlinger.html" TargetMode="External"/><Relationship Id="rId86" Type="http://schemas.openxmlformats.org/officeDocument/2006/relationships/hyperlink" Target="https://www.dst.dk/extranet/ForskningVariabellister/LPR_F_MORBARNFORLOEB%20-%20Landspatientregistret%20(LPR3)%20-%20Oplysninger%20om%20mor%20og%20barns%20forl%C3%B8b.html" TargetMode="External"/><Relationship Id="rId94" Type="http://schemas.openxmlformats.org/officeDocument/2006/relationships/hyperlink" Target="https://www.dst.dk/extranet/ForskningVariabellister/BBRBYGNING%20-%20BBR%20bygninger.html" TargetMode="External"/><Relationship Id="rId4" Type="http://schemas.openxmlformats.org/officeDocument/2006/relationships/hyperlink" Target="https://www.dst.dk/extranet/ForskningVariabellister/FAIN%20-%20Husstande%20og%20familier.html" TargetMode="External"/><Relationship Id="rId9" Type="http://schemas.openxmlformats.org/officeDocument/2006/relationships/hyperlink" Target="https://www.dst.dk/extranet/ForskningVariabellister/UDKV%20-%20Uddannelsesekvalifikationsregister.html" TargetMode="External"/><Relationship Id="rId13" Type="http://schemas.openxmlformats.org/officeDocument/2006/relationships/hyperlink" Target="https://www.dst.dk/extranet/ForskningVariabellister/AKM%20-%20Arbejdsklassifikationsmodulet.html" TargetMode="External"/><Relationship Id="rId18" Type="http://schemas.openxmlformats.org/officeDocument/2006/relationships/hyperlink" Target="https://dst.dk/extranet/ForskningVariabellister/EJVK%20-%20Ejendomsvurderinger.html" TargetMode="External"/><Relationship Id="rId39" Type="http://schemas.openxmlformats.org/officeDocument/2006/relationships/hyperlink" Target="https://www.dst.dk/extranet/ForskningVariabellister/BEF%20-%20Befolkningen.html" TargetMode="External"/><Relationship Id="rId34" Type="http://schemas.openxmlformats.org/officeDocument/2006/relationships/hyperlink" Target="https://dst.dk/extranet/ForskningVariabellister/IND%20-%20Indkomst.html" TargetMode="External"/><Relationship Id="rId50" Type="http://schemas.openxmlformats.org/officeDocument/2006/relationships/hyperlink" Target="https://www.dst.dk/extranet/ForskningVariabellister/KRAF%20-%20Kriminalstatistik%20afg%C3%B8relser.html" TargetMode="External"/><Relationship Id="rId55" Type="http://schemas.openxmlformats.org/officeDocument/2006/relationships/hyperlink" Target="https://www.dst.dk/extranet/ForskningVariabellister/DODSAARS%20-%20D%C3%B8ds%C3%A5rssagsregistret.html" TargetMode="External"/><Relationship Id="rId76" Type="http://schemas.openxmlformats.org/officeDocument/2006/relationships/hyperlink" Target="https://www.dst.dk/extranet/ForskningVariabellister/PSYK_SKSUBE%20-%20Landspatientregistret%20psykiatri%20-%20oplysninger%20om%20unders%C3%B8gelser.html" TargetMode="External"/><Relationship Id="rId97" Type="http://schemas.openxmlformats.org/officeDocument/2006/relationships/printerSettings" Target="../printerSettings/printerSettings1.bin"/><Relationship Id="rId7" Type="http://schemas.openxmlformats.org/officeDocument/2006/relationships/hyperlink" Target="https://www.dst.dk/extranet/ForskningVariabellister/UDDA%20-%20Uddannelser%20(BUE).html" TargetMode="External"/><Relationship Id="rId71" Type="http://schemas.openxmlformats.org/officeDocument/2006/relationships/hyperlink" Target="https://www.dst.dk/extranet/ForskningVariabellister/PSYK_PSYKIO%20-%20Landspatientregistret%20psykiatri%20-%20s%C3%A6rlige%20psykiatrisk%20oplysninger.html" TargetMode="External"/><Relationship Id="rId92" Type="http://schemas.openxmlformats.org/officeDocument/2006/relationships/hyperlink" Target="https://www.dst.dk/extranet/ForskningVariabellister/BFL%20-%20Detaljeret%20l%C3%B8nmodtagerdata%20fra%20e-Indkomst.html" TargetMode="External"/><Relationship Id="rId2" Type="http://schemas.openxmlformats.org/officeDocument/2006/relationships/hyperlink" Target="https://www.dst.dk/extranet/ForskningVariabellister/FAFA%20-%20C-Familier.html" TargetMode="External"/><Relationship Id="rId29" Type="http://schemas.openxmlformats.org/officeDocument/2006/relationships/hyperlink" Target="https://dst.dk/extranet/ForskningVariabellister/SYSI%20-%20Sygesikring%20%286-cifret%29.html" TargetMode="External"/><Relationship Id="rId24" Type="http://schemas.openxmlformats.org/officeDocument/2006/relationships/hyperlink" Target="https://dst.dk/extranet/ForskningVariabellister/KROF%20-%20Ofre%20for%20straffelovsforbrydelser.html" TargetMode="External"/><Relationship Id="rId40" Type="http://schemas.openxmlformats.org/officeDocument/2006/relationships/hyperlink" Target="https://www.dst.dk/extranet/ForskningVariabellister/UDG%20-%20UDG%20Karakterer%20for%20afsluttede%20uddannelser.html" TargetMode="External"/><Relationship Id="rId45" Type="http://schemas.openxmlformats.org/officeDocument/2006/relationships/hyperlink" Target="https://www.dst.dk/extranet/ForskningVariabellister/LPR_BES%20-%20Landspatientregistret%20-%20ambulante%20bes%C3%B8gsdatoer.html" TargetMode="External"/><Relationship Id="rId66" Type="http://schemas.openxmlformats.org/officeDocument/2006/relationships/hyperlink" Target="https://www.dst.dk/extranet/ForskningVariabellister/BOERNFB%20-%20B%C3%B8rnepasning%200-5%20%C3%A5rige%20(Indskrevne%20B%C3%B8rn).html" TargetMode="External"/><Relationship Id="rId87" Type="http://schemas.openxmlformats.org/officeDocument/2006/relationships/hyperlink" Target="https://www.dst.dk/extranet/ForskningVariabellister/LPR_F_KONTAKTER%20-%20Landspatientregistret%20(LPR3)%20-%20Oplysninger%20om%20kontakter.html" TargetMode="External"/><Relationship Id="rId61" Type="http://schemas.openxmlformats.org/officeDocument/2006/relationships/hyperlink" Target="https://www.dst.dk/extranet/ForskningVariabellister/IDAS%20-%20IDA%20arbejdssteder.html" TargetMode="External"/><Relationship Id="rId82" Type="http://schemas.openxmlformats.org/officeDocument/2006/relationships/hyperlink" Target="https://www.dst.dk/extranet/ForskningVariabellister/LPR_F_RESULTATER%20-%20Landspatientregistret%20(LPR3)%20-%20Oplysninger%20om%20obligatorisk%20resultatindberetning.html" TargetMode="External"/><Relationship Id="rId19" Type="http://schemas.openxmlformats.org/officeDocument/2006/relationships/hyperlink" Target="https://dst.dk/extranet/ForskningVariabellister/EJSA%20-%20Ejendomme%20salgsoplysninger.html" TargetMode="External"/><Relationship Id="rId14" Type="http://schemas.openxmlformats.org/officeDocument/2006/relationships/hyperlink" Target="https://www.dst.dk/extranet/ForskningVariabellister/RAS%20-%20Registerbaserede%20arbejdsstyrkestatistik.html" TargetMode="External"/><Relationship Id="rId30" Type="http://schemas.openxmlformats.org/officeDocument/2006/relationships/hyperlink" Target="https://dst.dk/extranet/ForskningVariabellister/SSSY%20-%20Sygesikring%20%286-cifret%29.html" TargetMode="External"/><Relationship Id="rId35" Type="http://schemas.openxmlformats.org/officeDocument/2006/relationships/hyperlink" Target="https://www.dst.dk/extranet/ForskningVariabellister/FAIK%20-%20Familieindkomster.html" TargetMode="External"/><Relationship Id="rId56" Type="http://schemas.openxmlformats.org/officeDocument/2006/relationships/hyperlink" Target="https://www.dst.dk/extranet/ForskningVariabellister/DODSAASG%20-%20D%C3%B8ds%C3%A5rsagsregister.html" TargetMode="External"/><Relationship Id="rId77" Type="http://schemas.openxmlformats.org/officeDocument/2006/relationships/hyperlink" Target="https://www.dst.dk/extranet/ForskningVariabellister/LPR_OPR%20-%20Landspatientregistret%20-%20operationer%20efter%20ICD8%20klassifikationen.html" TargetMode="External"/><Relationship Id="rId8" Type="http://schemas.openxmlformats.org/officeDocument/2006/relationships/hyperlink" Target="https://www.dst.dk/extranet/ForskningVariabellister/UDGK%20-%20Enkeltfag%20fra%20gymnasiale%20uddannelser..html" TargetMode="External"/><Relationship Id="rId51" Type="http://schemas.openxmlformats.org/officeDocument/2006/relationships/hyperlink" Target="https://www.dst.dk/extranet/ForskningVariabellister/BUAH%20-%20B%C3%B8rn%20og%20unge%20anbragte%20h%C3%A6ndelsesregister.html" TargetMode="External"/><Relationship Id="rId72" Type="http://schemas.openxmlformats.org/officeDocument/2006/relationships/hyperlink" Target="https://www.dst.dk/extranet/ForskningVariabellister/UDDLAERER%20-%20Grundskole%20l%C3%A6rer-elever%20pr.%2030-9.html" TargetMode="External"/><Relationship Id="rId93" Type="http://schemas.openxmlformats.org/officeDocument/2006/relationships/hyperlink" Target="https://www.dst.dk/extranet/ForskningVariabellister/BBRENHED%20-%20BBR%20enhed.html"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dst.dk/extranet/ForskningVariabellister/PSYK_SKSOPR%20-%20Landspatientregistret%20psykiatri%20-%20oplysninger%20om%20operationer.html" TargetMode="External"/><Relationship Id="rId170" Type="http://schemas.openxmlformats.org/officeDocument/2006/relationships/hyperlink" Target="https://www.dst.dk/extranet/ForskningVariabellister/PSYK_SKSOPR%20-%20Landspatientregistret%20psykiatri%20-%20oplysninger%20om%20operationer.html" TargetMode="External"/><Relationship Id="rId987" Type="http://schemas.openxmlformats.org/officeDocument/2006/relationships/hyperlink" Target="https://www.dst.dk/extranet/ForskningVariabellister/PSYK_SKSOPR%20-%20Landspatientregistret%20psykiatri%20-%20oplysninger%20om%20operationer.html" TargetMode="External"/><Relationship Id="rId847" Type="http://schemas.openxmlformats.org/officeDocument/2006/relationships/hyperlink" Target="https://www.dst.dk/extranet/ForskningVariabellister/PSYK_SKSOPR%20-%20Landspatientregistret%20psykiatri%20-%20oplysninger%20om%20operationer.html" TargetMode="External"/><Relationship Id="rId1477" Type="http://schemas.openxmlformats.org/officeDocument/2006/relationships/hyperlink" Target="https://www.dst.dk/extranet/ForskningVariabellister/PSYK_SKSOPR%20-%20Landspatientregistret%20psykiatri%20-%20oplysninger%20om%20operationer.html" TargetMode="External"/><Relationship Id="rId1684" Type="http://schemas.openxmlformats.org/officeDocument/2006/relationships/hyperlink" Target="https://www.dst.dk/extranet/ForskningVariabellister/PSYK_SKSOPR%20-%20Landspatientregistret%20psykiatri%20-%20oplysninger%20om%20operationer.html" TargetMode="External"/><Relationship Id="rId1891" Type="http://schemas.openxmlformats.org/officeDocument/2006/relationships/hyperlink" Target="https://www.dst.dk/extranet/ForskningVariabellister/PSYK_SKSOPR%20-%20Landspatientregistret%20psykiatri%20-%20oplysninger%20om%20operationer.html" TargetMode="External"/><Relationship Id="rId707" Type="http://schemas.openxmlformats.org/officeDocument/2006/relationships/hyperlink" Target="https://www.dst.dk/extranet/ForskningVariabellister/PSYK_SKSOPR%20-%20Landspatientregistret%20psykiatri%20-%20oplysninger%20om%20operationer.html" TargetMode="External"/><Relationship Id="rId914" Type="http://schemas.openxmlformats.org/officeDocument/2006/relationships/hyperlink" Target="https://www.dst.dk/extranet/ForskningVariabellister/PSYK_SKSOPR%20-%20Landspatientregistret%20psykiatri%20-%20oplysninger%20om%20operationer.html" TargetMode="External"/><Relationship Id="rId1337" Type="http://schemas.openxmlformats.org/officeDocument/2006/relationships/hyperlink" Target="https://www.dst.dk/extranet/ForskningVariabellister/PSYK_SKSOPR%20-%20Landspatientregistret%20psykiatri%20-%20oplysninger%20om%20operationer.html" TargetMode="External"/><Relationship Id="rId1544" Type="http://schemas.openxmlformats.org/officeDocument/2006/relationships/hyperlink" Target="https://www.dst.dk/extranet/ForskningVariabellister/PSYK_SKSOPR%20-%20Landspatientregistret%20psykiatri%20-%20oplysninger%20om%20operationer.html" TargetMode="External"/><Relationship Id="rId1751" Type="http://schemas.openxmlformats.org/officeDocument/2006/relationships/hyperlink" Target="https://www.dst.dk/extranet/ForskningVariabellister/PSYK_SKSOPR%20-%20Landspatientregistret%20psykiatri%20-%20oplysninger%20om%20operationer.html" TargetMode="External"/><Relationship Id="rId43" Type="http://schemas.openxmlformats.org/officeDocument/2006/relationships/hyperlink" Target="https://www.dst.dk/extranet/ForskningVariabellister/LPR_F_FORLOEB%20-%20Landspatientregistret%20(LPR3)%20-%20Oplysninger%20om%20forl%C3%B8b.html" TargetMode="External"/><Relationship Id="rId1404" Type="http://schemas.openxmlformats.org/officeDocument/2006/relationships/hyperlink" Target="https://www.dst.dk/extranet/ForskningVariabellister/PSYK_SKSOPR%20-%20Landspatientregistret%20psykiatri%20-%20oplysninger%20om%20operationer.html" TargetMode="External"/><Relationship Id="rId1611" Type="http://schemas.openxmlformats.org/officeDocument/2006/relationships/hyperlink" Target="https://www.dst.dk/extranet/ForskningVariabellister/PSYK_SKSOPR%20-%20Landspatientregistret%20psykiatri%20-%20oplysninger%20om%20operationer.html" TargetMode="External"/><Relationship Id="rId497" Type="http://schemas.openxmlformats.org/officeDocument/2006/relationships/hyperlink" Target="https://www.dst.dk/extranet/ForskningVariabellister/PSYK_SKSOPR%20-%20Landspatientregistret%20psykiatri%20-%20oplysninger%20om%20operationer.html" TargetMode="External"/><Relationship Id="rId357" Type="http://schemas.openxmlformats.org/officeDocument/2006/relationships/hyperlink" Target="https://www.dst.dk/extranet/ForskningVariabellister/PSYK_SKSOPR%20-%20Landspatientregistret%20psykiatri%20-%20oplysninger%20om%20operationer.html" TargetMode="External"/><Relationship Id="rId1194" Type="http://schemas.openxmlformats.org/officeDocument/2006/relationships/hyperlink" Target="https://www.dst.dk/extranet/ForskningVariabellister/PSYK_SKSOPR%20-%20Landspatientregistret%20psykiatri%20-%20oplysninger%20om%20operationer.html" TargetMode="External"/><Relationship Id="rId2038" Type="http://schemas.openxmlformats.org/officeDocument/2006/relationships/hyperlink" Target="https://www.dst.dk/extranet/ForskningVariabellister/PSYK_SKSOPR%20-%20Landspatientregistret%20psykiatri%20-%20oplysninger%20om%20operationer.html" TargetMode="External"/><Relationship Id="rId217" Type="http://schemas.openxmlformats.org/officeDocument/2006/relationships/hyperlink" Target="https://www.dst.dk/extranet/ForskningVariabellister/PSYK_SKSOPR%20-%20Landspatientregistret%20psykiatri%20-%20oplysninger%20om%20operationer.html" TargetMode="External"/><Relationship Id="rId564" Type="http://schemas.openxmlformats.org/officeDocument/2006/relationships/hyperlink" Target="https://www.dst.dk/extranet/ForskningVariabellister/PSYK_SKSOPR%20-%20Landspatientregistret%20psykiatri%20-%20oplysninger%20om%20operationer.html" TargetMode="External"/><Relationship Id="rId771" Type="http://schemas.openxmlformats.org/officeDocument/2006/relationships/hyperlink" Target="https://www.dst.dk/extranet/ForskningVariabellister/PSYK_SKSOPR%20-%20Landspatientregistret%20psykiatri%20-%20oplysninger%20om%20operationer.html" TargetMode="External"/><Relationship Id="rId424" Type="http://schemas.openxmlformats.org/officeDocument/2006/relationships/hyperlink" Target="https://www.dst.dk/extranet/ForskningVariabellister/PSYK_SKSOPR%20-%20Landspatientregistret%20psykiatri%20-%20oplysninger%20om%20operationer.html" TargetMode="External"/><Relationship Id="rId631" Type="http://schemas.openxmlformats.org/officeDocument/2006/relationships/hyperlink" Target="https://www.dst.dk/extranet/ForskningVariabellister/PSYK_SKSOPR%20-%20Landspatientregistret%20psykiatri%20-%20oplysninger%20om%20operationer.html" TargetMode="External"/><Relationship Id="rId1054" Type="http://schemas.openxmlformats.org/officeDocument/2006/relationships/hyperlink" Target="https://www.dst.dk/extranet/ForskningVariabellister/PSYK_SKSOPR%20-%20Landspatientregistret%20psykiatri%20-%20oplysninger%20om%20operationer.html" TargetMode="External"/><Relationship Id="rId1261" Type="http://schemas.openxmlformats.org/officeDocument/2006/relationships/hyperlink" Target="https://www.dst.dk/extranet/ForskningVariabellister/PSYK_SKSOPR%20-%20Landspatientregistret%20psykiatri%20-%20oplysninger%20om%20operationer.html" TargetMode="External"/><Relationship Id="rId2105" Type="http://schemas.openxmlformats.org/officeDocument/2006/relationships/hyperlink" Target="https://www.dst.dk/extranet/ForskningVariabellister/PSYK_SKSOPR%20-%20Landspatientregistret%20psykiatri%20-%20oplysninger%20om%20operationer.html" TargetMode="External"/><Relationship Id="rId1121" Type="http://schemas.openxmlformats.org/officeDocument/2006/relationships/hyperlink" Target="https://www.dst.dk/extranet/ForskningVariabellister/PSYK_SKSOPR%20-%20Landspatientregistret%20psykiatri%20-%20oplysninger%20om%20operationer.html" TargetMode="External"/><Relationship Id="rId1938" Type="http://schemas.openxmlformats.org/officeDocument/2006/relationships/hyperlink" Target="https://www.dst.dk/extranet/ForskningVariabellister/PSYK_SKSOPR%20-%20Landspatientregistret%20psykiatri%20-%20oplysninger%20om%20operationer.html" TargetMode="External"/><Relationship Id="rId281" Type="http://schemas.openxmlformats.org/officeDocument/2006/relationships/hyperlink" Target="https://www.dst.dk/extranet/ForskningVariabellister/PSYK_SKSOPR%20-%20Landspatientregistret%20psykiatri%20-%20oplysninger%20om%20operationer.html" TargetMode="External"/><Relationship Id="rId141" Type="http://schemas.openxmlformats.org/officeDocument/2006/relationships/hyperlink" Target="https://www.dst.dk/extranet/ForskningVariabellister/PSYK_SKSOPR%20-%20Landspatientregistret%20psykiatri%20-%20oplysninger%20om%20operationer.html" TargetMode="External"/><Relationship Id="rId7" Type="http://schemas.openxmlformats.org/officeDocument/2006/relationships/hyperlink" Target="https://www.dst.dk/extranet/ForskningVariabellister/HUST%20-%20Husstandsoplysninger.html" TargetMode="External"/><Relationship Id="rId958" Type="http://schemas.openxmlformats.org/officeDocument/2006/relationships/hyperlink" Target="https://www.dst.dk/extranet/ForskningVariabellister/PSYK_SKSOPR%20-%20Landspatientregistret%20psykiatri%20-%20oplysninger%20om%20operationer.html" TargetMode="External"/><Relationship Id="rId1588" Type="http://schemas.openxmlformats.org/officeDocument/2006/relationships/hyperlink" Target="https://www.dst.dk/extranet/ForskningVariabellister/PSYK_SKSOPR%20-%20Landspatientregistret%20psykiatri%20-%20oplysninger%20om%20operationer.html" TargetMode="External"/><Relationship Id="rId1795" Type="http://schemas.openxmlformats.org/officeDocument/2006/relationships/hyperlink" Target="https://www.dst.dk/extranet/ForskningVariabellister/PSYK_SKSOPR%20-%20Landspatientregistret%20psykiatri%20-%20oplysninger%20om%20operationer.html" TargetMode="External"/><Relationship Id="rId87" Type="http://schemas.openxmlformats.org/officeDocument/2006/relationships/hyperlink" Target="https://www.dst.dk/extranet/ForskningVariabellister/PSYK_SKSOPR%20-%20Landspatientregistret%20psykiatri%20-%20oplysninger%20om%20operationer.html" TargetMode="External"/><Relationship Id="rId818" Type="http://schemas.openxmlformats.org/officeDocument/2006/relationships/hyperlink" Target="https://www.dst.dk/extranet/ForskningVariabellister/PSYK_SKSOPR%20-%20Landspatientregistret%20psykiatri%20-%20oplysninger%20om%20operationer.html" TargetMode="External"/><Relationship Id="rId1448" Type="http://schemas.openxmlformats.org/officeDocument/2006/relationships/hyperlink" Target="https://www.dst.dk/extranet/ForskningVariabellister/PSYK_SKSOPR%20-%20Landspatientregistret%20psykiatri%20-%20oplysninger%20om%20operationer.html" TargetMode="External"/><Relationship Id="rId1655" Type="http://schemas.openxmlformats.org/officeDocument/2006/relationships/hyperlink" Target="https://www.dst.dk/extranet/ForskningVariabellister/PSYK_SKSOPR%20-%20Landspatientregistret%20psykiatri%20-%20oplysninger%20om%20operationer.html" TargetMode="External"/><Relationship Id="rId1308" Type="http://schemas.openxmlformats.org/officeDocument/2006/relationships/hyperlink" Target="https://www.dst.dk/extranet/ForskningVariabellister/PSYK_SKSOPR%20-%20Landspatientregistret%20psykiatri%20-%20oplysninger%20om%20operationer.html" TargetMode="External"/><Relationship Id="rId1862" Type="http://schemas.openxmlformats.org/officeDocument/2006/relationships/hyperlink" Target="https://www.dst.dk/extranet/ForskningVariabellister/PSYK_SKSOPR%20-%20Landspatientregistret%20psykiatri%20-%20oplysninger%20om%20operationer.html" TargetMode="External"/><Relationship Id="rId1515" Type="http://schemas.openxmlformats.org/officeDocument/2006/relationships/hyperlink" Target="https://www.dst.dk/extranet/ForskningVariabellister/PSYK_SKSOPR%20-%20Landspatientregistret%20psykiatri%20-%20oplysninger%20om%20operationer.html" TargetMode="External"/><Relationship Id="rId1722" Type="http://schemas.openxmlformats.org/officeDocument/2006/relationships/hyperlink" Target="https://www.dst.dk/extranet/ForskningVariabellister/PSYK_SKSOPR%20-%20Landspatientregistret%20psykiatri%20-%20oplysninger%20om%20operationer.html" TargetMode="External"/><Relationship Id="rId14" Type="http://schemas.openxmlformats.org/officeDocument/2006/relationships/hyperlink" Target="https://www.dst.dk/extranet/ForskningVariabellister/UDSP%20-%20Specialundervisning.html" TargetMode="External"/><Relationship Id="rId468" Type="http://schemas.openxmlformats.org/officeDocument/2006/relationships/hyperlink" Target="https://www.dst.dk/extranet/ForskningVariabellister/PSYK_SKSOPR%20-%20Landspatientregistret%20psykiatri%20-%20oplysninger%20om%20operationer.html" TargetMode="External"/><Relationship Id="rId675" Type="http://schemas.openxmlformats.org/officeDocument/2006/relationships/hyperlink" Target="https://www.dst.dk/extranet/ForskningVariabellister/PSYK_SKSOPR%20-%20Landspatientregistret%20psykiatri%20-%20oplysninger%20om%20operationer.html" TargetMode="External"/><Relationship Id="rId882" Type="http://schemas.openxmlformats.org/officeDocument/2006/relationships/hyperlink" Target="https://www.dst.dk/extranet/ForskningVariabellister/PSYK_SKSOPR%20-%20Landspatientregistret%20psykiatri%20-%20oplysninger%20om%20operationer.html" TargetMode="External"/><Relationship Id="rId1098" Type="http://schemas.openxmlformats.org/officeDocument/2006/relationships/hyperlink" Target="https://www.dst.dk/extranet/ForskningVariabellister/PSYK_SKSOPR%20-%20Landspatientregistret%20psykiatri%20-%20oplysninger%20om%20operationer.html" TargetMode="External"/><Relationship Id="rId2149" Type="http://schemas.openxmlformats.org/officeDocument/2006/relationships/hyperlink" Target="https://www.dst.dk/extranet/ForskningVariabellister/DODSAARS%20-%20D%C3%B8ds%C3%A5rssagsregistret.html" TargetMode="External"/><Relationship Id="rId328" Type="http://schemas.openxmlformats.org/officeDocument/2006/relationships/hyperlink" Target="https://www.dst.dk/extranet/ForskningVariabellister/PSYK_SKSOPR%20-%20Landspatientregistret%20psykiatri%20-%20oplysninger%20om%20operationer.html" TargetMode="External"/><Relationship Id="rId535" Type="http://schemas.openxmlformats.org/officeDocument/2006/relationships/hyperlink" Target="https://www.dst.dk/extranet/ForskningVariabellister/PSYK_SKSOPR%20-%20Landspatientregistret%20psykiatri%20-%20oplysninger%20om%20operationer.html" TargetMode="External"/><Relationship Id="rId742" Type="http://schemas.openxmlformats.org/officeDocument/2006/relationships/hyperlink" Target="https://www.dst.dk/extranet/ForskningVariabellister/PSYK_SKSOPR%20-%20Landspatientregistret%20psykiatri%20-%20oplysninger%20om%20operationer.html" TargetMode="External"/><Relationship Id="rId1165" Type="http://schemas.openxmlformats.org/officeDocument/2006/relationships/hyperlink" Target="https://www.dst.dk/extranet/ForskningVariabellister/PSYK_SKSOPR%20-%20Landspatientregistret%20psykiatri%20-%20oplysninger%20om%20operationer.html" TargetMode="External"/><Relationship Id="rId1372" Type="http://schemas.openxmlformats.org/officeDocument/2006/relationships/hyperlink" Target="https://www.dst.dk/extranet/ForskningVariabellister/PSYK_SKSOPR%20-%20Landspatientregistret%20psykiatri%20-%20oplysninger%20om%20operationer.html" TargetMode="External"/><Relationship Id="rId2009" Type="http://schemas.openxmlformats.org/officeDocument/2006/relationships/hyperlink" Target="https://www.dst.dk/extranet/ForskningVariabellister/PSYK_SKSOPR%20-%20Landspatientregistret%20psykiatri%20-%20oplysninger%20om%20operationer.html" TargetMode="External"/><Relationship Id="rId602" Type="http://schemas.openxmlformats.org/officeDocument/2006/relationships/hyperlink" Target="https://www.dst.dk/extranet/ForskningVariabellister/PSYK_SKSOPR%20-%20Landspatientregistret%20psykiatri%20-%20oplysninger%20om%20operationer.html" TargetMode="External"/><Relationship Id="rId1025" Type="http://schemas.openxmlformats.org/officeDocument/2006/relationships/hyperlink" Target="https://www.dst.dk/extranet/ForskningVariabellister/PSYK_SKSOPR%20-%20Landspatientregistret%20psykiatri%20-%20oplysninger%20om%20operationer.html" TargetMode="External"/><Relationship Id="rId1232" Type="http://schemas.openxmlformats.org/officeDocument/2006/relationships/hyperlink" Target="https://www.dst.dk/extranet/ForskningVariabellister/PSYK_SKSOPR%20-%20Landspatientregistret%20psykiatri%20-%20oplysninger%20om%20operationer.html" TargetMode="External"/><Relationship Id="rId1677" Type="http://schemas.openxmlformats.org/officeDocument/2006/relationships/hyperlink" Target="https://www.dst.dk/extranet/ForskningVariabellister/PSYK_SKSOPR%20-%20Landspatientregistret%20psykiatri%20-%20oplysninger%20om%20operationer.html" TargetMode="External"/><Relationship Id="rId1884" Type="http://schemas.openxmlformats.org/officeDocument/2006/relationships/hyperlink" Target="https://www.dst.dk/extranet/ForskningVariabellister/PSYK_SKSOPR%20-%20Landspatientregistret%20psykiatri%20-%20oplysninger%20om%20operationer.html" TargetMode="External"/><Relationship Id="rId907" Type="http://schemas.openxmlformats.org/officeDocument/2006/relationships/hyperlink" Target="https://www.dst.dk/extranet/ForskningVariabellister/PSYK_SKSOPR%20-%20Landspatientregistret%20psykiatri%20-%20oplysninger%20om%20operationer.html" TargetMode="External"/><Relationship Id="rId1537" Type="http://schemas.openxmlformats.org/officeDocument/2006/relationships/hyperlink" Target="https://www.dst.dk/extranet/ForskningVariabellister/PSYK_SKSOPR%20-%20Landspatientregistret%20psykiatri%20-%20oplysninger%20om%20operationer.html" TargetMode="External"/><Relationship Id="rId1744" Type="http://schemas.openxmlformats.org/officeDocument/2006/relationships/hyperlink" Target="https://www.dst.dk/extranet/ForskningVariabellister/PSYK_SKSOPR%20-%20Landspatientregistret%20psykiatri%20-%20oplysninger%20om%20operationer.html" TargetMode="External"/><Relationship Id="rId1951" Type="http://schemas.openxmlformats.org/officeDocument/2006/relationships/hyperlink" Target="https://www.dst.dk/extranet/ForskningVariabellister/PSYK_SKSOPR%20-%20Landspatientregistret%20psykiatri%20-%20oplysninger%20om%20operationer.html" TargetMode="External"/><Relationship Id="rId36" Type="http://schemas.openxmlformats.org/officeDocument/2006/relationships/hyperlink" Target="https://dst.dk/extranet/ForskningVariabellister/SSKO%20-%20Sygesikring%20%28Kontakt%29.html" TargetMode="External"/><Relationship Id="rId1604" Type="http://schemas.openxmlformats.org/officeDocument/2006/relationships/hyperlink" Target="https://www.dst.dk/extranet/ForskningVariabellister/PSYK_SKSOPR%20-%20Landspatientregistret%20psykiatri%20-%20oplysninger%20om%20operationer.html" TargetMode="External"/><Relationship Id="rId185" Type="http://schemas.openxmlformats.org/officeDocument/2006/relationships/hyperlink" Target="https://www.dst.dk/extranet/ForskningVariabellister/PSYK_SKSOPR%20-%20Landspatientregistret%20psykiatri%20-%20oplysninger%20om%20operationer.html" TargetMode="External"/><Relationship Id="rId1811" Type="http://schemas.openxmlformats.org/officeDocument/2006/relationships/hyperlink" Target="https://www.dst.dk/extranet/ForskningVariabellister/PSYK_SKSOPR%20-%20Landspatientregistret%20psykiatri%20-%20oplysninger%20om%20operationer.html" TargetMode="External"/><Relationship Id="rId1909" Type="http://schemas.openxmlformats.org/officeDocument/2006/relationships/hyperlink" Target="https://www.dst.dk/extranet/ForskningVariabellister/PSYK_SKSOPR%20-%20Landspatientregistret%20psykiatri%20-%20oplysninger%20om%20operationer.html" TargetMode="External"/><Relationship Id="rId392" Type="http://schemas.openxmlformats.org/officeDocument/2006/relationships/hyperlink" Target="https://www.dst.dk/extranet/ForskningVariabellister/PSYK_SKSOPR%20-%20Landspatientregistret%20psykiatri%20-%20oplysninger%20om%20operationer.html" TargetMode="External"/><Relationship Id="rId697" Type="http://schemas.openxmlformats.org/officeDocument/2006/relationships/hyperlink" Target="https://www.dst.dk/extranet/ForskningVariabellister/PSYK_SKSOPR%20-%20Landspatientregistret%20psykiatri%20-%20oplysninger%20om%20operationer.html" TargetMode="External"/><Relationship Id="rId2073" Type="http://schemas.openxmlformats.org/officeDocument/2006/relationships/hyperlink" Target="https://www.dst.dk/extranet/ForskningVariabellister/PSYK_SKSOPR%20-%20Landspatientregistret%20psykiatri%20-%20oplysninger%20om%20operationer.html" TargetMode="External"/><Relationship Id="rId252" Type="http://schemas.openxmlformats.org/officeDocument/2006/relationships/hyperlink" Target="https://www.dst.dk/extranet/ForskningVariabellister/PSYK_SKSOPR%20-%20Landspatientregistret%20psykiatri%20-%20oplysninger%20om%20operationer.html" TargetMode="External"/><Relationship Id="rId1187" Type="http://schemas.openxmlformats.org/officeDocument/2006/relationships/hyperlink" Target="https://www.dst.dk/extranet/ForskningVariabellister/PSYK_SKSOPR%20-%20Landspatientregistret%20psykiatri%20-%20oplysninger%20om%20operationer.html" TargetMode="External"/><Relationship Id="rId2140" Type="http://schemas.openxmlformats.org/officeDocument/2006/relationships/hyperlink" Target="https://www.dst.dk/extranet/ForskningVariabellister/BUA%20-%20B%C3%B8rn%20og%20unge%20anbragte.html" TargetMode="External"/><Relationship Id="rId112" Type="http://schemas.openxmlformats.org/officeDocument/2006/relationships/hyperlink" Target="https://www.dst.dk/extranet/ForskningVariabellister/PSYK_SKSOPR%20-%20Landspatientregistret%20psykiatri%20-%20oplysninger%20om%20operationer.html" TargetMode="External"/><Relationship Id="rId557" Type="http://schemas.openxmlformats.org/officeDocument/2006/relationships/hyperlink" Target="https://www.dst.dk/extranet/ForskningVariabellister/PSYK_SKSOPR%20-%20Landspatientregistret%20psykiatri%20-%20oplysninger%20om%20operationer.html" TargetMode="External"/><Relationship Id="rId764" Type="http://schemas.openxmlformats.org/officeDocument/2006/relationships/hyperlink" Target="https://www.dst.dk/extranet/ForskningVariabellister/PSYK_SKSOPR%20-%20Landspatientregistret%20psykiatri%20-%20oplysninger%20om%20operationer.html" TargetMode="External"/><Relationship Id="rId971" Type="http://schemas.openxmlformats.org/officeDocument/2006/relationships/hyperlink" Target="https://www.dst.dk/extranet/ForskningVariabellister/PSYK_SKSOPR%20-%20Landspatientregistret%20psykiatri%20-%20oplysninger%20om%20operationer.html" TargetMode="External"/><Relationship Id="rId1394" Type="http://schemas.openxmlformats.org/officeDocument/2006/relationships/hyperlink" Target="https://www.dst.dk/extranet/ForskningVariabellister/PSYK_SKSOPR%20-%20Landspatientregistret%20psykiatri%20-%20oplysninger%20om%20operationer.html" TargetMode="External"/><Relationship Id="rId1699" Type="http://schemas.openxmlformats.org/officeDocument/2006/relationships/hyperlink" Target="https://www.dst.dk/extranet/ForskningVariabellister/PSYK_SKSOPR%20-%20Landspatientregistret%20psykiatri%20-%20oplysninger%20om%20operationer.html" TargetMode="External"/><Relationship Id="rId2000" Type="http://schemas.openxmlformats.org/officeDocument/2006/relationships/hyperlink" Target="https://www.dst.dk/extranet/ForskningVariabellister/PSYK_SKSOPR%20-%20Landspatientregistret%20psykiatri%20-%20oplysninger%20om%20operationer.html" TargetMode="External"/><Relationship Id="rId417" Type="http://schemas.openxmlformats.org/officeDocument/2006/relationships/hyperlink" Target="https://www.dst.dk/extranet/ForskningVariabellister/PSYK_SKSOPR%20-%20Landspatientregistret%20psykiatri%20-%20oplysninger%20om%20operationer.html" TargetMode="External"/><Relationship Id="rId624" Type="http://schemas.openxmlformats.org/officeDocument/2006/relationships/hyperlink" Target="https://www.dst.dk/extranet/ForskningVariabellister/PSYK_SKSOPR%20-%20Landspatientregistret%20psykiatri%20-%20oplysninger%20om%20operationer.html" TargetMode="External"/><Relationship Id="rId831" Type="http://schemas.openxmlformats.org/officeDocument/2006/relationships/hyperlink" Target="https://www.dst.dk/extranet/ForskningVariabellister/PSYK_SKSOPR%20-%20Landspatientregistret%20psykiatri%20-%20oplysninger%20om%20operationer.html" TargetMode="External"/><Relationship Id="rId1047" Type="http://schemas.openxmlformats.org/officeDocument/2006/relationships/hyperlink" Target="https://www.dst.dk/extranet/ForskningVariabellister/PSYK_SKSOPR%20-%20Landspatientregistret%20psykiatri%20-%20oplysninger%20om%20operationer.html" TargetMode="External"/><Relationship Id="rId1254" Type="http://schemas.openxmlformats.org/officeDocument/2006/relationships/hyperlink" Target="https://www.dst.dk/extranet/ForskningVariabellister/PSYK_SKSOPR%20-%20Landspatientregistret%20psykiatri%20-%20oplysninger%20om%20operationer.html" TargetMode="External"/><Relationship Id="rId1461" Type="http://schemas.openxmlformats.org/officeDocument/2006/relationships/hyperlink" Target="https://www.dst.dk/extranet/ForskningVariabellister/PSYK_SKSOPR%20-%20Landspatientregistret%20psykiatri%20-%20oplysninger%20om%20operationer.html" TargetMode="External"/><Relationship Id="rId929" Type="http://schemas.openxmlformats.org/officeDocument/2006/relationships/hyperlink" Target="https://www.dst.dk/extranet/ForskningVariabellister/PSYK_SKSOPR%20-%20Landspatientregistret%20psykiatri%20-%20oplysninger%20om%20operationer.html" TargetMode="External"/><Relationship Id="rId1114" Type="http://schemas.openxmlformats.org/officeDocument/2006/relationships/hyperlink" Target="https://www.dst.dk/extranet/ForskningVariabellister/PSYK_SKSOPR%20-%20Landspatientregistret%20psykiatri%20-%20oplysninger%20om%20operationer.html" TargetMode="External"/><Relationship Id="rId1321" Type="http://schemas.openxmlformats.org/officeDocument/2006/relationships/hyperlink" Target="https://www.dst.dk/extranet/ForskningVariabellister/PSYK_SKSOPR%20-%20Landspatientregistret%20psykiatri%20-%20oplysninger%20om%20operationer.html" TargetMode="External"/><Relationship Id="rId1559" Type="http://schemas.openxmlformats.org/officeDocument/2006/relationships/hyperlink" Target="https://www.dst.dk/extranet/ForskningVariabellister/PSYK_SKSOPR%20-%20Landspatientregistret%20psykiatri%20-%20oplysninger%20om%20operationer.html" TargetMode="External"/><Relationship Id="rId1766" Type="http://schemas.openxmlformats.org/officeDocument/2006/relationships/hyperlink" Target="https://www.dst.dk/extranet/ForskningVariabellister/PSYK_SKSOPR%20-%20Landspatientregistret%20psykiatri%20-%20oplysninger%20om%20operationer.html" TargetMode="External"/><Relationship Id="rId1973" Type="http://schemas.openxmlformats.org/officeDocument/2006/relationships/hyperlink" Target="https://www.dst.dk/extranet/ForskningVariabellister/PSYK_SKSOPR%20-%20Landspatientregistret%20psykiatri%20-%20oplysninger%20om%20operationer.html" TargetMode="External"/><Relationship Id="rId58" Type="http://schemas.openxmlformats.org/officeDocument/2006/relationships/hyperlink" Target="https://www.dst.dk/extranet/ForskningVariabellister/PSYK_PERS%20-%20Landspatientregistret%20psykiatri%20-%20oplysninger%20om%20ambulante%20bes%C3%B8g.html" TargetMode="External"/><Relationship Id="rId1419" Type="http://schemas.openxmlformats.org/officeDocument/2006/relationships/hyperlink" Target="https://www.dst.dk/extranet/ForskningVariabellister/PSYK_SKSOPR%20-%20Landspatientregistret%20psykiatri%20-%20oplysninger%20om%20operationer.html" TargetMode="External"/><Relationship Id="rId1626" Type="http://schemas.openxmlformats.org/officeDocument/2006/relationships/hyperlink" Target="https://www.dst.dk/extranet/ForskningVariabellister/PSYK_SKSOPR%20-%20Landspatientregistret%20psykiatri%20-%20oplysninger%20om%20operationer.html" TargetMode="External"/><Relationship Id="rId1833" Type="http://schemas.openxmlformats.org/officeDocument/2006/relationships/hyperlink" Target="https://www.dst.dk/extranet/ForskningVariabellister/PSYK_SKSOPR%20-%20Landspatientregistret%20psykiatri%20-%20oplysninger%20om%20operationer.html" TargetMode="External"/><Relationship Id="rId1900" Type="http://schemas.openxmlformats.org/officeDocument/2006/relationships/hyperlink" Target="https://www.dst.dk/extranet/ForskningVariabellister/PSYK_SKSOPR%20-%20Landspatientregistret%20psykiatri%20-%20oplysninger%20om%20operationer.html" TargetMode="External"/><Relationship Id="rId2095" Type="http://schemas.openxmlformats.org/officeDocument/2006/relationships/hyperlink" Target="https://www.dst.dk/extranet/ForskningVariabellister/PSYK_SKSOPR%20-%20Landspatientregistret%20psykiatri%20-%20oplysninger%20om%20operationer.html" TargetMode="External"/><Relationship Id="rId274" Type="http://schemas.openxmlformats.org/officeDocument/2006/relationships/hyperlink" Target="https://www.dst.dk/extranet/ForskningVariabellister/PSYK_SKSOPR%20-%20Landspatientregistret%20psykiatri%20-%20oplysninger%20om%20operationer.html" TargetMode="External"/><Relationship Id="rId481" Type="http://schemas.openxmlformats.org/officeDocument/2006/relationships/hyperlink" Target="https://www.dst.dk/extranet/ForskningVariabellister/PSYK_SKSOPR%20-%20Landspatientregistret%20psykiatri%20-%20oplysninger%20om%20operationer.html" TargetMode="External"/><Relationship Id="rId134" Type="http://schemas.openxmlformats.org/officeDocument/2006/relationships/hyperlink" Target="https://www.dst.dk/extranet/ForskningVariabellister/PSYK_SKSOPR%20-%20Landspatientregistret%20psykiatri%20-%20oplysninger%20om%20operationer.html" TargetMode="External"/><Relationship Id="rId579" Type="http://schemas.openxmlformats.org/officeDocument/2006/relationships/hyperlink" Target="https://www.dst.dk/extranet/ForskningVariabellister/PSYK_SKSOPR%20-%20Landspatientregistret%20psykiatri%20-%20oplysninger%20om%20operationer.html" TargetMode="External"/><Relationship Id="rId786" Type="http://schemas.openxmlformats.org/officeDocument/2006/relationships/hyperlink" Target="https://www.dst.dk/extranet/ForskningVariabellister/PSYK_SKSOPR%20-%20Landspatientregistret%20psykiatri%20-%20oplysninger%20om%20operationer.html" TargetMode="External"/><Relationship Id="rId993" Type="http://schemas.openxmlformats.org/officeDocument/2006/relationships/hyperlink" Target="https://www.dst.dk/extranet/ForskningVariabellister/PSYK_SKSOPR%20-%20Landspatientregistret%20psykiatri%20-%20oplysninger%20om%20operationer.html" TargetMode="External"/><Relationship Id="rId341" Type="http://schemas.openxmlformats.org/officeDocument/2006/relationships/hyperlink" Target="https://www.dst.dk/extranet/ForskningVariabellister/PSYK_SKSOPR%20-%20Landspatientregistret%20psykiatri%20-%20oplysninger%20om%20operationer.html" TargetMode="External"/><Relationship Id="rId439" Type="http://schemas.openxmlformats.org/officeDocument/2006/relationships/hyperlink" Target="https://www.dst.dk/extranet/ForskningVariabellister/PSYK_SKSOPR%20-%20Landspatientregistret%20psykiatri%20-%20oplysninger%20om%20operationer.html" TargetMode="External"/><Relationship Id="rId646" Type="http://schemas.openxmlformats.org/officeDocument/2006/relationships/hyperlink" Target="https://www.dst.dk/extranet/ForskningVariabellister/PSYK_SKSOPR%20-%20Landspatientregistret%20psykiatri%20-%20oplysninger%20om%20operationer.html" TargetMode="External"/><Relationship Id="rId1069" Type="http://schemas.openxmlformats.org/officeDocument/2006/relationships/hyperlink" Target="https://www.dst.dk/extranet/ForskningVariabellister/PSYK_SKSOPR%20-%20Landspatientregistret%20psykiatri%20-%20oplysninger%20om%20operationer.html" TargetMode="External"/><Relationship Id="rId1276" Type="http://schemas.openxmlformats.org/officeDocument/2006/relationships/hyperlink" Target="https://www.dst.dk/extranet/ForskningVariabellister/PSYK_SKSOPR%20-%20Landspatientregistret%20psykiatri%20-%20oplysninger%20om%20operationer.html" TargetMode="External"/><Relationship Id="rId1483" Type="http://schemas.openxmlformats.org/officeDocument/2006/relationships/hyperlink" Target="https://www.dst.dk/extranet/ForskningVariabellister/PSYK_SKSOPR%20-%20Landspatientregistret%20psykiatri%20-%20oplysninger%20om%20operationer.html" TargetMode="External"/><Relationship Id="rId2022" Type="http://schemas.openxmlformats.org/officeDocument/2006/relationships/hyperlink" Target="https://www.dst.dk/extranet/ForskningVariabellister/PSYK_SKSOPR%20-%20Landspatientregistret%20psykiatri%20-%20oplysninger%20om%20operationer.html" TargetMode="External"/><Relationship Id="rId201" Type="http://schemas.openxmlformats.org/officeDocument/2006/relationships/hyperlink" Target="https://www.dst.dk/extranet/ForskningVariabellister/PSYK_SKSOPR%20-%20Landspatientregistret%20psykiatri%20-%20oplysninger%20om%20operationer.html" TargetMode="External"/><Relationship Id="rId506" Type="http://schemas.openxmlformats.org/officeDocument/2006/relationships/hyperlink" Target="https://www.dst.dk/extranet/ForskningVariabellister/PSYK_SKSOPR%20-%20Landspatientregistret%20psykiatri%20-%20oplysninger%20om%20operationer.html" TargetMode="External"/><Relationship Id="rId853" Type="http://schemas.openxmlformats.org/officeDocument/2006/relationships/hyperlink" Target="https://www.dst.dk/extranet/ForskningVariabellister/PSYK_SKSOPR%20-%20Landspatientregistret%20psykiatri%20-%20oplysninger%20om%20operationer.html" TargetMode="External"/><Relationship Id="rId1136" Type="http://schemas.openxmlformats.org/officeDocument/2006/relationships/hyperlink" Target="https://www.dst.dk/extranet/ForskningVariabellister/PSYK_SKSOPR%20-%20Landspatientregistret%20psykiatri%20-%20oplysninger%20om%20operationer.html" TargetMode="External"/><Relationship Id="rId1690" Type="http://schemas.openxmlformats.org/officeDocument/2006/relationships/hyperlink" Target="https://www.dst.dk/extranet/ForskningVariabellister/PSYK_SKSOPR%20-%20Landspatientregistret%20psykiatri%20-%20oplysninger%20om%20operationer.html" TargetMode="External"/><Relationship Id="rId1788" Type="http://schemas.openxmlformats.org/officeDocument/2006/relationships/hyperlink" Target="https://www.dst.dk/extranet/ForskningVariabellister/PSYK_SKSOPR%20-%20Landspatientregistret%20psykiatri%20-%20oplysninger%20om%20operationer.html" TargetMode="External"/><Relationship Id="rId1995" Type="http://schemas.openxmlformats.org/officeDocument/2006/relationships/hyperlink" Target="https://www.dst.dk/extranet/ForskningVariabellister/PSYK_SKSOPR%20-%20Landspatientregistret%20psykiatri%20-%20oplysninger%20om%20operationer.html" TargetMode="External"/><Relationship Id="rId713" Type="http://schemas.openxmlformats.org/officeDocument/2006/relationships/hyperlink" Target="https://www.dst.dk/extranet/ForskningVariabellister/PSYK_SKSOPR%20-%20Landspatientregistret%20psykiatri%20-%20oplysninger%20om%20operationer.html" TargetMode="External"/><Relationship Id="rId920" Type="http://schemas.openxmlformats.org/officeDocument/2006/relationships/hyperlink" Target="https://www.dst.dk/extranet/ForskningVariabellister/PSYK_SKSOPR%20-%20Landspatientregistret%20psykiatri%20-%20oplysninger%20om%20operationer.html" TargetMode="External"/><Relationship Id="rId1343" Type="http://schemas.openxmlformats.org/officeDocument/2006/relationships/hyperlink" Target="https://www.dst.dk/extranet/ForskningVariabellister/PSYK_SKSOPR%20-%20Landspatientregistret%20psykiatri%20-%20oplysninger%20om%20operationer.html" TargetMode="External"/><Relationship Id="rId1550" Type="http://schemas.openxmlformats.org/officeDocument/2006/relationships/hyperlink" Target="https://www.dst.dk/extranet/ForskningVariabellister/PSYK_SKSOPR%20-%20Landspatientregistret%20psykiatri%20-%20oplysninger%20om%20operationer.html" TargetMode="External"/><Relationship Id="rId1648" Type="http://schemas.openxmlformats.org/officeDocument/2006/relationships/hyperlink" Target="https://www.dst.dk/extranet/ForskningVariabellister/PSYK_SKSOPR%20-%20Landspatientregistret%20psykiatri%20-%20oplysninger%20om%20operationer.html" TargetMode="External"/><Relationship Id="rId1203" Type="http://schemas.openxmlformats.org/officeDocument/2006/relationships/hyperlink" Target="https://www.dst.dk/extranet/ForskningVariabellister/PSYK_SKSOPR%20-%20Landspatientregistret%20psykiatri%20-%20oplysninger%20om%20operationer.html" TargetMode="External"/><Relationship Id="rId1410" Type="http://schemas.openxmlformats.org/officeDocument/2006/relationships/hyperlink" Target="https://www.dst.dk/extranet/ForskningVariabellister/PSYK_SKSOPR%20-%20Landspatientregistret%20psykiatri%20-%20oplysninger%20om%20operationer.html" TargetMode="External"/><Relationship Id="rId1508" Type="http://schemas.openxmlformats.org/officeDocument/2006/relationships/hyperlink" Target="https://www.dst.dk/extranet/ForskningVariabellister/PSYK_SKSOPR%20-%20Landspatientregistret%20psykiatri%20-%20oplysninger%20om%20operationer.html" TargetMode="External"/><Relationship Id="rId1855" Type="http://schemas.openxmlformats.org/officeDocument/2006/relationships/hyperlink" Target="https://www.dst.dk/extranet/ForskningVariabellister/PSYK_SKSOPR%20-%20Landspatientregistret%20psykiatri%20-%20oplysninger%20om%20operationer.html" TargetMode="External"/><Relationship Id="rId1715" Type="http://schemas.openxmlformats.org/officeDocument/2006/relationships/hyperlink" Target="https://www.dst.dk/extranet/ForskningVariabellister/PSYK_SKSOPR%20-%20Landspatientregistret%20psykiatri%20-%20oplysninger%20om%20operationer.html" TargetMode="External"/><Relationship Id="rId1922" Type="http://schemas.openxmlformats.org/officeDocument/2006/relationships/hyperlink" Target="https://www.dst.dk/extranet/ForskningVariabellister/PSYK_SKSOPR%20-%20Landspatientregistret%20psykiatri%20-%20oplysninger%20om%20operationer.html" TargetMode="External"/><Relationship Id="rId296" Type="http://schemas.openxmlformats.org/officeDocument/2006/relationships/hyperlink" Target="https://www.dst.dk/extranet/ForskningVariabellister/PSYK_SKSOPR%20-%20Landspatientregistret%20psykiatri%20-%20oplysninger%20om%20operationer.html" TargetMode="External"/><Relationship Id="rId156" Type="http://schemas.openxmlformats.org/officeDocument/2006/relationships/hyperlink" Target="https://www.dst.dk/extranet/ForskningVariabellister/PSYK_SKSOPR%20-%20Landspatientregistret%20psykiatri%20-%20oplysninger%20om%20operationer.html" TargetMode="External"/><Relationship Id="rId363" Type="http://schemas.openxmlformats.org/officeDocument/2006/relationships/hyperlink" Target="https://www.dst.dk/extranet/ForskningVariabellister/PSYK_SKSOPR%20-%20Landspatientregistret%20psykiatri%20-%20oplysninger%20om%20operationer.html" TargetMode="External"/><Relationship Id="rId570" Type="http://schemas.openxmlformats.org/officeDocument/2006/relationships/hyperlink" Target="https://www.dst.dk/extranet/ForskningVariabellister/PSYK_SKSOPR%20-%20Landspatientregistret%20psykiatri%20-%20oplysninger%20om%20operationer.html" TargetMode="External"/><Relationship Id="rId2044" Type="http://schemas.openxmlformats.org/officeDocument/2006/relationships/hyperlink" Target="https://www.dst.dk/extranet/ForskningVariabellister/PSYK_SKSOPR%20-%20Landspatientregistret%20psykiatri%20-%20oplysninger%20om%20operationer.html" TargetMode="External"/><Relationship Id="rId223" Type="http://schemas.openxmlformats.org/officeDocument/2006/relationships/hyperlink" Target="https://www.dst.dk/extranet/ForskningVariabellister/PSYK_SKSOPR%20-%20Landspatientregistret%20psykiatri%20-%20oplysninger%20om%20operationer.html" TargetMode="External"/><Relationship Id="rId430" Type="http://schemas.openxmlformats.org/officeDocument/2006/relationships/hyperlink" Target="https://www.dst.dk/extranet/ForskningVariabellister/PSYK_SKSOPR%20-%20Landspatientregistret%20psykiatri%20-%20oplysninger%20om%20operationer.html" TargetMode="External"/><Relationship Id="rId668" Type="http://schemas.openxmlformats.org/officeDocument/2006/relationships/hyperlink" Target="https://www.dst.dk/extranet/ForskningVariabellister/PSYK_SKSOPR%20-%20Landspatientregistret%20psykiatri%20-%20oplysninger%20om%20operationer.html" TargetMode="External"/><Relationship Id="rId875" Type="http://schemas.openxmlformats.org/officeDocument/2006/relationships/hyperlink" Target="https://www.dst.dk/extranet/ForskningVariabellister/PSYK_SKSOPR%20-%20Landspatientregistret%20psykiatri%20-%20oplysninger%20om%20operationer.html" TargetMode="External"/><Relationship Id="rId1060" Type="http://schemas.openxmlformats.org/officeDocument/2006/relationships/hyperlink" Target="https://www.dst.dk/extranet/ForskningVariabellister/PSYK_SKSOPR%20-%20Landspatientregistret%20psykiatri%20-%20oplysninger%20om%20operationer.html" TargetMode="External"/><Relationship Id="rId1298" Type="http://schemas.openxmlformats.org/officeDocument/2006/relationships/hyperlink" Target="https://www.dst.dk/extranet/ForskningVariabellister/PSYK_SKSOPR%20-%20Landspatientregistret%20psykiatri%20-%20oplysninger%20om%20operationer.html" TargetMode="External"/><Relationship Id="rId2111" Type="http://schemas.openxmlformats.org/officeDocument/2006/relationships/hyperlink" Target="https://www.dst.dk/extranet/ForskningVariabellister/LPR_OPR%20-%20Landspatientregistret%20-%20operationer%20efter%20ICD8%20klassifikationen.html" TargetMode="External"/><Relationship Id="rId528" Type="http://schemas.openxmlformats.org/officeDocument/2006/relationships/hyperlink" Target="https://www.dst.dk/extranet/ForskningVariabellister/PSYK_SKSOPR%20-%20Landspatientregistret%20psykiatri%20-%20oplysninger%20om%20operationer.html" TargetMode="External"/><Relationship Id="rId735" Type="http://schemas.openxmlformats.org/officeDocument/2006/relationships/hyperlink" Target="https://www.dst.dk/extranet/ForskningVariabellister/PSYK_SKSOPR%20-%20Landspatientregistret%20psykiatri%20-%20oplysninger%20om%20operationer.html" TargetMode="External"/><Relationship Id="rId942" Type="http://schemas.openxmlformats.org/officeDocument/2006/relationships/hyperlink" Target="https://www.dst.dk/extranet/ForskningVariabellister/PSYK_SKSOPR%20-%20Landspatientregistret%20psykiatri%20-%20oplysninger%20om%20operationer.html" TargetMode="External"/><Relationship Id="rId1158" Type="http://schemas.openxmlformats.org/officeDocument/2006/relationships/hyperlink" Target="https://www.dst.dk/extranet/ForskningVariabellister/PSYK_SKSOPR%20-%20Landspatientregistret%20psykiatri%20-%20oplysninger%20om%20operationer.html" TargetMode="External"/><Relationship Id="rId1365" Type="http://schemas.openxmlformats.org/officeDocument/2006/relationships/hyperlink" Target="https://www.dst.dk/extranet/ForskningVariabellister/PSYK_SKSOPR%20-%20Landspatientregistret%20psykiatri%20-%20oplysninger%20om%20operationer.html" TargetMode="External"/><Relationship Id="rId1572" Type="http://schemas.openxmlformats.org/officeDocument/2006/relationships/hyperlink" Target="https://www.dst.dk/extranet/ForskningVariabellister/PSYK_SKSOPR%20-%20Landspatientregistret%20psykiatri%20-%20oplysninger%20om%20operationer.html" TargetMode="External"/><Relationship Id="rId1018" Type="http://schemas.openxmlformats.org/officeDocument/2006/relationships/hyperlink" Target="https://www.dst.dk/extranet/ForskningVariabellister/PSYK_SKSOPR%20-%20Landspatientregistret%20psykiatri%20-%20oplysninger%20om%20operationer.html" TargetMode="External"/><Relationship Id="rId1225" Type="http://schemas.openxmlformats.org/officeDocument/2006/relationships/hyperlink" Target="https://www.dst.dk/extranet/ForskningVariabellister/PSYK_SKSOPR%20-%20Landspatientregistret%20psykiatri%20-%20oplysninger%20om%20operationer.html" TargetMode="External"/><Relationship Id="rId1432" Type="http://schemas.openxmlformats.org/officeDocument/2006/relationships/hyperlink" Target="https://www.dst.dk/extranet/ForskningVariabellister/PSYK_SKSOPR%20-%20Landspatientregistret%20psykiatri%20-%20oplysninger%20om%20operationer.html" TargetMode="External"/><Relationship Id="rId1877" Type="http://schemas.openxmlformats.org/officeDocument/2006/relationships/hyperlink" Target="https://www.dst.dk/extranet/ForskningVariabellister/PSYK_SKSOPR%20-%20Landspatientregistret%20psykiatri%20-%20oplysninger%20om%20operationer.html" TargetMode="External"/><Relationship Id="rId71" Type="http://schemas.openxmlformats.org/officeDocument/2006/relationships/hyperlink" Target="https://www.dst.dk/extranet/ForskningVariabellister/PSYK_SKSOPR%20-%20Landspatientregistret%20psykiatri%20-%20oplysninger%20om%20operationer.html" TargetMode="External"/><Relationship Id="rId802" Type="http://schemas.openxmlformats.org/officeDocument/2006/relationships/hyperlink" Target="https://www.dst.dk/extranet/ForskningVariabellister/PSYK_SKSOPR%20-%20Landspatientregistret%20psykiatri%20-%20oplysninger%20om%20operationer.html" TargetMode="External"/><Relationship Id="rId1737" Type="http://schemas.openxmlformats.org/officeDocument/2006/relationships/hyperlink" Target="https://www.dst.dk/extranet/ForskningVariabellister/PSYK_SKSOPR%20-%20Landspatientregistret%20psykiatri%20-%20oplysninger%20om%20operationer.html" TargetMode="External"/><Relationship Id="rId1944" Type="http://schemas.openxmlformats.org/officeDocument/2006/relationships/hyperlink" Target="https://www.dst.dk/extranet/ForskningVariabellister/PSYK_SKSOPR%20-%20Landspatientregistret%20psykiatri%20-%20oplysninger%20om%20operationer.html" TargetMode="External"/><Relationship Id="rId29" Type="http://schemas.openxmlformats.org/officeDocument/2006/relationships/hyperlink" Target="https://dst.dk/extranet/ForskningVariabellister/KRKO%20-%20Kriminalstatistik%20konfererede%20sager.html" TargetMode="External"/><Relationship Id="rId178" Type="http://schemas.openxmlformats.org/officeDocument/2006/relationships/hyperlink" Target="https://www.dst.dk/extranet/ForskningVariabellister/PSYK_SKSOPR%20-%20Landspatientregistret%20psykiatri%20-%20oplysninger%20om%20operationer.html" TargetMode="External"/><Relationship Id="rId1804" Type="http://schemas.openxmlformats.org/officeDocument/2006/relationships/hyperlink" Target="https://www.dst.dk/extranet/ForskningVariabellister/PSYK_SKSOPR%20-%20Landspatientregistret%20psykiatri%20-%20oplysninger%20om%20operationer.html" TargetMode="External"/><Relationship Id="rId385" Type="http://schemas.openxmlformats.org/officeDocument/2006/relationships/hyperlink" Target="https://www.dst.dk/extranet/ForskningVariabellister/PSYK_SKSOPR%20-%20Landspatientregistret%20psykiatri%20-%20oplysninger%20om%20operationer.html" TargetMode="External"/><Relationship Id="rId592" Type="http://schemas.openxmlformats.org/officeDocument/2006/relationships/hyperlink" Target="https://www.dst.dk/extranet/ForskningVariabellister/PSYK_SKSOPR%20-%20Landspatientregistret%20psykiatri%20-%20oplysninger%20om%20operationer.html" TargetMode="External"/><Relationship Id="rId2066" Type="http://schemas.openxmlformats.org/officeDocument/2006/relationships/hyperlink" Target="https://www.dst.dk/extranet/ForskningVariabellister/PSYK_SKSOPR%20-%20Landspatientregistret%20psykiatri%20-%20oplysninger%20om%20operationer.html" TargetMode="External"/><Relationship Id="rId245" Type="http://schemas.openxmlformats.org/officeDocument/2006/relationships/hyperlink" Target="https://www.dst.dk/extranet/ForskningVariabellister/PSYK_SKSOPR%20-%20Landspatientregistret%20psykiatri%20-%20oplysninger%20om%20operationer.html" TargetMode="External"/><Relationship Id="rId452" Type="http://schemas.openxmlformats.org/officeDocument/2006/relationships/hyperlink" Target="https://www.dst.dk/extranet/ForskningVariabellister/PSYK_SKSOPR%20-%20Landspatientregistret%20psykiatri%20-%20oplysninger%20om%20operationer.html" TargetMode="External"/><Relationship Id="rId897" Type="http://schemas.openxmlformats.org/officeDocument/2006/relationships/hyperlink" Target="https://www.dst.dk/extranet/ForskningVariabellister/PSYK_SKSOPR%20-%20Landspatientregistret%20psykiatri%20-%20oplysninger%20om%20operationer.html" TargetMode="External"/><Relationship Id="rId1082" Type="http://schemas.openxmlformats.org/officeDocument/2006/relationships/hyperlink" Target="https://www.dst.dk/extranet/ForskningVariabellister/PSYK_SKSOPR%20-%20Landspatientregistret%20psykiatri%20-%20oplysninger%20om%20operationer.html" TargetMode="External"/><Relationship Id="rId2133" Type="http://schemas.openxmlformats.org/officeDocument/2006/relationships/hyperlink" Target="https://www.dst.dk/extranet/ForskningVariabellister/IDAN%20-%20IDA%20ans%C3%A6ttelser.html" TargetMode="External"/><Relationship Id="rId105" Type="http://schemas.openxmlformats.org/officeDocument/2006/relationships/hyperlink" Target="https://www.dst.dk/extranet/ForskningVariabellister/PSYK_SKSOPR%20-%20Landspatientregistret%20psykiatri%20-%20oplysninger%20om%20operationer.html" TargetMode="External"/><Relationship Id="rId312" Type="http://schemas.openxmlformats.org/officeDocument/2006/relationships/hyperlink" Target="https://www.dst.dk/extranet/ForskningVariabellister/PSYK_SKSOPR%20-%20Landspatientregistret%20psykiatri%20-%20oplysninger%20om%20operationer.html" TargetMode="External"/><Relationship Id="rId757" Type="http://schemas.openxmlformats.org/officeDocument/2006/relationships/hyperlink" Target="https://www.dst.dk/extranet/ForskningVariabellister/PSYK_SKSOPR%20-%20Landspatientregistret%20psykiatri%20-%20oplysninger%20om%20operationer.html" TargetMode="External"/><Relationship Id="rId964" Type="http://schemas.openxmlformats.org/officeDocument/2006/relationships/hyperlink" Target="https://www.dst.dk/extranet/ForskningVariabellister/PSYK_SKSOPR%20-%20Landspatientregistret%20psykiatri%20-%20oplysninger%20om%20operationer.html" TargetMode="External"/><Relationship Id="rId1387" Type="http://schemas.openxmlformats.org/officeDocument/2006/relationships/hyperlink" Target="https://www.dst.dk/extranet/ForskningVariabellister/PSYK_SKSOPR%20-%20Landspatientregistret%20psykiatri%20-%20oplysninger%20om%20operationer.html" TargetMode="External"/><Relationship Id="rId1594" Type="http://schemas.openxmlformats.org/officeDocument/2006/relationships/hyperlink" Target="https://www.dst.dk/extranet/ForskningVariabellister/PSYK_SKSOPR%20-%20Landspatientregistret%20psykiatri%20-%20oplysninger%20om%20operationer.html" TargetMode="External"/><Relationship Id="rId93" Type="http://schemas.openxmlformats.org/officeDocument/2006/relationships/hyperlink" Target="https://www.dst.dk/extranet/ForskningVariabellister/PSYK_SKSOPR%20-%20Landspatientregistret%20psykiatri%20-%20oplysninger%20om%20operationer.html" TargetMode="External"/><Relationship Id="rId617" Type="http://schemas.openxmlformats.org/officeDocument/2006/relationships/hyperlink" Target="https://www.dst.dk/extranet/ForskningVariabellister/PSYK_SKSOPR%20-%20Landspatientregistret%20psykiatri%20-%20oplysninger%20om%20operationer.html" TargetMode="External"/><Relationship Id="rId824" Type="http://schemas.openxmlformats.org/officeDocument/2006/relationships/hyperlink" Target="https://www.dst.dk/extranet/ForskningVariabellister/PSYK_SKSOPR%20-%20Landspatientregistret%20psykiatri%20-%20oplysninger%20om%20operationer.html" TargetMode="External"/><Relationship Id="rId1247" Type="http://schemas.openxmlformats.org/officeDocument/2006/relationships/hyperlink" Target="https://www.dst.dk/extranet/ForskningVariabellister/PSYK_SKSOPR%20-%20Landspatientregistret%20psykiatri%20-%20oplysninger%20om%20operationer.html" TargetMode="External"/><Relationship Id="rId1454" Type="http://schemas.openxmlformats.org/officeDocument/2006/relationships/hyperlink" Target="https://www.dst.dk/extranet/ForskningVariabellister/PSYK_SKSOPR%20-%20Landspatientregistret%20psykiatri%20-%20oplysninger%20om%20operationer.html" TargetMode="External"/><Relationship Id="rId1661" Type="http://schemas.openxmlformats.org/officeDocument/2006/relationships/hyperlink" Target="https://www.dst.dk/extranet/ForskningVariabellister/PSYK_SKSOPR%20-%20Landspatientregistret%20psykiatri%20-%20oplysninger%20om%20operationer.html" TargetMode="External"/><Relationship Id="rId1899" Type="http://schemas.openxmlformats.org/officeDocument/2006/relationships/hyperlink" Target="https://www.dst.dk/extranet/ForskningVariabellister/PSYK_SKSOPR%20-%20Landspatientregistret%20psykiatri%20-%20oplysninger%20om%20operationer.html" TargetMode="External"/><Relationship Id="rId1107" Type="http://schemas.openxmlformats.org/officeDocument/2006/relationships/hyperlink" Target="https://www.dst.dk/extranet/ForskningVariabellister/PSYK_SKSOPR%20-%20Landspatientregistret%20psykiatri%20-%20oplysninger%20om%20operationer.html" TargetMode="External"/><Relationship Id="rId1314" Type="http://schemas.openxmlformats.org/officeDocument/2006/relationships/hyperlink" Target="https://www.dst.dk/extranet/ForskningVariabellister/PSYK_SKSOPR%20-%20Landspatientregistret%20psykiatri%20-%20oplysninger%20om%20operationer.html" TargetMode="External"/><Relationship Id="rId1521" Type="http://schemas.openxmlformats.org/officeDocument/2006/relationships/hyperlink" Target="https://www.dst.dk/extranet/ForskningVariabellister/PSYK_SKSOPR%20-%20Landspatientregistret%20psykiatri%20-%20oplysninger%20om%20operationer.html" TargetMode="External"/><Relationship Id="rId1759" Type="http://schemas.openxmlformats.org/officeDocument/2006/relationships/hyperlink" Target="https://www.dst.dk/extranet/ForskningVariabellister/PSYK_SKSOPR%20-%20Landspatientregistret%20psykiatri%20-%20oplysninger%20om%20operationer.html" TargetMode="External"/><Relationship Id="rId1966" Type="http://schemas.openxmlformats.org/officeDocument/2006/relationships/hyperlink" Target="https://www.dst.dk/extranet/ForskningVariabellister/PSYK_SKSOPR%20-%20Landspatientregistret%20psykiatri%20-%20oplysninger%20om%20operationer.html" TargetMode="External"/><Relationship Id="rId1619" Type="http://schemas.openxmlformats.org/officeDocument/2006/relationships/hyperlink" Target="https://www.dst.dk/extranet/ForskningVariabellister/PSYK_SKSOPR%20-%20Landspatientregistret%20psykiatri%20-%20oplysninger%20om%20operationer.html" TargetMode="External"/><Relationship Id="rId1826" Type="http://schemas.openxmlformats.org/officeDocument/2006/relationships/hyperlink" Target="https://www.dst.dk/extranet/ForskningVariabellister/PSYK_SKSOPR%20-%20Landspatientregistret%20psykiatri%20-%20oplysninger%20om%20operationer.html" TargetMode="External"/><Relationship Id="rId20" Type="http://schemas.openxmlformats.org/officeDocument/2006/relationships/hyperlink" Target="https://www.dst.dk/extranet/ForskningVariabellister/FAIK%20-%20Familieindkomster.html" TargetMode="External"/><Relationship Id="rId2088" Type="http://schemas.openxmlformats.org/officeDocument/2006/relationships/hyperlink" Target="https://www.dst.dk/extranet/ForskningVariabellister/PSYK_SKSOPR%20-%20Landspatientregistret%20psykiatri%20-%20oplysninger%20om%20operationer.html" TargetMode="External"/><Relationship Id="rId267" Type="http://schemas.openxmlformats.org/officeDocument/2006/relationships/hyperlink" Target="https://www.dst.dk/extranet/ForskningVariabellister/PSYK_SKSOPR%20-%20Landspatientregistret%20psykiatri%20-%20oplysninger%20om%20operationer.html" TargetMode="External"/><Relationship Id="rId474" Type="http://schemas.openxmlformats.org/officeDocument/2006/relationships/hyperlink" Target="https://www.dst.dk/extranet/ForskningVariabellister/PSYK_SKSOPR%20-%20Landspatientregistret%20psykiatri%20-%20oplysninger%20om%20operationer.html" TargetMode="External"/><Relationship Id="rId127" Type="http://schemas.openxmlformats.org/officeDocument/2006/relationships/hyperlink" Target="https://www.dst.dk/extranet/ForskningVariabellister/PSYK_SKSOPR%20-%20Landspatientregistret%20psykiatri%20-%20oplysninger%20om%20operationer.html" TargetMode="External"/><Relationship Id="rId681" Type="http://schemas.openxmlformats.org/officeDocument/2006/relationships/hyperlink" Target="https://www.dst.dk/extranet/ForskningVariabellister/PSYK_SKSOPR%20-%20Landspatientregistret%20psykiatri%20-%20oplysninger%20om%20operationer.html" TargetMode="External"/><Relationship Id="rId779" Type="http://schemas.openxmlformats.org/officeDocument/2006/relationships/hyperlink" Target="https://www.dst.dk/extranet/ForskningVariabellister/PSYK_SKSOPR%20-%20Landspatientregistret%20psykiatri%20-%20oplysninger%20om%20operationer.html" TargetMode="External"/><Relationship Id="rId986" Type="http://schemas.openxmlformats.org/officeDocument/2006/relationships/hyperlink" Target="https://www.dst.dk/extranet/ForskningVariabellister/PSYK_SKSOPR%20-%20Landspatientregistret%20psykiatri%20-%20oplysninger%20om%20operationer.html" TargetMode="External"/><Relationship Id="rId334" Type="http://schemas.openxmlformats.org/officeDocument/2006/relationships/hyperlink" Target="https://www.dst.dk/extranet/ForskningVariabellister/PSYK_SKSOPR%20-%20Landspatientregistret%20psykiatri%20-%20oplysninger%20om%20operationer.html" TargetMode="External"/><Relationship Id="rId541" Type="http://schemas.openxmlformats.org/officeDocument/2006/relationships/hyperlink" Target="https://www.dst.dk/extranet/ForskningVariabellister/PSYK_SKSOPR%20-%20Landspatientregistret%20psykiatri%20-%20oplysninger%20om%20operationer.html" TargetMode="External"/><Relationship Id="rId639" Type="http://schemas.openxmlformats.org/officeDocument/2006/relationships/hyperlink" Target="https://www.dst.dk/extranet/ForskningVariabellister/PSYK_SKSOPR%20-%20Landspatientregistret%20psykiatri%20-%20oplysninger%20om%20operationer.html" TargetMode="External"/><Relationship Id="rId1171" Type="http://schemas.openxmlformats.org/officeDocument/2006/relationships/hyperlink" Target="https://www.dst.dk/extranet/ForskningVariabellister/PSYK_SKSOPR%20-%20Landspatientregistret%20psykiatri%20-%20oplysninger%20om%20operationer.html" TargetMode="External"/><Relationship Id="rId1269" Type="http://schemas.openxmlformats.org/officeDocument/2006/relationships/hyperlink" Target="https://www.dst.dk/extranet/ForskningVariabellister/PSYK_SKSOPR%20-%20Landspatientregistret%20psykiatri%20-%20oplysninger%20om%20operationer.html" TargetMode="External"/><Relationship Id="rId1476" Type="http://schemas.openxmlformats.org/officeDocument/2006/relationships/hyperlink" Target="https://www.dst.dk/extranet/ForskningVariabellister/PSYK_SKSOPR%20-%20Landspatientregistret%20psykiatri%20-%20oplysninger%20om%20operationer.html" TargetMode="External"/><Relationship Id="rId2015" Type="http://schemas.openxmlformats.org/officeDocument/2006/relationships/hyperlink" Target="https://www.dst.dk/extranet/ForskningVariabellister/PSYK_SKSOPR%20-%20Landspatientregistret%20psykiatri%20-%20oplysninger%20om%20operationer.html" TargetMode="External"/><Relationship Id="rId401" Type="http://schemas.openxmlformats.org/officeDocument/2006/relationships/hyperlink" Target="https://www.dst.dk/extranet/ForskningVariabellister/PSYK_SKSOPR%20-%20Landspatientregistret%20psykiatri%20-%20oplysninger%20om%20operationer.html" TargetMode="External"/><Relationship Id="rId846" Type="http://schemas.openxmlformats.org/officeDocument/2006/relationships/hyperlink" Target="https://www.dst.dk/extranet/ForskningVariabellister/PSYK_SKSOPR%20-%20Landspatientregistret%20psykiatri%20-%20oplysninger%20om%20operationer.html" TargetMode="External"/><Relationship Id="rId1031" Type="http://schemas.openxmlformats.org/officeDocument/2006/relationships/hyperlink" Target="https://www.dst.dk/extranet/ForskningVariabellister/PSYK_SKSOPR%20-%20Landspatientregistret%20psykiatri%20-%20oplysninger%20om%20operationer.html" TargetMode="External"/><Relationship Id="rId1129" Type="http://schemas.openxmlformats.org/officeDocument/2006/relationships/hyperlink" Target="https://www.dst.dk/extranet/ForskningVariabellister/PSYK_SKSOPR%20-%20Landspatientregistret%20psykiatri%20-%20oplysninger%20om%20operationer.html" TargetMode="External"/><Relationship Id="rId1683" Type="http://schemas.openxmlformats.org/officeDocument/2006/relationships/hyperlink" Target="https://www.dst.dk/extranet/ForskningVariabellister/PSYK_SKSOPR%20-%20Landspatientregistret%20psykiatri%20-%20oplysninger%20om%20operationer.html" TargetMode="External"/><Relationship Id="rId1890" Type="http://schemas.openxmlformats.org/officeDocument/2006/relationships/hyperlink" Target="https://www.dst.dk/extranet/ForskningVariabellister/PSYK_SKSOPR%20-%20Landspatientregistret%20psykiatri%20-%20oplysninger%20om%20operationer.html" TargetMode="External"/><Relationship Id="rId1988" Type="http://schemas.openxmlformats.org/officeDocument/2006/relationships/hyperlink" Target="https://www.dst.dk/extranet/ForskningVariabellister/PSYK_SKSOPR%20-%20Landspatientregistret%20psykiatri%20-%20oplysninger%20om%20operationer.html" TargetMode="External"/><Relationship Id="rId706" Type="http://schemas.openxmlformats.org/officeDocument/2006/relationships/hyperlink" Target="https://www.dst.dk/extranet/ForskningVariabellister/PSYK_SKSOPR%20-%20Landspatientregistret%20psykiatri%20-%20oplysninger%20om%20operationer.html" TargetMode="External"/><Relationship Id="rId913" Type="http://schemas.openxmlformats.org/officeDocument/2006/relationships/hyperlink" Target="https://www.dst.dk/extranet/ForskningVariabellister/PSYK_SKSOPR%20-%20Landspatientregistret%20psykiatri%20-%20oplysninger%20om%20operationer.html" TargetMode="External"/><Relationship Id="rId1336" Type="http://schemas.openxmlformats.org/officeDocument/2006/relationships/hyperlink" Target="https://www.dst.dk/extranet/ForskningVariabellister/PSYK_SKSOPR%20-%20Landspatientregistret%20psykiatri%20-%20oplysninger%20om%20operationer.html" TargetMode="External"/><Relationship Id="rId1543" Type="http://schemas.openxmlformats.org/officeDocument/2006/relationships/hyperlink" Target="https://www.dst.dk/extranet/ForskningVariabellister/PSYK_SKSOPR%20-%20Landspatientregistret%20psykiatri%20-%20oplysninger%20om%20operationer.html" TargetMode="External"/><Relationship Id="rId1750" Type="http://schemas.openxmlformats.org/officeDocument/2006/relationships/hyperlink" Target="https://www.dst.dk/extranet/ForskningVariabellister/PSYK_SKSOPR%20-%20Landspatientregistret%20psykiatri%20-%20oplysninger%20om%20operationer.html" TargetMode="External"/><Relationship Id="rId42" Type="http://schemas.openxmlformats.org/officeDocument/2006/relationships/hyperlink" Target="https://www.dst.dk/extranet/ForskningVariabellister/LPR_F_DIAGNOSER%20-%20Landspatientregistret%20(LPR3)%20-%20Oplysninger%20om%20diagnoser.html" TargetMode="External"/><Relationship Id="rId1403" Type="http://schemas.openxmlformats.org/officeDocument/2006/relationships/hyperlink" Target="https://www.dst.dk/extranet/ForskningVariabellister/PSYK_SKSOPR%20-%20Landspatientregistret%20psykiatri%20-%20oplysninger%20om%20operationer.html" TargetMode="External"/><Relationship Id="rId1610" Type="http://schemas.openxmlformats.org/officeDocument/2006/relationships/hyperlink" Target="https://www.dst.dk/extranet/ForskningVariabellister/PSYK_SKSOPR%20-%20Landspatientregistret%20psykiatri%20-%20oplysninger%20om%20operationer.html" TargetMode="External"/><Relationship Id="rId1848" Type="http://schemas.openxmlformats.org/officeDocument/2006/relationships/hyperlink" Target="https://www.dst.dk/extranet/ForskningVariabellister/PSYK_SKSOPR%20-%20Landspatientregistret%20psykiatri%20-%20oplysninger%20om%20operationer.html" TargetMode="External"/><Relationship Id="rId191" Type="http://schemas.openxmlformats.org/officeDocument/2006/relationships/hyperlink" Target="https://www.dst.dk/extranet/ForskningVariabellister/PSYK_SKSOPR%20-%20Landspatientregistret%20psykiatri%20-%20oplysninger%20om%20operationer.html" TargetMode="External"/><Relationship Id="rId1708" Type="http://schemas.openxmlformats.org/officeDocument/2006/relationships/hyperlink" Target="https://www.dst.dk/extranet/ForskningVariabellister/PSYK_SKSOPR%20-%20Landspatientregistret%20psykiatri%20-%20oplysninger%20om%20operationer.html" TargetMode="External"/><Relationship Id="rId1915" Type="http://schemas.openxmlformats.org/officeDocument/2006/relationships/hyperlink" Target="https://www.dst.dk/extranet/ForskningVariabellister/PSYK_SKSOPR%20-%20Landspatientregistret%20psykiatri%20-%20oplysninger%20om%20operationer.html" TargetMode="External"/><Relationship Id="rId289" Type="http://schemas.openxmlformats.org/officeDocument/2006/relationships/hyperlink" Target="https://www.dst.dk/extranet/ForskningVariabellister/PSYK_SKSOPR%20-%20Landspatientregistret%20psykiatri%20-%20oplysninger%20om%20operationer.html" TargetMode="External"/><Relationship Id="rId496" Type="http://schemas.openxmlformats.org/officeDocument/2006/relationships/hyperlink" Target="https://www.dst.dk/extranet/ForskningVariabellister/PSYK_SKSOPR%20-%20Landspatientregistret%20psykiatri%20-%20oplysninger%20om%20operationer.html" TargetMode="External"/><Relationship Id="rId149" Type="http://schemas.openxmlformats.org/officeDocument/2006/relationships/hyperlink" Target="https://www.dst.dk/extranet/ForskningVariabellister/PSYK_SKSOPR%20-%20Landspatientregistret%20psykiatri%20-%20oplysninger%20om%20operationer.html" TargetMode="External"/><Relationship Id="rId356" Type="http://schemas.openxmlformats.org/officeDocument/2006/relationships/hyperlink" Target="https://www.dst.dk/extranet/ForskningVariabellister/PSYK_SKSOPR%20-%20Landspatientregistret%20psykiatri%20-%20oplysninger%20om%20operationer.html" TargetMode="External"/><Relationship Id="rId563" Type="http://schemas.openxmlformats.org/officeDocument/2006/relationships/hyperlink" Target="https://www.dst.dk/extranet/ForskningVariabellister/PSYK_SKSOPR%20-%20Landspatientregistret%20psykiatri%20-%20oplysninger%20om%20operationer.html" TargetMode="External"/><Relationship Id="rId770" Type="http://schemas.openxmlformats.org/officeDocument/2006/relationships/hyperlink" Target="https://www.dst.dk/extranet/ForskningVariabellister/PSYK_SKSOPR%20-%20Landspatientregistret%20psykiatri%20-%20oplysninger%20om%20operationer.html" TargetMode="External"/><Relationship Id="rId1193" Type="http://schemas.openxmlformats.org/officeDocument/2006/relationships/hyperlink" Target="https://www.dst.dk/extranet/ForskningVariabellister/PSYK_SKSOPR%20-%20Landspatientregistret%20psykiatri%20-%20oplysninger%20om%20operationer.html" TargetMode="External"/><Relationship Id="rId2037" Type="http://schemas.openxmlformats.org/officeDocument/2006/relationships/hyperlink" Target="https://www.dst.dk/extranet/ForskningVariabellister/PSYK_SKSOPR%20-%20Landspatientregistret%20psykiatri%20-%20oplysninger%20om%20operationer.html" TargetMode="External"/><Relationship Id="rId216" Type="http://schemas.openxmlformats.org/officeDocument/2006/relationships/hyperlink" Target="https://www.dst.dk/extranet/ForskningVariabellister/PSYK_SKSOPR%20-%20Landspatientregistret%20psykiatri%20-%20oplysninger%20om%20operationer.html" TargetMode="External"/><Relationship Id="rId423" Type="http://schemas.openxmlformats.org/officeDocument/2006/relationships/hyperlink" Target="https://www.dst.dk/extranet/ForskningVariabellister/PSYK_SKSOPR%20-%20Landspatientregistret%20psykiatri%20-%20oplysninger%20om%20operationer.html" TargetMode="External"/><Relationship Id="rId868" Type="http://schemas.openxmlformats.org/officeDocument/2006/relationships/hyperlink" Target="https://www.dst.dk/extranet/ForskningVariabellister/PSYK_SKSOPR%20-%20Landspatientregistret%20psykiatri%20-%20oplysninger%20om%20operationer.html" TargetMode="External"/><Relationship Id="rId1053" Type="http://schemas.openxmlformats.org/officeDocument/2006/relationships/hyperlink" Target="https://www.dst.dk/extranet/ForskningVariabellister/PSYK_SKSOPR%20-%20Landspatientregistret%20psykiatri%20-%20oplysninger%20om%20operationer.html" TargetMode="External"/><Relationship Id="rId1260" Type="http://schemas.openxmlformats.org/officeDocument/2006/relationships/hyperlink" Target="https://www.dst.dk/extranet/ForskningVariabellister/PSYK_SKSOPR%20-%20Landspatientregistret%20psykiatri%20-%20oplysninger%20om%20operationer.html" TargetMode="External"/><Relationship Id="rId1498" Type="http://schemas.openxmlformats.org/officeDocument/2006/relationships/hyperlink" Target="https://www.dst.dk/extranet/ForskningVariabellister/PSYK_SKSOPR%20-%20Landspatientregistret%20psykiatri%20-%20oplysninger%20om%20operationer.html" TargetMode="External"/><Relationship Id="rId2104" Type="http://schemas.openxmlformats.org/officeDocument/2006/relationships/hyperlink" Target="https://www.dst.dk/extranet/ForskningVariabellister/PSYK_SKSOPR%20-%20Landspatientregistret%20psykiatri%20-%20oplysninger%20om%20operationer.html" TargetMode="External"/><Relationship Id="rId630" Type="http://schemas.openxmlformats.org/officeDocument/2006/relationships/hyperlink" Target="https://www.dst.dk/extranet/ForskningVariabellister/PSYK_SKSOPR%20-%20Landspatientregistret%20psykiatri%20-%20oplysninger%20om%20operationer.html" TargetMode="External"/><Relationship Id="rId728" Type="http://schemas.openxmlformats.org/officeDocument/2006/relationships/hyperlink" Target="https://www.dst.dk/extranet/ForskningVariabellister/PSYK_SKSOPR%20-%20Landspatientregistret%20psykiatri%20-%20oplysninger%20om%20operationer.html" TargetMode="External"/><Relationship Id="rId935" Type="http://schemas.openxmlformats.org/officeDocument/2006/relationships/hyperlink" Target="https://www.dst.dk/extranet/ForskningVariabellister/PSYK_SKSOPR%20-%20Landspatientregistret%20psykiatri%20-%20oplysninger%20om%20operationer.html" TargetMode="External"/><Relationship Id="rId1358" Type="http://schemas.openxmlformats.org/officeDocument/2006/relationships/hyperlink" Target="https://www.dst.dk/extranet/ForskningVariabellister/PSYK_SKSOPR%20-%20Landspatientregistret%20psykiatri%20-%20oplysninger%20om%20operationer.html" TargetMode="External"/><Relationship Id="rId1565" Type="http://schemas.openxmlformats.org/officeDocument/2006/relationships/hyperlink" Target="https://www.dst.dk/extranet/ForskningVariabellister/PSYK_SKSOPR%20-%20Landspatientregistret%20psykiatri%20-%20oplysninger%20om%20operationer.html" TargetMode="External"/><Relationship Id="rId1772" Type="http://schemas.openxmlformats.org/officeDocument/2006/relationships/hyperlink" Target="https://www.dst.dk/extranet/ForskningVariabellister/PSYK_SKSOPR%20-%20Landspatientregistret%20psykiatri%20-%20oplysninger%20om%20operationer.html" TargetMode="External"/><Relationship Id="rId64" Type="http://schemas.openxmlformats.org/officeDocument/2006/relationships/hyperlink" Target="https://www.dst.dk/extranet/ForskningVariabellister/PSYK_SKSOPR%20-%20Landspatientregistret%20psykiatri%20-%20oplysninger%20om%20operationer.html" TargetMode="External"/><Relationship Id="rId1120" Type="http://schemas.openxmlformats.org/officeDocument/2006/relationships/hyperlink" Target="https://www.dst.dk/extranet/ForskningVariabellister/PSYK_SKSOPR%20-%20Landspatientregistret%20psykiatri%20-%20oplysninger%20om%20operationer.html" TargetMode="External"/><Relationship Id="rId1218" Type="http://schemas.openxmlformats.org/officeDocument/2006/relationships/hyperlink" Target="https://www.dst.dk/extranet/ForskningVariabellister/PSYK_SKSOPR%20-%20Landspatientregistret%20psykiatri%20-%20oplysninger%20om%20operationer.html" TargetMode="External"/><Relationship Id="rId1425" Type="http://schemas.openxmlformats.org/officeDocument/2006/relationships/hyperlink" Target="https://www.dst.dk/extranet/ForskningVariabellister/PSYK_SKSOPR%20-%20Landspatientregistret%20psykiatri%20-%20oplysninger%20om%20operationer.html" TargetMode="External"/><Relationship Id="rId1632" Type="http://schemas.openxmlformats.org/officeDocument/2006/relationships/hyperlink" Target="https://www.dst.dk/extranet/ForskningVariabellister/PSYK_SKSOPR%20-%20Landspatientregistret%20psykiatri%20-%20oplysninger%20om%20operationer.html" TargetMode="External"/><Relationship Id="rId1937" Type="http://schemas.openxmlformats.org/officeDocument/2006/relationships/hyperlink" Target="https://www.dst.dk/extranet/ForskningVariabellister/PSYK_SKSOPR%20-%20Landspatientregistret%20psykiatri%20-%20oplysninger%20om%20operationer.html" TargetMode="External"/><Relationship Id="rId280" Type="http://schemas.openxmlformats.org/officeDocument/2006/relationships/hyperlink" Target="https://www.dst.dk/extranet/ForskningVariabellister/PSYK_SKSOPR%20-%20Landspatientregistret%20psykiatri%20-%20oplysninger%20om%20operationer.html" TargetMode="External"/><Relationship Id="rId140" Type="http://schemas.openxmlformats.org/officeDocument/2006/relationships/hyperlink" Target="https://www.dst.dk/extranet/ForskningVariabellister/PSYK_SKSOPR%20-%20Landspatientregistret%20psykiatri%20-%20oplysninger%20om%20operationer.html" TargetMode="External"/><Relationship Id="rId378" Type="http://schemas.openxmlformats.org/officeDocument/2006/relationships/hyperlink" Target="https://www.dst.dk/extranet/ForskningVariabellister/PSYK_SKSOPR%20-%20Landspatientregistret%20psykiatri%20-%20oplysninger%20om%20operationer.html" TargetMode="External"/><Relationship Id="rId585" Type="http://schemas.openxmlformats.org/officeDocument/2006/relationships/hyperlink" Target="https://www.dst.dk/extranet/ForskningVariabellister/PSYK_SKSOPR%20-%20Landspatientregistret%20psykiatri%20-%20oplysninger%20om%20operationer.html" TargetMode="External"/><Relationship Id="rId792" Type="http://schemas.openxmlformats.org/officeDocument/2006/relationships/hyperlink" Target="https://www.dst.dk/extranet/ForskningVariabellister/PSYK_SKSOPR%20-%20Landspatientregistret%20psykiatri%20-%20oplysninger%20om%20operationer.html" TargetMode="External"/><Relationship Id="rId2059" Type="http://schemas.openxmlformats.org/officeDocument/2006/relationships/hyperlink" Target="https://www.dst.dk/extranet/ForskningVariabellister/PSYK_SKSOPR%20-%20Landspatientregistret%20psykiatri%20-%20oplysninger%20om%20operationer.html" TargetMode="External"/><Relationship Id="rId6" Type="http://schemas.openxmlformats.org/officeDocument/2006/relationships/hyperlink" Target="https://www.dst.dk/extranet/ForskningVariabellister/FAIK%20-%20Familieindkomster.html" TargetMode="External"/><Relationship Id="rId238" Type="http://schemas.openxmlformats.org/officeDocument/2006/relationships/hyperlink" Target="https://www.dst.dk/extranet/ForskningVariabellister/PSYK_SKSOPR%20-%20Landspatientregistret%20psykiatri%20-%20oplysninger%20om%20operationer.html" TargetMode="External"/><Relationship Id="rId445" Type="http://schemas.openxmlformats.org/officeDocument/2006/relationships/hyperlink" Target="https://www.dst.dk/extranet/ForskningVariabellister/PSYK_SKSOPR%20-%20Landspatientregistret%20psykiatri%20-%20oplysninger%20om%20operationer.html" TargetMode="External"/><Relationship Id="rId652" Type="http://schemas.openxmlformats.org/officeDocument/2006/relationships/hyperlink" Target="https://www.dst.dk/extranet/ForskningVariabellister/PSYK_SKSOPR%20-%20Landspatientregistret%20psykiatri%20-%20oplysninger%20om%20operationer.html" TargetMode="External"/><Relationship Id="rId1075" Type="http://schemas.openxmlformats.org/officeDocument/2006/relationships/hyperlink" Target="https://www.dst.dk/extranet/ForskningVariabellister/PSYK_SKSOPR%20-%20Landspatientregistret%20psykiatri%20-%20oplysninger%20om%20operationer.html" TargetMode="External"/><Relationship Id="rId1282" Type="http://schemas.openxmlformats.org/officeDocument/2006/relationships/hyperlink" Target="https://www.dst.dk/extranet/ForskningVariabellister/PSYK_SKSOPR%20-%20Landspatientregistret%20psykiatri%20-%20oplysninger%20om%20operationer.html" TargetMode="External"/><Relationship Id="rId2126" Type="http://schemas.openxmlformats.org/officeDocument/2006/relationships/hyperlink" Target="https://www.dst.dk/extranet/ForskningVariabellister/BUAS%20-%20B%C3%B8rn%20og%20unge%20anbragte%20kvartalsstatus.html" TargetMode="External"/><Relationship Id="rId305" Type="http://schemas.openxmlformats.org/officeDocument/2006/relationships/hyperlink" Target="https://www.dst.dk/extranet/ForskningVariabellister/PSYK_SKSOPR%20-%20Landspatientregistret%20psykiatri%20-%20oplysninger%20om%20operationer.html" TargetMode="External"/><Relationship Id="rId512" Type="http://schemas.openxmlformats.org/officeDocument/2006/relationships/hyperlink" Target="https://www.dst.dk/extranet/ForskningVariabellister/PSYK_SKSOPR%20-%20Landspatientregistret%20psykiatri%20-%20oplysninger%20om%20operationer.html" TargetMode="External"/><Relationship Id="rId957" Type="http://schemas.openxmlformats.org/officeDocument/2006/relationships/hyperlink" Target="https://www.dst.dk/extranet/ForskningVariabellister/PSYK_SKSOPR%20-%20Landspatientregistret%20psykiatri%20-%20oplysninger%20om%20operationer.html" TargetMode="External"/><Relationship Id="rId1142" Type="http://schemas.openxmlformats.org/officeDocument/2006/relationships/hyperlink" Target="https://www.dst.dk/extranet/ForskningVariabellister/PSYK_SKSOPR%20-%20Landspatientregistret%20psykiatri%20-%20oplysninger%20om%20operationer.html" TargetMode="External"/><Relationship Id="rId1587" Type="http://schemas.openxmlformats.org/officeDocument/2006/relationships/hyperlink" Target="https://www.dst.dk/extranet/ForskningVariabellister/PSYK_SKSOPR%20-%20Landspatientregistret%20psykiatri%20-%20oplysninger%20om%20operationer.html" TargetMode="External"/><Relationship Id="rId1794" Type="http://schemas.openxmlformats.org/officeDocument/2006/relationships/hyperlink" Target="https://www.dst.dk/extranet/ForskningVariabellister/PSYK_SKSOPR%20-%20Landspatientregistret%20psykiatri%20-%20oplysninger%20om%20operationer.html" TargetMode="External"/><Relationship Id="rId86" Type="http://schemas.openxmlformats.org/officeDocument/2006/relationships/hyperlink" Target="https://www.dst.dk/extranet/ForskningVariabellister/PSYK_SKSOPR%20-%20Landspatientregistret%20psykiatri%20-%20oplysninger%20om%20operationer.html" TargetMode="External"/><Relationship Id="rId817" Type="http://schemas.openxmlformats.org/officeDocument/2006/relationships/hyperlink" Target="https://www.dst.dk/extranet/ForskningVariabellister/PSYK_SKSOPR%20-%20Landspatientregistret%20psykiatri%20-%20oplysninger%20om%20operationer.html" TargetMode="External"/><Relationship Id="rId1002" Type="http://schemas.openxmlformats.org/officeDocument/2006/relationships/hyperlink" Target="https://www.dst.dk/extranet/ForskningVariabellister/PSYK_SKSOPR%20-%20Landspatientregistret%20psykiatri%20-%20oplysninger%20om%20operationer.html" TargetMode="External"/><Relationship Id="rId1447" Type="http://schemas.openxmlformats.org/officeDocument/2006/relationships/hyperlink" Target="https://www.dst.dk/extranet/ForskningVariabellister/PSYK_SKSOPR%20-%20Landspatientregistret%20psykiatri%20-%20oplysninger%20om%20operationer.html" TargetMode="External"/><Relationship Id="rId1654" Type="http://schemas.openxmlformats.org/officeDocument/2006/relationships/hyperlink" Target="https://www.dst.dk/extranet/ForskningVariabellister/PSYK_SKSOPR%20-%20Landspatientregistret%20psykiatri%20-%20oplysninger%20om%20operationer.html" TargetMode="External"/><Relationship Id="rId1861" Type="http://schemas.openxmlformats.org/officeDocument/2006/relationships/hyperlink" Target="https://www.dst.dk/extranet/ForskningVariabellister/PSYK_SKSOPR%20-%20Landspatientregistret%20psykiatri%20-%20oplysninger%20om%20operationer.html" TargetMode="External"/><Relationship Id="rId1307" Type="http://schemas.openxmlformats.org/officeDocument/2006/relationships/hyperlink" Target="https://www.dst.dk/extranet/ForskningVariabellister/PSYK_SKSOPR%20-%20Landspatientregistret%20psykiatri%20-%20oplysninger%20om%20operationer.html" TargetMode="External"/><Relationship Id="rId1514" Type="http://schemas.openxmlformats.org/officeDocument/2006/relationships/hyperlink" Target="https://www.dst.dk/extranet/ForskningVariabellister/PSYK_SKSOPR%20-%20Landspatientregistret%20psykiatri%20-%20oplysninger%20om%20operationer.html" TargetMode="External"/><Relationship Id="rId1721" Type="http://schemas.openxmlformats.org/officeDocument/2006/relationships/hyperlink" Target="https://www.dst.dk/extranet/ForskningVariabellister/PSYK_SKSOPR%20-%20Landspatientregistret%20psykiatri%20-%20oplysninger%20om%20operationer.html" TargetMode="External"/><Relationship Id="rId1959" Type="http://schemas.openxmlformats.org/officeDocument/2006/relationships/hyperlink" Target="https://www.dst.dk/extranet/ForskningVariabellister/PSYK_SKSOPR%20-%20Landspatientregistret%20psykiatri%20-%20oplysninger%20om%20operationer.html" TargetMode="External"/><Relationship Id="rId13" Type="http://schemas.openxmlformats.org/officeDocument/2006/relationships/hyperlink" Target="https://www.dst.dk/extranet/ForskningVariabellister/UDKV%20-%20Uddannelsesekvalifikationsregister.html" TargetMode="External"/><Relationship Id="rId1819" Type="http://schemas.openxmlformats.org/officeDocument/2006/relationships/hyperlink" Target="https://www.dst.dk/extranet/ForskningVariabellister/PSYK_SKSOPR%20-%20Landspatientregistret%20psykiatri%20-%20oplysninger%20om%20operationer.html" TargetMode="External"/><Relationship Id="rId162" Type="http://schemas.openxmlformats.org/officeDocument/2006/relationships/hyperlink" Target="https://www.dst.dk/extranet/ForskningVariabellister/PSYK_SKSOPR%20-%20Landspatientregistret%20psykiatri%20-%20oplysninger%20om%20operationer.html" TargetMode="External"/><Relationship Id="rId467" Type="http://schemas.openxmlformats.org/officeDocument/2006/relationships/hyperlink" Target="https://www.dst.dk/extranet/ForskningVariabellister/PSYK_SKSOPR%20-%20Landspatientregistret%20psykiatri%20-%20oplysninger%20om%20operationer.html" TargetMode="External"/><Relationship Id="rId1097" Type="http://schemas.openxmlformats.org/officeDocument/2006/relationships/hyperlink" Target="https://www.dst.dk/extranet/ForskningVariabellister/PSYK_SKSOPR%20-%20Landspatientregistret%20psykiatri%20-%20oplysninger%20om%20operationer.html" TargetMode="External"/><Relationship Id="rId2050" Type="http://schemas.openxmlformats.org/officeDocument/2006/relationships/hyperlink" Target="https://www.dst.dk/extranet/ForskningVariabellister/PSYK_SKSOPR%20-%20Landspatientregistret%20psykiatri%20-%20oplysninger%20om%20operationer.html" TargetMode="External"/><Relationship Id="rId2148" Type="http://schemas.openxmlformats.org/officeDocument/2006/relationships/hyperlink" Target="https://www.dst.dk/extranet/ForskningVariabellister/DODSAASG%20-%20D%C3%B8ds%C3%A5rsagsregister.html" TargetMode="External"/><Relationship Id="rId674" Type="http://schemas.openxmlformats.org/officeDocument/2006/relationships/hyperlink" Target="https://www.dst.dk/extranet/ForskningVariabellister/PSYK_SKSOPR%20-%20Landspatientregistret%20psykiatri%20-%20oplysninger%20om%20operationer.html" TargetMode="External"/><Relationship Id="rId881" Type="http://schemas.openxmlformats.org/officeDocument/2006/relationships/hyperlink" Target="https://www.dst.dk/extranet/ForskningVariabellister/PSYK_SKSOPR%20-%20Landspatientregistret%20psykiatri%20-%20oplysninger%20om%20operationer.html" TargetMode="External"/><Relationship Id="rId979" Type="http://schemas.openxmlformats.org/officeDocument/2006/relationships/hyperlink" Target="https://www.dst.dk/extranet/ForskningVariabellister/PSYK_SKSOPR%20-%20Landspatientregistret%20psykiatri%20-%20oplysninger%20om%20operationer.html" TargetMode="External"/><Relationship Id="rId327" Type="http://schemas.openxmlformats.org/officeDocument/2006/relationships/hyperlink" Target="https://www.dst.dk/extranet/ForskningVariabellister/PSYK_SKSOPR%20-%20Landspatientregistret%20psykiatri%20-%20oplysninger%20om%20operationer.html" TargetMode="External"/><Relationship Id="rId534" Type="http://schemas.openxmlformats.org/officeDocument/2006/relationships/hyperlink" Target="https://www.dst.dk/extranet/ForskningVariabellister/PSYK_SKSOPR%20-%20Landspatientregistret%20psykiatri%20-%20oplysninger%20om%20operationer.html" TargetMode="External"/><Relationship Id="rId741" Type="http://schemas.openxmlformats.org/officeDocument/2006/relationships/hyperlink" Target="https://www.dst.dk/extranet/ForskningVariabellister/PSYK_SKSOPR%20-%20Landspatientregistret%20psykiatri%20-%20oplysninger%20om%20operationer.html" TargetMode="External"/><Relationship Id="rId839" Type="http://schemas.openxmlformats.org/officeDocument/2006/relationships/hyperlink" Target="https://www.dst.dk/extranet/ForskningVariabellister/PSYK_SKSOPR%20-%20Landspatientregistret%20psykiatri%20-%20oplysninger%20om%20operationer.html" TargetMode="External"/><Relationship Id="rId1164" Type="http://schemas.openxmlformats.org/officeDocument/2006/relationships/hyperlink" Target="https://www.dst.dk/extranet/ForskningVariabellister/PSYK_SKSOPR%20-%20Landspatientregistret%20psykiatri%20-%20oplysninger%20om%20operationer.html" TargetMode="External"/><Relationship Id="rId1371" Type="http://schemas.openxmlformats.org/officeDocument/2006/relationships/hyperlink" Target="https://www.dst.dk/extranet/ForskningVariabellister/PSYK_SKSOPR%20-%20Landspatientregistret%20psykiatri%20-%20oplysninger%20om%20operationer.html" TargetMode="External"/><Relationship Id="rId1469" Type="http://schemas.openxmlformats.org/officeDocument/2006/relationships/hyperlink" Target="https://www.dst.dk/extranet/ForskningVariabellister/PSYK_SKSOPR%20-%20Landspatientregistret%20psykiatri%20-%20oplysninger%20om%20operationer.html" TargetMode="External"/><Relationship Id="rId2008" Type="http://schemas.openxmlformats.org/officeDocument/2006/relationships/hyperlink" Target="https://www.dst.dk/extranet/ForskningVariabellister/PSYK_SKSOPR%20-%20Landspatientregistret%20psykiatri%20-%20oplysninger%20om%20operationer.html" TargetMode="External"/><Relationship Id="rId601" Type="http://schemas.openxmlformats.org/officeDocument/2006/relationships/hyperlink" Target="https://www.dst.dk/extranet/ForskningVariabellister/PSYK_SKSOPR%20-%20Landspatientregistret%20psykiatri%20-%20oplysninger%20om%20operationer.html" TargetMode="External"/><Relationship Id="rId1024" Type="http://schemas.openxmlformats.org/officeDocument/2006/relationships/hyperlink" Target="https://www.dst.dk/extranet/ForskningVariabellister/PSYK_SKSOPR%20-%20Landspatientregistret%20psykiatri%20-%20oplysninger%20om%20operationer.html" TargetMode="External"/><Relationship Id="rId1231" Type="http://schemas.openxmlformats.org/officeDocument/2006/relationships/hyperlink" Target="https://www.dst.dk/extranet/ForskningVariabellister/PSYK_SKSOPR%20-%20Landspatientregistret%20psykiatri%20-%20oplysninger%20om%20operationer.html" TargetMode="External"/><Relationship Id="rId1676" Type="http://schemas.openxmlformats.org/officeDocument/2006/relationships/hyperlink" Target="https://www.dst.dk/extranet/ForskningVariabellister/PSYK_SKSOPR%20-%20Landspatientregistret%20psykiatri%20-%20oplysninger%20om%20operationer.html" TargetMode="External"/><Relationship Id="rId1883" Type="http://schemas.openxmlformats.org/officeDocument/2006/relationships/hyperlink" Target="https://www.dst.dk/extranet/ForskningVariabellister/PSYK_SKSOPR%20-%20Landspatientregistret%20psykiatri%20-%20oplysninger%20om%20operationer.html" TargetMode="External"/><Relationship Id="rId906" Type="http://schemas.openxmlformats.org/officeDocument/2006/relationships/hyperlink" Target="https://www.dst.dk/extranet/ForskningVariabellister/PSYK_SKSOPR%20-%20Landspatientregistret%20psykiatri%20-%20oplysninger%20om%20operationer.html" TargetMode="External"/><Relationship Id="rId1329" Type="http://schemas.openxmlformats.org/officeDocument/2006/relationships/hyperlink" Target="https://www.dst.dk/extranet/ForskningVariabellister/PSYK_SKSOPR%20-%20Landspatientregistret%20psykiatri%20-%20oplysninger%20om%20operationer.html" TargetMode="External"/><Relationship Id="rId1536" Type="http://schemas.openxmlformats.org/officeDocument/2006/relationships/hyperlink" Target="https://www.dst.dk/extranet/ForskningVariabellister/PSYK_SKSOPR%20-%20Landspatientregistret%20psykiatri%20-%20oplysninger%20om%20operationer.html" TargetMode="External"/><Relationship Id="rId1743" Type="http://schemas.openxmlformats.org/officeDocument/2006/relationships/hyperlink" Target="https://www.dst.dk/extranet/ForskningVariabellister/PSYK_SKSOPR%20-%20Landspatientregistret%20psykiatri%20-%20oplysninger%20om%20operationer.html" TargetMode="External"/><Relationship Id="rId1950" Type="http://schemas.openxmlformats.org/officeDocument/2006/relationships/hyperlink" Target="https://www.dst.dk/extranet/ForskningVariabellister/PSYK_SKSOPR%20-%20Landspatientregistret%20psykiatri%20-%20oplysninger%20om%20operationer.html" TargetMode="External"/><Relationship Id="rId35" Type="http://schemas.openxmlformats.org/officeDocument/2006/relationships/hyperlink" Target="https://dst.dk/extranet/ForskningVariabellister/SSSY%20-%20Sygesikring%20%286-cifret%29.html" TargetMode="External"/><Relationship Id="rId1603" Type="http://schemas.openxmlformats.org/officeDocument/2006/relationships/hyperlink" Target="https://www.dst.dk/extranet/ForskningVariabellister/PSYK_SKSOPR%20-%20Landspatientregistret%20psykiatri%20-%20oplysninger%20om%20operationer.html" TargetMode="External"/><Relationship Id="rId1810" Type="http://schemas.openxmlformats.org/officeDocument/2006/relationships/hyperlink" Target="https://www.dst.dk/extranet/ForskningVariabellister/PSYK_SKSOPR%20-%20Landspatientregistret%20psykiatri%20-%20oplysninger%20om%20operationer.html" TargetMode="External"/><Relationship Id="rId184" Type="http://schemas.openxmlformats.org/officeDocument/2006/relationships/hyperlink" Target="https://www.dst.dk/extranet/ForskningVariabellister/PSYK_SKSOPR%20-%20Landspatientregistret%20psykiatri%20-%20oplysninger%20om%20operationer.html" TargetMode="External"/><Relationship Id="rId391" Type="http://schemas.openxmlformats.org/officeDocument/2006/relationships/hyperlink" Target="https://www.dst.dk/extranet/ForskningVariabellister/PSYK_SKSOPR%20-%20Landspatientregistret%20psykiatri%20-%20oplysninger%20om%20operationer.html" TargetMode="External"/><Relationship Id="rId1908" Type="http://schemas.openxmlformats.org/officeDocument/2006/relationships/hyperlink" Target="https://www.dst.dk/extranet/ForskningVariabellister/PSYK_SKSOPR%20-%20Landspatientregistret%20psykiatri%20-%20oplysninger%20om%20operationer.html" TargetMode="External"/><Relationship Id="rId2072" Type="http://schemas.openxmlformats.org/officeDocument/2006/relationships/hyperlink" Target="https://www.dst.dk/extranet/ForskningVariabellister/PSYK_SKSOPR%20-%20Landspatientregistret%20psykiatri%20-%20oplysninger%20om%20operationer.html" TargetMode="External"/><Relationship Id="rId251" Type="http://schemas.openxmlformats.org/officeDocument/2006/relationships/hyperlink" Target="https://www.dst.dk/extranet/ForskningVariabellister/PSYK_SKSOPR%20-%20Landspatientregistret%20psykiatri%20-%20oplysninger%20om%20operationer.html" TargetMode="External"/><Relationship Id="rId489" Type="http://schemas.openxmlformats.org/officeDocument/2006/relationships/hyperlink" Target="https://www.dst.dk/extranet/ForskningVariabellister/PSYK_SKSOPR%20-%20Landspatientregistret%20psykiatri%20-%20oplysninger%20om%20operationer.html" TargetMode="External"/><Relationship Id="rId696" Type="http://schemas.openxmlformats.org/officeDocument/2006/relationships/hyperlink" Target="https://www.dst.dk/extranet/ForskningVariabellister/PSYK_SKSOPR%20-%20Landspatientregistret%20psykiatri%20-%20oplysninger%20om%20operationer.html" TargetMode="External"/><Relationship Id="rId349" Type="http://schemas.openxmlformats.org/officeDocument/2006/relationships/hyperlink" Target="https://www.dst.dk/extranet/ForskningVariabellister/PSYK_SKSOPR%20-%20Landspatientregistret%20psykiatri%20-%20oplysninger%20om%20operationer.html" TargetMode="External"/><Relationship Id="rId556" Type="http://schemas.openxmlformats.org/officeDocument/2006/relationships/hyperlink" Target="https://www.dst.dk/extranet/ForskningVariabellister/PSYK_SKSOPR%20-%20Landspatientregistret%20psykiatri%20-%20oplysninger%20om%20operationer.html" TargetMode="External"/><Relationship Id="rId763" Type="http://schemas.openxmlformats.org/officeDocument/2006/relationships/hyperlink" Target="https://www.dst.dk/extranet/ForskningVariabellister/PSYK_SKSOPR%20-%20Landspatientregistret%20psykiatri%20-%20oplysninger%20om%20operationer.html" TargetMode="External"/><Relationship Id="rId1186" Type="http://schemas.openxmlformats.org/officeDocument/2006/relationships/hyperlink" Target="https://www.dst.dk/extranet/ForskningVariabellister/PSYK_SKSOPR%20-%20Landspatientregistret%20psykiatri%20-%20oplysninger%20om%20operationer.html" TargetMode="External"/><Relationship Id="rId1393" Type="http://schemas.openxmlformats.org/officeDocument/2006/relationships/hyperlink" Target="https://www.dst.dk/extranet/ForskningVariabellister/PSYK_SKSOPR%20-%20Landspatientregistret%20psykiatri%20-%20oplysninger%20om%20operationer.html" TargetMode="External"/><Relationship Id="rId111" Type="http://schemas.openxmlformats.org/officeDocument/2006/relationships/hyperlink" Target="https://www.dst.dk/extranet/ForskningVariabellister/PSYK_SKSOPR%20-%20Landspatientregistret%20psykiatri%20-%20oplysninger%20om%20operationer.html" TargetMode="External"/><Relationship Id="rId209" Type="http://schemas.openxmlformats.org/officeDocument/2006/relationships/hyperlink" Target="https://www.dst.dk/extranet/ForskningVariabellister/PSYK_SKSOPR%20-%20Landspatientregistret%20psykiatri%20-%20oplysninger%20om%20operationer.html" TargetMode="External"/><Relationship Id="rId416" Type="http://schemas.openxmlformats.org/officeDocument/2006/relationships/hyperlink" Target="https://www.dst.dk/extranet/ForskningVariabellister/PSYK_SKSOPR%20-%20Landspatientregistret%20psykiatri%20-%20oplysninger%20om%20operationer.html" TargetMode="External"/><Relationship Id="rId970" Type="http://schemas.openxmlformats.org/officeDocument/2006/relationships/hyperlink" Target="https://www.dst.dk/extranet/ForskningVariabellister/PSYK_SKSOPR%20-%20Landspatientregistret%20psykiatri%20-%20oplysninger%20om%20operationer.html" TargetMode="External"/><Relationship Id="rId1046" Type="http://schemas.openxmlformats.org/officeDocument/2006/relationships/hyperlink" Target="https://www.dst.dk/extranet/ForskningVariabellister/PSYK_SKSOPR%20-%20Landspatientregistret%20psykiatri%20-%20oplysninger%20om%20operationer.html" TargetMode="External"/><Relationship Id="rId1253" Type="http://schemas.openxmlformats.org/officeDocument/2006/relationships/hyperlink" Target="https://www.dst.dk/extranet/ForskningVariabellister/PSYK_SKSOPR%20-%20Landspatientregistret%20psykiatri%20-%20oplysninger%20om%20operationer.html" TargetMode="External"/><Relationship Id="rId1698" Type="http://schemas.openxmlformats.org/officeDocument/2006/relationships/hyperlink" Target="https://www.dst.dk/extranet/ForskningVariabellister/PSYK_SKSOPR%20-%20Landspatientregistret%20psykiatri%20-%20oplysninger%20om%20operationer.html" TargetMode="External"/><Relationship Id="rId623" Type="http://schemas.openxmlformats.org/officeDocument/2006/relationships/hyperlink" Target="https://www.dst.dk/extranet/ForskningVariabellister/PSYK_SKSOPR%20-%20Landspatientregistret%20psykiatri%20-%20oplysninger%20om%20operationer.html" TargetMode="External"/><Relationship Id="rId830" Type="http://schemas.openxmlformats.org/officeDocument/2006/relationships/hyperlink" Target="https://www.dst.dk/extranet/ForskningVariabellister/PSYK_SKSOPR%20-%20Landspatientregistret%20psykiatri%20-%20oplysninger%20om%20operationer.html" TargetMode="External"/><Relationship Id="rId928" Type="http://schemas.openxmlformats.org/officeDocument/2006/relationships/hyperlink" Target="https://www.dst.dk/extranet/ForskningVariabellister/PSYK_SKSOPR%20-%20Landspatientregistret%20psykiatri%20-%20oplysninger%20om%20operationer.html" TargetMode="External"/><Relationship Id="rId1460" Type="http://schemas.openxmlformats.org/officeDocument/2006/relationships/hyperlink" Target="https://www.dst.dk/extranet/ForskningVariabellister/PSYK_SKSOPR%20-%20Landspatientregistret%20psykiatri%20-%20oplysninger%20om%20operationer.html" TargetMode="External"/><Relationship Id="rId1558" Type="http://schemas.openxmlformats.org/officeDocument/2006/relationships/hyperlink" Target="https://www.dst.dk/extranet/ForskningVariabellister/PSYK_SKSOPR%20-%20Landspatientregistret%20psykiatri%20-%20oplysninger%20om%20operationer.html" TargetMode="External"/><Relationship Id="rId1765" Type="http://schemas.openxmlformats.org/officeDocument/2006/relationships/hyperlink" Target="https://www.dst.dk/extranet/ForskningVariabellister/PSYK_SKSOPR%20-%20Landspatientregistret%20psykiatri%20-%20oplysninger%20om%20operationer.html" TargetMode="External"/><Relationship Id="rId57" Type="http://schemas.openxmlformats.org/officeDocument/2006/relationships/hyperlink" Target="https://www.dst.dk/extranet/ForskningVariabellister/PSYK_DIAG%20-%20Landspatientregistret%20psykiatri%20-%20diagnoser.html" TargetMode="External"/><Relationship Id="rId1113" Type="http://schemas.openxmlformats.org/officeDocument/2006/relationships/hyperlink" Target="https://www.dst.dk/extranet/ForskningVariabellister/PSYK_SKSOPR%20-%20Landspatientregistret%20psykiatri%20-%20oplysninger%20om%20operationer.html" TargetMode="External"/><Relationship Id="rId1320" Type="http://schemas.openxmlformats.org/officeDocument/2006/relationships/hyperlink" Target="https://www.dst.dk/extranet/ForskningVariabellister/PSYK_SKSOPR%20-%20Landspatientregistret%20psykiatri%20-%20oplysninger%20om%20operationer.html" TargetMode="External"/><Relationship Id="rId1418" Type="http://schemas.openxmlformats.org/officeDocument/2006/relationships/hyperlink" Target="https://www.dst.dk/extranet/ForskningVariabellister/PSYK_SKSOPR%20-%20Landspatientregistret%20psykiatri%20-%20oplysninger%20om%20operationer.html" TargetMode="External"/><Relationship Id="rId1972" Type="http://schemas.openxmlformats.org/officeDocument/2006/relationships/hyperlink" Target="https://www.dst.dk/extranet/ForskningVariabellister/PSYK_SKSOPR%20-%20Landspatientregistret%20psykiatri%20-%20oplysninger%20om%20operationer.html" TargetMode="External"/><Relationship Id="rId1625" Type="http://schemas.openxmlformats.org/officeDocument/2006/relationships/hyperlink" Target="https://www.dst.dk/extranet/ForskningVariabellister/PSYK_SKSOPR%20-%20Landspatientregistret%20psykiatri%20-%20oplysninger%20om%20operationer.html" TargetMode="External"/><Relationship Id="rId1832" Type="http://schemas.openxmlformats.org/officeDocument/2006/relationships/hyperlink" Target="https://www.dst.dk/extranet/ForskningVariabellister/PSYK_SKSOPR%20-%20Landspatientregistret%20psykiatri%20-%20oplysninger%20om%20operationer.html" TargetMode="External"/><Relationship Id="rId2094" Type="http://schemas.openxmlformats.org/officeDocument/2006/relationships/hyperlink" Target="https://www.dst.dk/extranet/ForskningVariabellister/PSYK_SKSOPR%20-%20Landspatientregistret%20psykiatri%20-%20oplysninger%20om%20operationer.html" TargetMode="External"/><Relationship Id="rId273" Type="http://schemas.openxmlformats.org/officeDocument/2006/relationships/hyperlink" Target="https://www.dst.dk/extranet/ForskningVariabellister/PSYK_SKSOPR%20-%20Landspatientregistret%20psykiatri%20-%20oplysninger%20om%20operationer.html" TargetMode="External"/><Relationship Id="rId480" Type="http://schemas.openxmlformats.org/officeDocument/2006/relationships/hyperlink" Target="https://www.dst.dk/extranet/ForskningVariabellister/PSYK_SKSOPR%20-%20Landspatientregistret%20psykiatri%20-%20oplysninger%20om%20operationer.html" TargetMode="External"/><Relationship Id="rId133" Type="http://schemas.openxmlformats.org/officeDocument/2006/relationships/hyperlink" Target="https://www.dst.dk/extranet/ForskningVariabellister/PSYK_SKSOPR%20-%20Landspatientregistret%20psykiatri%20-%20oplysninger%20om%20operationer.html" TargetMode="External"/><Relationship Id="rId340" Type="http://schemas.openxmlformats.org/officeDocument/2006/relationships/hyperlink" Target="https://www.dst.dk/extranet/ForskningVariabellister/PSYK_SKSOPR%20-%20Landspatientregistret%20psykiatri%20-%20oplysninger%20om%20operationer.html" TargetMode="External"/><Relationship Id="rId578" Type="http://schemas.openxmlformats.org/officeDocument/2006/relationships/hyperlink" Target="https://www.dst.dk/extranet/ForskningVariabellister/PSYK_SKSOPR%20-%20Landspatientregistret%20psykiatri%20-%20oplysninger%20om%20operationer.html" TargetMode="External"/><Relationship Id="rId785" Type="http://schemas.openxmlformats.org/officeDocument/2006/relationships/hyperlink" Target="https://www.dst.dk/extranet/ForskningVariabellister/PSYK_SKSOPR%20-%20Landspatientregistret%20psykiatri%20-%20oplysninger%20om%20operationer.html" TargetMode="External"/><Relationship Id="rId992" Type="http://schemas.openxmlformats.org/officeDocument/2006/relationships/hyperlink" Target="https://www.dst.dk/extranet/ForskningVariabellister/PSYK_SKSOPR%20-%20Landspatientregistret%20psykiatri%20-%20oplysninger%20om%20operationer.html" TargetMode="External"/><Relationship Id="rId2021" Type="http://schemas.openxmlformats.org/officeDocument/2006/relationships/hyperlink" Target="https://www.dst.dk/extranet/ForskningVariabellister/PSYK_SKSOPR%20-%20Landspatientregistret%20psykiatri%20-%20oplysninger%20om%20operationer.html" TargetMode="External"/><Relationship Id="rId200" Type="http://schemas.openxmlformats.org/officeDocument/2006/relationships/hyperlink" Target="https://www.dst.dk/extranet/ForskningVariabellister/PSYK_SKSOPR%20-%20Landspatientregistret%20psykiatri%20-%20oplysninger%20om%20operationer.html" TargetMode="External"/><Relationship Id="rId438" Type="http://schemas.openxmlformats.org/officeDocument/2006/relationships/hyperlink" Target="https://www.dst.dk/extranet/ForskningVariabellister/PSYK_SKSOPR%20-%20Landspatientregistret%20psykiatri%20-%20oplysninger%20om%20operationer.html" TargetMode="External"/><Relationship Id="rId645" Type="http://schemas.openxmlformats.org/officeDocument/2006/relationships/hyperlink" Target="https://www.dst.dk/extranet/ForskningVariabellister/PSYK_SKSOPR%20-%20Landspatientregistret%20psykiatri%20-%20oplysninger%20om%20operationer.html" TargetMode="External"/><Relationship Id="rId852" Type="http://schemas.openxmlformats.org/officeDocument/2006/relationships/hyperlink" Target="https://www.dst.dk/extranet/ForskningVariabellister/PSYK_SKSOPR%20-%20Landspatientregistret%20psykiatri%20-%20oplysninger%20om%20operationer.html" TargetMode="External"/><Relationship Id="rId1068" Type="http://schemas.openxmlformats.org/officeDocument/2006/relationships/hyperlink" Target="https://www.dst.dk/extranet/ForskningVariabellister/PSYK_SKSOPR%20-%20Landspatientregistret%20psykiatri%20-%20oplysninger%20om%20operationer.html" TargetMode="External"/><Relationship Id="rId1275" Type="http://schemas.openxmlformats.org/officeDocument/2006/relationships/hyperlink" Target="https://www.dst.dk/extranet/ForskningVariabellister/PSYK_SKSOPR%20-%20Landspatientregistret%20psykiatri%20-%20oplysninger%20om%20operationer.html" TargetMode="External"/><Relationship Id="rId1482" Type="http://schemas.openxmlformats.org/officeDocument/2006/relationships/hyperlink" Target="https://www.dst.dk/extranet/ForskningVariabellister/PSYK_SKSOPR%20-%20Landspatientregistret%20psykiatri%20-%20oplysninger%20om%20operationer.html" TargetMode="External"/><Relationship Id="rId2119" Type="http://schemas.openxmlformats.org/officeDocument/2006/relationships/hyperlink" Target="https://www.dst.dk/extranet/ForskningVariabellister/BBRENHED%20-%20BBR%20enhed.html" TargetMode="External"/><Relationship Id="rId505" Type="http://schemas.openxmlformats.org/officeDocument/2006/relationships/hyperlink" Target="https://www.dst.dk/extranet/ForskningVariabellister/PSYK_SKSOPR%20-%20Landspatientregistret%20psykiatri%20-%20oplysninger%20om%20operationer.html" TargetMode="External"/><Relationship Id="rId712" Type="http://schemas.openxmlformats.org/officeDocument/2006/relationships/hyperlink" Target="https://www.dst.dk/extranet/ForskningVariabellister/PSYK_SKSOPR%20-%20Landspatientregistret%20psykiatri%20-%20oplysninger%20om%20operationer.html" TargetMode="External"/><Relationship Id="rId1135" Type="http://schemas.openxmlformats.org/officeDocument/2006/relationships/hyperlink" Target="https://www.dst.dk/extranet/ForskningVariabellister/PSYK_SKSOPR%20-%20Landspatientregistret%20psykiatri%20-%20oplysninger%20om%20operationer.html" TargetMode="External"/><Relationship Id="rId1342" Type="http://schemas.openxmlformats.org/officeDocument/2006/relationships/hyperlink" Target="https://www.dst.dk/extranet/ForskningVariabellister/PSYK_SKSOPR%20-%20Landspatientregistret%20psykiatri%20-%20oplysninger%20om%20operationer.html" TargetMode="External"/><Relationship Id="rId1787" Type="http://schemas.openxmlformats.org/officeDocument/2006/relationships/hyperlink" Target="https://www.dst.dk/extranet/ForskningVariabellister/PSYK_SKSOPR%20-%20Landspatientregistret%20psykiatri%20-%20oplysninger%20om%20operationer.html" TargetMode="External"/><Relationship Id="rId1994" Type="http://schemas.openxmlformats.org/officeDocument/2006/relationships/hyperlink" Target="https://www.dst.dk/extranet/ForskningVariabellister/PSYK_SKSOPR%20-%20Landspatientregistret%20psykiatri%20-%20oplysninger%20om%20operationer.html" TargetMode="External"/><Relationship Id="rId79" Type="http://schemas.openxmlformats.org/officeDocument/2006/relationships/hyperlink" Target="https://www.dst.dk/extranet/ForskningVariabellister/PSYK_SKSOPR%20-%20Landspatientregistret%20psykiatri%20-%20oplysninger%20om%20operationer.html" TargetMode="External"/><Relationship Id="rId1202" Type="http://schemas.openxmlformats.org/officeDocument/2006/relationships/hyperlink" Target="https://www.dst.dk/extranet/ForskningVariabellister/PSYK_SKSOPR%20-%20Landspatientregistret%20psykiatri%20-%20oplysninger%20om%20operationer.html" TargetMode="External"/><Relationship Id="rId1647" Type="http://schemas.openxmlformats.org/officeDocument/2006/relationships/hyperlink" Target="https://www.dst.dk/extranet/ForskningVariabellister/PSYK_SKSOPR%20-%20Landspatientregistret%20psykiatri%20-%20oplysninger%20om%20operationer.html" TargetMode="External"/><Relationship Id="rId1854" Type="http://schemas.openxmlformats.org/officeDocument/2006/relationships/hyperlink" Target="https://www.dst.dk/extranet/ForskningVariabellister/PSYK_SKSOPR%20-%20Landspatientregistret%20psykiatri%20-%20oplysninger%20om%20operationer.html" TargetMode="External"/><Relationship Id="rId1507" Type="http://schemas.openxmlformats.org/officeDocument/2006/relationships/hyperlink" Target="https://www.dst.dk/extranet/ForskningVariabellister/PSYK_SKSOPR%20-%20Landspatientregistret%20psykiatri%20-%20oplysninger%20om%20operationer.html" TargetMode="External"/><Relationship Id="rId1714" Type="http://schemas.openxmlformats.org/officeDocument/2006/relationships/hyperlink" Target="https://www.dst.dk/extranet/ForskningVariabellister/PSYK_SKSOPR%20-%20Landspatientregistret%20psykiatri%20-%20oplysninger%20om%20operationer.html" TargetMode="External"/><Relationship Id="rId295" Type="http://schemas.openxmlformats.org/officeDocument/2006/relationships/hyperlink" Target="https://www.dst.dk/extranet/ForskningVariabellister/PSYK_SKSOPR%20-%20Landspatientregistret%20psykiatri%20-%20oplysninger%20om%20operationer.html" TargetMode="External"/><Relationship Id="rId1921" Type="http://schemas.openxmlformats.org/officeDocument/2006/relationships/hyperlink" Target="https://www.dst.dk/extranet/ForskningVariabellister/PSYK_SKSOPR%20-%20Landspatientregistret%20psykiatri%20-%20oplysninger%20om%20operationer.html" TargetMode="External"/><Relationship Id="rId155" Type="http://schemas.openxmlformats.org/officeDocument/2006/relationships/hyperlink" Target="https://www.dst.dk/extranet/ForskningVariabellister/PSYK_SKSOPR%20-%20Landspatientregistret%20psykiatri%20-%20oplysninger%20om%20operationer.html" TargetMode="External"/><Relationship Id="rId362" Type="http://schemas.openxmlformats.org/officeDocument/2006/relationships/hyperlink" Target="https://www.dst.dk/extranet/ForskningVariabellister/PSYK_SKSOPR%20-%20Landspatientregistret%20psykiatri%20-%20oplysninger%20om%20operationer.html" TargetMode="External"/><Relationship Id="rId1297" Type="http://schemas.openxmlformats.org/officeDocument/2006/relationships/hyperlink" Target="https://www.dst.dk/extranet/ForskningVariabellister/PSYK_SKSOPR%20-%20Landspatientregistret%20psykiatri%20-%20oplysninger%20om%20operationer.html" TargetMode="External"/><Relationship Id="rId2043" Type="http://schemas.openxmlformats.org/officeDocument/2006/relationships/hyperlink" Target="https://www.dst.dk/extranet/ForskningVariabellister/PSYK_SKSOPR%20-%20Landspatientregistret%20psykiatri%20-%20oplysninger%20om%20operationer.html" TargetMode="External"/><Relationship Id="rId222" Type="http://schemas.openxmlformats.org/officeDocument/2006/relationships/hyperlink" Target="https://www.dst.dk/extranet/ForskningVariabellister/PSYK_SKSOPR%20-%20Landspatientregistret%20psykiatri%20-%20oplysninger%20om%20operationer.html" TargetMode="External"/><Relationship Id="rId667" Type="http://schemas.openxmlformats.org/officeDocument/2006/relationships/hyperlink" Target="https://www.dst.dk/extranet/ForskningVariabellister/PSYK_SKSOPR%20-%20Landspatientregistret%20psykiatri%20-%20oplysninger%20om%20operationer.html" TargetMode="External"/><Relationship Id="rId874" Type="http://schemas.openxmlformats.org/officeDocument/2006/relationships/hyperlink" Target="https://www.dst.dk/extranet/ForskningVariabellister/PSYK_SKSOPR%20-%20Landspatientregistret%20psykiatri%20-%20oplysninger%20om%20operationer.html" TargetMode="External"/><Relationship Id="rId2110" Type="http://schemas.openxmlformats.org/officeDocument/2006/relationships/hyperlink" Target="https://www.dst.dk/extranet/ForskningVariabellister/PSYK_SKSUBE%20-%20Landspatientregistret%20psykiatri%20-%20oplysninger%20om%20unders%C3%B8gelser.html" TargetMode="External"/><Relationship Id="rId527" Type="http://schemas.openxmlformats.org/officeDocument/2006/relationships/hyperlink" Target="https://www.dst.dk/extranet/ForskningVariabellister/PSYK_SKSOPR%20-%20Landspatientregistret%20psykiatri%20-%20oplysninger%20om%20operationer.html" TargetMode="External"/><Relationship Id="rId734" Type="http://schemas.openxmlformats.org/officeDocument/2006/relationships/hyperlink" Target="https://www.dst.dk/extranet/ForskningVariabellister/PSYK_SKSOPR%20-%20Landspatientregistret%20psykiatri%20-%20oplysninger%20om%20operationer.html" TargetMode="External"/><Relationship Id="rId941" Type="http://schemas.openxmlformats.org/officeDocument/2006/relationships/hyperlink" Target="https://www.dst.dk/extranet/ForskningVariabellister/PSYK_SKSOPR%20-%20Landspatientregistret%20psykiatri%20-%20oplysninger%20om%20operationer.html" TargetMode="External"/><Relationship Id="rId1157" Type="http://schemas.openxmlformats.org/officeDocument/2006/relationships/hyperlink" Target="https://www.dst.dk/extranet/ForskningVariabellister/PSYK_SKSOPR%20-%20Landspatientregistret%20psykiatri%20-%20oplysninger%20om%20operationer.html" TargetMode="External"/><Relationship Id="rId1364" Type="http://schemas.openxmlformats.org/officeDocument/2006/relationships/hyperlink" Target="https://www.dst.dk/extranet/ForskningVariabellister/PSYK_SKSOPR%20-%20Landspatientregistret%20psykiatri%20-%20oplysninger%20om%20operationer.html" TargetMode="External"/><Relationship Id="rId1571" Type="http://schemas.openxmlformats.org/officeDocument/2006/relationships/hyperlink" Target="https://www.dst.dk/extranet/ForskningVariabellister/PSYK_SKSOPR%20-%20Landspatientregistret%20psykiatri%20-%20oplysninger%20om%20operationer.html" TargetMode="External"/><Relationship Id="rId70" Type="http://schemas.openxmlformats.org/officeDocument/2006/relationships/hyperlink" Target="https://www.dst.dk/extranet/ForskningVariabellister/PSYK_SKSOPR%20-%20Landspatientregistret%20psykiatri%20-%20oplysninger%20om%20operationer.html" TargetMode="External"/><Relationship Id="rId801" Type="http://schemas.openxmlformats.org/officeDocument/2006/relationships/hyperlink" Target="https://www.dst.dk/extranet/ForskningVariabellister/PSYK_SKSOPR%20-%20Landspatientregistret%20psykiatri%20-%20oplysninger%20om%20operationer.html" TargetMode="External"/><Relationship Id="rId1017" Type="http://schemas.openxmlformats.org/officeDocument/2006/relationships/hyperlink" Target="https://www.dst.dk/extranet/ForskningVariabellister/PSYK_SKSOPR%20-%20Landspatientregistret%20psykiatri%20-%20oplysninger%20om%20operationer.html" TargetMode="External"/><Relationship Id="rId1224" Type="http://schemas.openxmlformats.org/officeDocument/2006/relationships/hyperlink" Target="https://www.dst.dk/extranet/ForskningVariabellister/PSYK_SKSOPR%20-%20Landspatientregistret%20psykiatri%20-%20oplysninger%20om%20operationer.html" TargetMode="External"/><Relationship Id="rId1431" Type="http://schemas.openxmlformats.org/officeDocument/2006/relationships/hyperlink" Target="https://www.dst.dk/extranet/ForskningVariabellister/PSYK_SKSOPR%20-%20Landspatientregistret%20psykiatri%20-%20oplysninger%20om%20operationer.html" TargetMode="External"/><Relationship Id="rId1669" Type="http://schemas.openxmlformats.org/officeDocument/2006/relationships/hyperlink" Target="https://www.dst.dk/extranet/ForskningVariabellister/PSYK_SKSOPR%20-%20Landspatientregistret%20psykiatri%20-%20oplysninger%20om%20operationer.html" TargetMode="External"/><Relationship Id="rId1876" Type="http://schemas.openxmlformats.org/officeDocument/2006/relationships/hyperlink" Target="https://www.dst.dk/extranet/ForskningVariabellister/PSYK_SKSOPR%20-%20Landspatientregistret%20psykiatri%20-%20oplysninger%20om%20operationer.html" TargetMode="External"/><Relationship Id="rId1529" Type="http://schemas.openxmlformats.org/officeDocument/2006/relationships/hyperlink" Target="https://www.dst.dk/extranet/ForskningVariabellister/PSYK_SKSOPR%20-%20Landspatientregistret%20psykiatri%20-%20oplysninger%20om%20operationer.html" TargetMode="External"/><Relationship Id="rId1736" Type="http://schemas.openxmlformats.org/officeDocument/2006/relationships/hyperlink" Target="https://www.dst.dk/extranet/ForskningVariabellister/PSYK_SKSOPR%20-%20Landspatientregistret%20psykiatri%20-%20oplysninger%20om%20operationer.html" TargetMode="External"/><Relationship Id="rId1943" Type="http://schemas.openxmlformats.org/officeDocument/2006/relationships/hyperlink" Target="https://www.dst.dk/extranet/ForskningVariabellister/PSYK_SKSOPR%20-%20Landspatientregistret%20psykiatri%20-%20oplysninger%20om%20operationer.html" TargetMode="External"/><Relationship Id="rId28" Type="http://schemas.openxmlformats.org/officeDocument/2006/relationships/hyperlink" Target="https://dst.dk/extranet/ForskningVariabellister/KROF%20-%20Ofre%20for%20straffelovsforbrydelser.html" TargetMode="External"/><Relationship Id="rId1803" Type="http://schemas.openxmlformats.org/officeDocument/2006/relationships/hyperlink" Target="https://www.dst.dk/extranet/ForskningVariabellister/PSYK_SKSOPR%20-%20Landspatientregistret%20psykiatri%20-%20oplysninger%20om%20operationer.html" TargetMode="External"/><Relationship Id="rId177" Type="http://schemas.openxmlformats.org/officeDocument/2006/relationships/hyperlink" Target="https://www.dst.dk/extranet/ForskningVariabellister/PSYK_SKSOPR%20-%20Landspatientregistret%20psykiatri%20-%20oplysninger%20om%20operationer.html" TargetMode="External"/><Relationship Id="rId384" Type="http://schemas.openxmlformats.org/officeDocument/2006/relationships/hyperlink" Target="https://www.dst.dk/extranet/ForskningVariabellister/PSYK_SKSOPR%20-%20Landspatientregistret%20psykiatri%20-%20oplysninger%20om%20operationer.html" TargetMode="External"/><Relationship Id="rId591" Type="http://schemas.openxmlformats.org/officeDocument/2006/relationships/hyperlink" Target="https://www.dst.dk/extranet/ForskningVariabellister/PSYK_SKSOPR%20-%20Landspatientregistret%20psykiatri%20-%20oplysninger%20om%20operationer.html" TargetMode="External"/><Relationship Id="rId2065" Type="http://schemas.openxmlformats.org/officeDocument/2006/relationships/hyperlink" Target="https://www.dst.dk/extranet/ForskningVariabellister/PSYK_SKSOPR%20-%20Landspatientregistret%20psykiatri%20-%20oplysninger%20om%20operationer.html" TargetMode="External"/><Relationship Id="rId244" Type="http://schemas.openxmlformats.org/officeDocument/2006/relationships/hyperlink" Target="https://www.dst.dk/extranet/ForskningVariabellister/PSYK_SKSOPR%20-%20Landspatientregistret%20psykiatri%20-%20oplysninger%20om%20operationer.html" TargetMode="External"/><Relationship Id="rId689" Type="http://schemas.openxmlformats.org/officeDocument/2006/relationships/hyperlink" Target="https://www.dst.dk/extranet/ForskningVariabellister/PSYK_SKSOPR%20-%20Landspatientregistret%20psykiatri%20-%20oplysninger%20om%20operationer.html" TargetMode="External"/><Relationship Id="rId896" Type="http://schemas.openxmlformats.org/officeDocument/2006/relationships/hyperlink" Target="https://www.dst.dk/extranet/ForskningVariabellister/PSYK_SKSOPR%20-%20Landspatientregistret%20psykiatri%20-%20oplysninger%20om%20operationer.html" TargetMode="External"/><Relationship Id="rId1081" Type="http://schemas.openxmlformats.org/officeDocument/2006/relationships/hyperlink" Target="https://www.dst.dk/extranet/ForskningVariabellister/PSYK_SKSOPR%20-%20Landspatientregistret%20psykiatri%20-%20oplysninger%20om%20operationer.html" TargetMode="External"/><Relationship Id="rId451" Type="http://schemas.openxmlformats.org/officeDocument/2006/relationships/hyperlink" Target="https://www.dst.dk/extranet/ForskningVariabellister/PSYK_SKSOPR%20-%20Landspatientregistret%20psykiatri%20-%20oplysninger%20om%20operationer.html" TargetMode="External"/><Relationship Id="rId549" Type="http://schemas.openxmlformats.org/officeDocument/2006/relationships/hyperlink" Target="https://www.dst.dk/extranet/ForskningVariabellister/PSYK_SKSOPR%20-%20Landspatientregistret%20psykiatri%20-%20oplysninger%20om%20operationer.html" TargetMode="External"/><Relationship Id="rId756" Type="http://schemas.openxmlformats.org/officeDocument/2006/relationships/hyperlink" Target="https://www.dst.dk/extranet/ForskningVariabellister/PSYK_SKSOPR%20-%20Landspatientregistret%20psykiatri%20-%20oplysninger%20om%20operationer.html" TargetMode="External"/><Relationship Id="rId1179" Type="http://schemas.openxmlformats.org/officeDocument/2006/relationships/hyperlink" Target="https://www.dst.dk/extranet/ForskningVariabellister/PSYK_SKSOPR%20-%20Landspatientregistret%20psykiatri%20-%20oplysninger%20om%20operationer.html" TargetMode="External"/><Relationship Id="rId1386" Type="http://schemas.openxmlformats.org/officeDocument/2006/relationships/hyperlink" Target="https://www.dst.dk/extranet/ForskningVariabellister/PSYK_SKSOPR%20-%20Landspatientregistret%20psykiatri%20-%20oplysninger%20om%20operationer.html" TargetMode="External"/><Relationship Id="rId1593" Type="http://schemas.openxmlformats.org/officeDocument/2006/relationships/hyperlink" Target="https://www.dst.dk/extranet/ForskningVariabellister/PSYK_SKSOPR%20-%20Landspatientregistret%20psykiatri%20-%20oplysninger%20om%20operationer.html" TargetMode="External"/><Relationship Id="rId2132" Type="http://schemas.openxmlformats.org/officeDocument/2006/relationships/hyperlink" Target="https://www.dst.dk/extranet/ForskningVariabellister/IDAP%20-%20IDA%20persondata.html" TargetMode="External"/><Relationship Id="rId104" Type="http://schemas.openxmlformats.org/officeDocument/2006/relationships/hyperlink" Target="https://www.dst.dk/extranet/ForskningVariabellister/PSYK_SKSOPR%20-%20Landspatientregistret%20psykiatri%20-%20oplysninger%20om%20operationer.html" TargetMode="External"/><Relationship Id="rId311" Type="http://schemas.openxmlformats.org/officeDocument/2006/relationships/hyperlink" Target="https://www.dst.dk/extranet/ForskningVariabellister/PSYK_SKSOPR%20-%20Landspatientregistret%20psykiatri%20-%20oplysninger%20om%20operationer.html" TargetMode="External"/><Relationship Id="rId409" Type="http://schemas.openxmlformats.org/officeDocument/2006/relationships/hyperlink" Target="https://www.dst.dk/extranet/ForskningVariabellister/PSYK_SKSOPR%20-%20Landspatientregistret%20psykiatri%20-%20oplysninger%20om%20operationer.html" TargetMode="External"/><Relationship Id="rId963" Type="http://schemas.openxmlformats.org/officeDocument/2006/relationships/hyperlink" Target="https://www.dst.dk/extranet/ForskningVariabellister/PSYK_SKSOPR%20-%20Landspatientregistret%20psykiatri%20-%20oplysninger%20om%20operationer.html" TargetMode="External"/><Relationship Id="rId1039" Type="http://schemas.openxmlformats.org/officeDocument/2006/relationships/hyperlink" Target="https://www.dst.dk/extranet/ForskningVariabellister/PSYK_SKSOPR%20-%20Landspatientregistret%20psykiatri%20-%20oplysninger%20om%20operationer.html" TargetMode="External"/><Relationship Id="rId1246" Type="http://schemas.openxmlformats.org/officeDocument/2006/relationships/hyperlink" Target="https://www.dst.dk/extranet/ForskningVariabellister/PSYK_SKSOPR%20-%20Landspatientregistret%20psykiatri%20-%20oplysninger%20om%20operationer.html" TargetMode="External"/><Relationship Id="rId1898" Type="http://schemas.openxmlformats.org/officeDocument/2006/relationships/hyperlink" Target="https://www.dst.dk/extranet/ForskningVariabellister/PSYK_SKSOPR%20-%20Landspatientregistret%20psykiatri%20-%20oplysninger%20om%20operationer.html" TargetMode="External"/><Relationship Id="rId92" Type="http://schemas.openxmlformats.org/officeDocument/2006/relationships/hyperlink" Target="https://www.dst.dk/extranet/ForskningVariabellister/PSYK_SKSOPR%20-%20Landspatientregistret%20psykiatri%20-%20oplysninger%20om%20operationer.html" TargetMode="External"/><Relationship Id="rId616" Type="http://schemas.openxmlformats.org/officeDocument/2006/relationships/hyperlink" Target="https://www.dst.dk/extranet/ForskningVariabellister/PSYK_SKSOPR%20-%20Landspatientregistret%20psykiatri%20-%20oplysninger%20om%20operationer.html" TargetMode="External"/><Relationship Id="rId823" Type="http://schemas.openxmlformats.org/officeDocument/2006/relationships/hyperlink" Target="https://www.dst.dk/extranet/ForskningVariabellister/PSYK_SKSOPR%20-%20Landspatientregistret%20psykiatri%20-%20oplysninger%20om%20operationer.html" TargetMode="External"/><Relationship Id="rId1453" Type="http://schemas.openxmlformats.org/officeDocument/2006/relationships/hyperlink" Target="https://www.dst.dk/extranet/ForskningVariabellister/PSYK_SKSOPR%20-%20Landspatientregistret%20psykiatri%20-%20oplysninger%20om%20operationer.html" TargetMode="External"/><Relationship Id="rId1660" Type="http://schemas.openxmlformats.org/officeDocument/2006/relationships/hyperlink" Target="https://www.dst.dk/extranet/ForskningVariabellister/PSYK_SKSOPR%20-%20Landspatientregistret%20psykiatri%20-%20oplysninger%20om%20operationer.html" TargetMode="External"/><Relationship Id="rId1758" Type="http://schemas.openxmlformats.org/officeDocument/2006/relationships/hyperlink" Target="https://www.dst.dk/extranet/ForskningVariabellister/PSYK_SKSOPR%20-%20Landspatientregistret%20psykiatri%20-%20oplysninger%20om%20operationer.html" TargetMode="External"/><Relationship Id="rId1106" Type="http://schemas.openxmlformats.org/officeDocument/2006/relationships/hyperlink" Target="https://www.dst.dk/extranet/ForskningVariabellister/PSYK_SKSOPR%20-%20Landspatientregistret%20psykiatri%20-%20oplysninger%20om%20operationer.html" TargetMode="External"/><Relationship Id="rId1313" Type="http://schemas.openxmlformats.org/officeDocument/2006/relationships/hyperlink" Target="https://www.dst.dk/extranet/ForskningVariabellister/PSYK_SKSOPR%20-%20Landspatientregistret%20psykiatri%20-%20oplysninger%20om%20operationer.html" TargetMode="External"/><Relationship Id="rId1520" Type="http://schemas.openxmlformats.org/officeDocument/2006/relationships/hyperlink" Target="https://www.dst.dk/extranet/ForskningVariabellister/PSYK_SKSOPR%20-%20Landspatientregistret%20psykiatri%20-%20oplysninger%20om%20operationer.html" TargetMode="External"/><Relationship Id="rId1965" Type="http://schemas.openxmlformats.org/officeDocument/2006/relationships/hyperlink" Target="https://www.dst.dk/extranet/ForskningVariabellister/PSYK_SKSOPR%20-%20Landspatientregistret%20psykiatri%20-%20oplysninger%20om%20operationer.html" TargetMode="External"/><Relationship Id="rId1618" Type="http://schemas.openxmlformats.org/officeDocument/2006/relationships/hyperlink" Target="https://www.dst.dk/extranet/ForskningVariabellister/PSYK_SKSOPR%20-%20Landspatientregistret%20psykiatri%20-%20oplysninger%20om%20operationer.html" TargetMode="External"/><Relationship Id="rId1825" Type="http://schemas.openxmlformats.org/officeDocument/2006/relationships/hyperlink" Target="https://www.dst.dk/extranet/ForskningVariabellister/PSYK_SKSOPR%20-%20Landspatientregistret%20psykiatri%20-%20oplysninger%20om%20operationer.html" TargetMode="External"/><Relationship Id="rId199" Type="http://schemas.openxmlformats.org/officeDocument/2006/relationships/hyperlink" Target="https://www.dst.dk/extranet/ForskningVariabellister/PSYK_SKSOPR%20-%20Landspatientregistret%20psykiatri%20-%20oplysninger%20om%20operationer.html" TargetMode="External"/><Relationship Id="rId2087" Type="http://schemas.openxmlformats.org/officeDocument/2006/relationships/hyperlink" Target="https://www.dst.dk/extranet/ForskningVariabellister/PSYK_SKSOPR%20-%20Landspatientregistret%20psykiatri%20-%20oplysninger%20om%20operationer.html" TargetMode="External"/><Relationship Id="rId266" Type="http://schemas.openxmlformats.org/officeDocument/2006/relationships/hyperlink" Target="https://www.dst.dk/extranet/ForskningVariabellister/PSYK_SKSOPR%20-%20Landspatientregistret%20psykiatri%20-%20oplysninger%20om%20operationer.html" TargetMode="External"/><Relationship Id="rId473" Type="http://schemas.openxmlformats.org/officeDocument/2006/relationships/hyperlink" Target="https://www.dst.dk/extranet/ForskningVariabellister/PSYK_SKSOPR%20-%20Landspatientregistret%20psykiatri%20-%20oplysninger%20om%20operationer.html" TargetMode="External"/><Relationship Id="rId680" Type="http://schemas.openxmlformats.org/officeDocument/2006/relationships/hyperlink" Target="https://www.dst.dk/extranet/ForskningVariabellister/PSYK_SKSOPR%20-%20Landspatientregistret%20psykiatri%20-%20oplysninger%20om%20operationer.html" TargetMode="External"/><Relationship Id="rId2154" Type="http://schemas.openxmlformats.org/officeDocument/2006/relationships/printerSettings" Target="../printerSettings/printerSettings2.bin"/><Relationship Id="rId126" Type="http://schemas.openxmlformats.org/officeDocument/2006/relationships/hyperlink" Target="https://www.dst.dk/extranet/ForskningVariabellister/PSYK_SKSOPR%20-%20Landspatientregistret%20psykiatri%20-%20oplysninger%20om%20operationer.html" TargetMode="External"/><Relationship Id="rId333" Type="http://schemas.openxmlformats.org/officeDocument/2006/relationships/hyperlink" Target="https://www.dst.dk/extranet/ForskningVariabellister/PSYK_SKSOPR%20-%20Landspatientregistret%20psykiatri%20-%20oplysninger%20om%20operationer.html" TargetMode="External"/><Relationship Id="rId540" Type="http://schemas.openxmlformats.org/officeDocument/2006/relationships/hyperlink" Target="https://www.dst.dk/extranet/ForskningVariabellister/PSYK_SKSOPR%20-%20Landspatientregistret%20psykiatri%20-%20oplysninger%20om%20operationer.html" TargetMode="External"/><Relationship Id="rId778" Type="http://schemas.openxmlformats.org/officeDocument/2006/relationships/hyperlink" Target="https://www.dst.dk/extranet/ForskningVariabellister/PSYK_SKSOPR%20-%20Landspatientregistret%20psykiatri%20-%20oplysninger%20om%20operationer.html" TargetMode="External"/><Relationship Id="rId985" Type="http://schemas.openxmlformats.org/officeDocument/2006/relationships/hyperlink" Target="https://www.dst.dk/extranet/ForskningVariabellister/PSYK_SKSOPR%20-%20Landspatientregistret%20psykiatri%20-%20oplysninger%20om%20operationer.html" TargetMode="External"/><Relationship Id="rId1170" Type="http://schemas.openxmlformats.org/officeDocument/2006/relationships/hyperlink" Target="https://www.dst.dk/extranet/ForskningVariabellister/PSYK_SKSOPR%20-%20Landspatientregistret%20psykiatri%20-%20oplysninger%20om%20operationer.html" TargetMode="External"/><Relationship Id="rId2014" Type="http://schemas.openxmlformats.org/officeDocument/2006/relationships/hyperlink" Target="https://www.dst.dk/extranet/ForskningVariabellister/PSYK_SKSOPR%20-%20Landspatientregistret%20psykiatri%20-%20oplysninger%20om%20operationer.html" TargetMode="External"/><Relationship Id="rId638" Type="http://schemas.openxmlformats.org/officeDocument/2006/relationships/hyperlink" Target="https://www.dst.dk/extranet/ForskningVariabellister/PSYK_SKSOPR%20-%20Landspatientregistret%20psykiatri%20-%20oplysninger%20om%20operationer.html" TargetMode="External"/><Relationship Id="rId845" Type="http://schemas.openxmlformats.org/officeDocument/2006/relationships/hyperlink" Target="https://www.dst.dk/extranet/ForskningVariabellister/PSYK_SKSOPR%20-%20Landspatientregistret%20psykiatri%20-%20oplysninger%20om%20operationer.html" TargetMode="External"/><Relationship Id="rId1030" Type="http://schemas.openxmlformats.org/officeDocument/2006/relationships/hyperlink" Target="https://www.dst.dk/extranet/ForskningVariabellister/PSYK_SKSOPR%20-%20Landspatientregistret%20psykiatri%20-%20oplysninger%20om%20operationer.html" TargetMode="External"/><Relationship Id="rId1268" Type="http://schemas.openxmlformats.org/officeDocument/2006/relationships/hyperlink" Target="https://www.dst.dk/extranet/ForskningVariabellister/PSYK_SKSOPR%20-%20Landspatientregistret%20psykiatri%20-%20oplysninger%20om%20operationer.html" TargetMode="External"/><Relationship Id="rId1475" Type="http://schemas.openxmlformats.org/officeDocument/2006/relationships/hyperlink" Target="https://www.dst.dk/extranet/ForskningVariabellister/PSYK_SKSOPR%20-%20Landspatientregistret%20psykiatri%20-%20oplysninger%20om%20operationer.html" TargetMode="External"/><Relationship Id="rId1682" Type="http://schemas.openxmlformats.org/officeDocument/2006/relationships/hyperlink" Target="https://www.dst.dk/extranet/ForskningVariabellister/PSYK_SKSOPR%20-%20Landspatientregistret%20psykiatri%20-%20oplysninger%20om%20operationer.html" TargetMode="External"/><Relationship Id="rId400" Type="http://schemas.openxmlformats.org/officeDocument/2006/relationships/hyperlink" Target="https://www.dst.dk/extranet/ForskningVariabellister/PSYK_SKSOPR%20-%20Landspatientregistret%20psykiatri%20-%20oplysninger%20om%20operationer.html" TargetMode="External"/><Relationship Id="rId705" Type="http://schemas.openxmlformats.org/officeDocument/2006/relationships/hyperlink" Target="https://www.dst.dk/extranet/ForskningVariabellister/PSYK_SKSOPR%20-%20Landspatientregistret%20psykiatri%20-%20oplysninger%20om%20operationer.html" TargetMode="External"/><Relationship Id="rId1128" Type="http://schemas.openxmlformats.org/officeDocument/2006/relationships/hyperlink" Target="https://www.dst.dk/extranet/ForskningVariabellister/PSYK_SKSOPR%20-%20Landspatientregistret%20psykiatri%20-%20oplysninger%20om%20operationer.html" TargetMode="External"/><Relationship Id="rId1335" Type="http://schemas.openxmlformats.org/officeDocument/2006/relationships/hyperlink" Target="https://www.dst.dk/extranet/ForskningVariabellister/PSYK_SKSOPR%20-%20Landspatientregistret%20psykiatri%20-%20oplysninger%20om%20operationer.html" TargetMode="External"/><Relationship Id="rId1542" Type="http://schemas.openxmlformats.org/officeDocument/2006/relationships/hyperlink" Target="https://www.dst.dk/extranet/ForskningVariabellister/PSYK_SKSOPR%20-%20Landspatientregistret%20psykiatri%20-%20oplysninger%20om%20operationer.html" TargetMode="External"/><Relationship Id="rId1987" Type="http://schemas.openxmlformats.org/officeDocument/2006/relationships/hyperlink" Target="https://www.dst.dk/extranet/ForskningVariabellister/PSYK_SKSOPR%20-%20Landspatientregistret%20psykiatri%20-%20oplysninger%20om%20operationer.html" TargetMode="External"/><Relationship Id="rId912" Type="http://schemas.openxmlformats.org/officeDocument/2006/relationships/hyperlink" Target="https://www.dst.dk/extranet/ForskningVariabellister/PSYK_SKSOPR%20-%20Landspatientregistret%20psykiatri%20-%20oplysninger%20om%20operationer.html" TargetMode="External"/><Relationship Id="rId1847" Type="http://schemas.openxmlformats.org/officeDocument/2006/relationships/hyperlink" Target="https://www.dst.dk/extranet/ForskningVariabellister/PSYK_SKSOPR%20-%20Landspatientregistret%20psykiatri%20-%20oplysninger%20om%20operationer.html" TargetMode="External"/><Relationship Id="rId41" Type="http://schemas.openxmlformats.org/officeDocument/2006/relationships/hyperlink" Target="https://www.dst.dk/extranet/ForskningVariabellister/UDDLAERER%20-%20Grundskole%20l%C3%A6rer-elever%20pr.%2030-9.html" TargetMode="External"/><Relationship Id="rId1402" Type="http://schemas.openxmlformats.org/officeDocument/2006/relationships/hyperlink" Target="https://www.dst.dk/extranet/ForskningVariabellister/PSYK_SKSOPR%20-%20Landspatientregistret%20psykiatri%20-%20oplysninger%20om%20operationer.html" TargetMode="External"/><Relationship Id="rId1707" Type="http://schemas.openxmlformats.org/officeDocument/2006/relationships/hyperlink" Target="https://www.dst.dk/extranet/ForskningVariabellister/PSYK_SKSOPR%20-%20Landspatientregistret%20psykiatri%20-%20oplysninger%20om%20operationer.html" TargetMode="External"/><Relationship Id="rId190" Type="http://schemas.openxmlformats.org/officeDocument/2006/relationships/hyperlink" Target="https://www.dst.dk/extranet/ForskningVariabellister/PSYK_SKSOPR%20-%20Landspatientregistret%20psykiatri%20-%20oplysninger%20om%20operationer.html" TargetMode="External"/><Relationship Id="rId288" Type="http://schemas.openxmlformats.org/officeDocument/2006/relationships/hyperlink" Target="https://www.dst.dk/extranet/ForskningVariabellister/PSYK_SKSOPR%20-%20Landspatientregistret%20psykiatri%20-%20oplysninger%20om%20operationer.html" TargetMode="External"/><Relationship Id="rId1914" Type="http://schemas.openxmlformats.org/officeDocument/2006/relationships/hyperlink" Target="https://www.dst.dk/extranet/ForskningVariabellister/PSYK_SKSOPR%20-%20Landspatientregistret%20psykiatri%20-%20oplysninger%20om%20operationer.html" TargetMode="External"/><Relationship Id="rId495" Type="http://schemas.openxmlformats.org/officeDocument/2006/relationships/hyperlink" Target="https://www.dst.dk/extranet/ForskningVariabellister/PSYK_SKSOPR%20-%20Landspatientregistret%20psykiatri%20-%20oplysninger%20om%20operationer.html" TargetMode="External"/><Relationship Id="rId148" Type="http://schemas.openxmlformats.org/officeDocument/2006/relationships/hyperlink" Target="https://www.dst.dk/extranet/ForskningVariabellister/PSYK_SKSOPR%20-%20Landspatientregistret%20psykiatri%20-%20oplysninger%20om%20operationer.html" TargetMode="External"/><Relationship Id="rId355" Type="http://schemas.openxmlformats.org/officeDocument/2006/relationships/hyperlink" Target="https://www.dst.dk/extranet/ForskningVariabellister/PSYK_SKSOPR%20-%20Landspatientregistret%20psykiatri%20-%20oplysninger%20om%20operationer.html" TargetMode="External"/><Relationship Id="rId562" Type="http://schemas.openxmlformats.org/officeDocument/2006/relationships/hyperlink" Target="https://www.dst.dk/extranet/ForskningVariabellister/PSYK_SKSOPR%20-%20Landspatientregistret%20psykiatri%20-%20oplysninger%20om%20operationer.html" TargetMode="External"/><Relationship Id="rId1192" Type="http://schemas.openxmlformats.org/officeDocument/2006/relationships/hyperlink" Target="https://www.dst.dk/extranet/ForskningVariabellister/PSYK_SKSOPR%20-%20Landspatientregistret%20psykiatri%20-%20oplysninger%20om%20operationer.html" TargetMode="External"/><Relationship Id="rId2036" Type="http://schemas.openxmlformats.org/officeDocument/2006/relationships/hyperlink" Target="https://www.dst.dk/extranet/ForskningVariabellister/PSYK_SKSOPR%20-%20Landspatientregistret%20psykiatri%20-%20oplysninger%20om%20operationer.html" TargetMode="External"/><Relationship Id="rId215" Type="http://schemas.openxmlformats.org/officeDocument/2006/relationships/hyperlink" Target="https://www.dst.dk/extranet/ForskningVariabellister/PSYK_SKSOPR%20-%20Landspatientregistret%20psykiatri%20-%20oplysninger%20om%20operationer.html" TargetMode="External"/><Relationship Id="rId422" Type="http://schemas.openxmlformats.org/officeDocument/2006/relationships/hyperlink" Target="https://www.dst.dk/extranet/ForskningVariabellister/PSYK_SKSOPR%20-%20Landspatientregistret%20psykiatri%20-%20oplysninger%20om%20operationer.html" TargetMode="External"/><Relationship Id="rId867" Type="http://schemas.openxmlformats.org/officeDocument/2006/relationships/hyperlink" Target="https://www.dst.dk/extranet/ForskningVariabellister/PSYK_SKSOPR%20-%20Landspatientregistret%20psykiatri%20-%20oplysninger%20om%20operationer.html" TargetMode="External"/><Relationship Id="rId1052" Type="http://schemas.openxmlformats.org/officeDocument/2006/relationships/hyperlink" Target="https://www.dst.dk/extranet/ForskningVariabellister/PSYK_SKSOPR%20-%20Landspatientregistret%20psykiatri%20-%20oplysninger%20om%20operationer.html" TargetMode="External"/><Relationship Id="rId1497" Type="http://schemas.openxmlformats.org/officeDocument/2006/relationships/hyperlink" Target="https://www.dst.dk/extranet/ForskningVariabellister/PSYK_SKSOPR%20-%20Landspatientregistret%20psykiatri%20-%20oplysninger%20om%20operationer.html" TargetMode="External"/><Relationship Id="rId2103" Type="http://schemas.openxmlformats.org/officeDocument/2006/relationships/hyperlink" Target="https://www.dst.dk/extranet/ForskningVariabellister/PSYK_SKSOPR%20-%20Landspatientregistret%20psykiatri%20-%20oplysninger%20om%20operationer.html" TargetMode="External"/><Relationship Id="rId727" Type="http://schemas.openxmlformats.org/officeDocument/2006/relationships/hyperlink" Target="https://www.dst.dk/extranet/ForskningVariabellister/PSYK_SKSOPR%20-%20Landspatientregistret%20psykiatri%20-%20oplysninger%20om%20operationer.html" TargetMode="External"/><Relationship Id="rId934" Type="http://schemas.openxmlformats.org/officeDocument/2006/relationships/hyperlink" Target="https://www.dst.dk/extranet/ForskningVariabellister/PSYK_SKSOPR%20-%20Landspatientregistret%20psykiatri%20-%20oplysninger%20om%20operationer.html" TargetMode="External"/><Relationship Id="rId1357" Type="http://schemas.openxmlformats.org/officeDocument/2006/relationships/hyperlink" Target="https://www.dst.dk/extranet/ForskningVariabellister/PSYK_SKSOPR%20-%20Landspatientregistret%20psykiatri%20-%20oplysninger%20om%20operationer.html" TargetMode="External"/><Relationship Id="rId1564" Type="http://schemas.openxmlformats.org/officeDocument/2006/relationships/hyperlink" Target="https://www.dst.dk/extranet/ForskningVariabellister/PSYK_SKSOPR%20-%20Landspatientregistret%20psykiatri%20-%20oplysninger%20om%20operationer.html" TargetMode="External"/><Relationship Id="rId1771" Type="http://schemas.openxmlformats.org/officeDocument/2006/relationships/hyperlink" Target="https://www.dst.dk/extranet/ForskningVariabellister/PSYK_SKSOPR%20-%20Landspatientregistret%20psykiatri%20-%20oplysninger%20om%20operationer.html" TargetMode="External"/><Relationship Id="rId63" Type="http://schemas.openxmlformats.org/officeDocument/2006/relationships/hyperlink" Target="https://www.dst.dk/extranet/ForskningVariabellister/PSYK_SKSOPR%20-%20Landspatientregistret%20psykiatri%20-%20oplysninger%20om%20operationer.html" TargetMode="External"/><Relationship Id="rId1217" Type="http://schemas.openxmlformats.org/officeDocument/2006/relationships/hyperlink" Target="https://www.dst.dk/extranet/ForskningVariabellister/PSYK_SKSOPR%20-%20Landspatientregistret%20psykiatri%20-%20oplysninger%20om%20operationer.html" TargetMode="External"/><Relationship Id="rId1424" Type="http://schemas.openxmlformats.org/officeDocument/2006/relationships/hyperlink" Target="https://www.dst.dk/extranet/ForskningVariabellister/PSYK_SKSOPR%20-%20Landspatientregistret%20psykiatri%20-%20oplysninger%20om%20operationer.html" TargetMode="External"/><Relationship Id="rId1631" Type="http://schemas.openxmlformats.org/officeDocument/2006/relationships/hyperlink" Target="https://www.dst.dk/extranet/ForskningVariabellister/PSYK_SKSOPR%20-%20Landspatientregistret%20psykiatri%20-%20oplysninger%20om%20operationer.html" TargetMode="External"/><Relationship Id="rId1869" Type="http://schemas.openxmlformats.org/officeDocument/2006/relationships/hyperlink" Target="https://www.dst.dk/extranet/ForskningVariabellister/PSYK_SKSOPR%20-%20Landspatientregistret%20psykiatri%20-%20oplysninger%20om%20operationer.html" TargetMode="External"/><Relationship Id="rId1729" Type="http://schemas.openxmlformats.org/officeDocument/2006/relationships/hyperlink" Target="https://www.dst.dk/extranet/ForskningVariabellister/PSYK_SKSOPR%20-%20Landspatientregistret%20psykiatri%20-%20oplysninger%20om%20operationer.html" TargetMode="External"/><Relationship Id="rId1936" Type="http://schemas.openxmlformats.org/officeDocument/2006/relationships/hyperlink" Target="https://www.dst.dk/extranet/ForskningVariabellister/PSYK_SKSOPR%20-%20Landspatientregistret%20psykiatri%20-%20oplysninger%20om%20operationer.html" TargetMode="External"/><Relationship Id="rId377" Type="http://schemas.openxmlformats.org/officeDocument/2006/relationships/hyperlink" Target="https://www.dst.dk/extranet/ForskningVariabellister/PSYK_SKSOPR%20-%20Landspatientregistret%20psykiatri%20-%20oplysninger%20om%20operationer.html" TargetMode="External"/><Relationship Id="rId584" Type="http://schemas.openxmlformats.org/officeDocument/2006/relationships/hyperlink" Target="https://www.dst.dk/extranet/ForskningVariabellister/PSYK_SKSOPR%20-%20Landspatientregistret%20psykiatri%20-%20oplysninger%20om%20operationer.html" TargetMode="External"/><Relationship Id="rId2058" Type="http://schemas.openxmlformats.org/officeDocument/2006/relationships/hyperlink" Target="https://www.dst.dk/extranet/ForskningVariabellister/PSYK_SKSOPR%20-%20Landspatientregistret%20psykiatri%20-%20oplysninger%20om%20operationer.html" TargetMode="External"/><Relationship Id="rId5" Type="http://schemas.openxmlformats.org/officeDocument/2006/relationships/hyperlink" Target="https://www.dst.dk/extranet/ForskningVariabellister/FAM%20-%20Familieforhold.html" TargetMode="External"/><Relationship Id="rId237" Type="http://schemas.openxmlformats.org/officeDocument/2006/relationships/hyperlink" Target="https://www.dst.dk/extranet/ForskningVariabellister/PSYK_SKSOPR%20-%20Landspatientregistret%20psykiatri%20-%20oplysninger%20om%20operationer.html" TargetMode="External"/><Relationship Id="rId791" Type="http://schemas.openxmlformats.org/officeDocument/2006/relationships/hyperlink" Target="https://www.dst.dk/extranet/ForskningVariabellister/PSYK_SKSOPR%20-%20Landspatientregistret%20psykiatri%20-%20oplysninger%20om%20operationer.html" TargetMode="External"/><Relationship Id="rId889" Type="http://schemas.openxmlformats.org/officeDocument/2006/relationships/hyperlink" Target="https://www.dst.dk/extranet/ForskningVariabellister/PSYK_SKSOPR%20-%20Landspatientregistret%20psykiatri%20-%20oplysninger%20om%20operationer.html" TargetMode="External"/><Relationship Id="rId1074" Type="http://schemas.openxmlformats.org/officeDocument/2006/relationships/hyperlink" Target="https://www.dst.dk/extranet/ForskningVariabellister/PSYK_SKSOPR%20-%20Landspatientregistret%20psykiatri%20-%20oplysninger%20om%20operationer.html" TargetMode="External"/><Relationship Id="rId444" Type="http://schemas.openxmlformats.org/officeDocument/2006/relationships/hyperlink" Target="https://www.dst.dk/extranet/ForskningVariabellister/PSYK_SKSOPR%20-%20Landspatientregistret%20psykiatri%20-%20oplysninger%20om%20operationer.html" TargetMode="External"/><Relationship Id="rId651" Type="http://schemas.openxmlformats.org/officeDocument/2006/relationships/hyperlink" Target="https://www.dst.dk/extranet/ForskningVariabellister/PSYK_SKSOPR%20-%20Landspatientregistret%20psykiatri%20-%20oplysninger%20om%20operationer.html" TargetMode="External"/><Relationship Id="rId749" Type="http://schemas.openxmlformats.org/officeDocument/2006/relationships/hyperlink" Target="https://www.dst.dk/extranet/ForskningVariabellister/PSYK_SKSOPR%20-%20Landspatientregistret%20psykiatri%20-%20oplysninger%20om%20operationer.html" TargetMode="External"/><Relationship Id="rId1281" Type="http://schemas.openxmlformats.org/officeDocument/2006/relationships/hyperlink" Target="https://www.dst.dk/extranet/ForskningVariabellister/PSYK_SKSOPR%20-%20Landspatientregistret%20psykiatri%20-%20oplysninger%20om%20operationer.html" TargetMode="External"/><Relationship Id="rId1379" Type="http://schemas.openxmlformats.org/officeDocument/2006/relationships/hyperlink" Target="https://www.dst.dk/extranet/ForskningVariabellister/PSYK_SKSOPR%20-%20Landspatientregistret%20psykiatri%20-%20oplysninger%20om%20operationer.html" TargetMode="External"/><Relationship Id="rId1586" Type="http://schemas.openxmlformats.org/officeDocument/2006/relationships/hyperlink" Target="https://www.dst.dk/extranet/ForskningVariabellister/PSYK_SKSOPR%20-%20Landspatientregistret%20psykiatri%20-%20oplysninger%20om%20operationer.html" TargetMode="External"/><Relationship Id="rId2125" Type="http://schemas.openxmlformats.org/officeDocument/2006/relationships/hyperlink" Target="https://www.dst.dk/extranet/ForskningVariabellister/BUFO%20-%20B%C3%B8rn%20og%20unge%20forebyggende%20foranstaltninger.html" TargetMode="External"/><Relationship Id="rId304" Type="http://schemas.openxmlformats.org/officeDocument/2006/relationships/hyperlink" Target="https://www.dst.dk/extranet/ForskningVariabellister/PSYK_SKSOPR%20-%20Landspatientregistret%20psykiatri%20-%20oplysninger%20om%20operationer.html" TargetMode="External"/><Relationship Id="rId511" Type="http://schemas.openxmlformats.org/officeDocument/2006/relationships/hyperlink" Target="https://www.dst.dk/extranet/ForskningVariabellister/PSYK_SKSOPR%20-%20Landspatientregistret%20psykiatri%20-%20oplysninger%20om%20operationer.html" TargetMode="External"/><Relationship Id="rId609" Type="http://schemas.openxmlformats.org/officeDocument/2006/relationships/hyperlink" Target="https://www.dst.dk/extranet/ForskningVariabellister/PSYK_SKSOPR%20-%20Landspatientregistret%20psykiatri%20-%20oplysninger%20om%20operationer.html" TargetMode="External"/><Relationship Id="rId956" Type="http://schemas.openxmlformats.org/officeDocument/2006/relationships/hyperlink" Target="https://www.dst.dk/extranet/ForskningVariabellister/PSYK_SKSOPR%20-%20Landspatientregistret%20psykiatri%20-%20oplysninger%20om%20operationer.html" TargetMode="External"/><Relationship Id="rId1141" Type="http://schemas.openxmlformats.org/officeDocument/2006/relationships/hyperlink" Target="https://www.dst.dk/extranet/ForskningVariabellister/PSYK_SKSOPR%20-%20Landspatientregistret%20psykiatri%20-%20oplysninger%20om%20operationer.html" TargetMode="External"/><Relationship Id="rId1239" Type="http://schemas.openxmlformats.org/officeDocument/2006/relationships/hyperlink" Target="https://www.dst.dk/extranet/ForskningVariabellister/PSYK_SKSOPR%20-%20Landspatientregistret%20psykiatri%20-%20oplysninger%20om%20operationer.html" TargetMode="External"/><Relationship Id="rId1793" Type="http://schemas.openxmlformats.org/officeDocument/2006/relationships/hyperlink" Target="https://www.dst.dk/extranet/ForskningVariabellister/PSYK_SKSOPR%20-%20Landspatientregistret%20psykiatri%20-%20oplysninger%20om%20operationer.html" TargetMode="External"/><Relationship Id="rId85" Type="http://schemas.openxmlformats.org/officeDocument/2006/relationships/hyperlink" Target="https://www.dst.dk/extranet/ForskningVariabellister/PSYK_SKSOPR%20-%20Landspatientregistret%20psykiatri%20-%20oplysninger%20om%20operationer.html" TargetMode="External"/><Relationship Id="rId816" Type="http://schemas.openxmlformats.org/officeDocument/2006/relationships/hyperlink" Target="https://www.dst.dk/extranet/ForskningVariabellister/PSYK_SKSOPR%20-%20Landspatientregistret%20psykiatri%20-%20oplysninger%20om%20operationer.html" TargetMode="External"/><Relationship Id="rId1001" Type="http://schemas.openxmlformats.org/officeDocument/2006/relationships/hyperlink" Target="https://www.dst.dk/extranet/ForskningVariabellister/PSYK_SKSOPR%20-%20Landspatientregistret%20psykiatri%20-%20oplysninger%20om%20operationer.html" TargetMode="External"/><Relationship Id="rId1446" Type="http://schemas.openxmlformats.org/officeDocument/2006/relationships/hyperlink" Target="https://www.dst.dk/extranet/ForskningVariabellister/PSYK_SKSOPR%20-%20Landspatientregistret%20psykiatri%20-%20oplysninger%20om%20operationer.html" TargetMode="External"/><Relationship Id="rId1653" Type="http://schemas.openxmlformats.org/officeDocument/2006/relationships/hyperlink" Target="https://www.dst.dk/extranet/ForskningVariabellister/PSYK_SKSOPR%20-%20Landspatientregistret%20psykiatri%20-%20oplysninger%20om%20operationer.html" TargetMode="External"/><Relationship Id="rId1860" Type="http://schemas.openxmlformats.org/officeDocument/2006/relationships/hyperlink" Target="https://www.dst.dk/extranet/ForskningVariabellister/PSYK_SKSOPR%20-%20Landspatientregistret%20psykiatri%20-%20oplysninger%20om%20operationer.html" TargetMode="External"/><Relationship Id="rId1306" Type="http://schemas.openxmlformats.org/officeDocument/2006/relationships/hyperlink" Target="https://www.dst.dk/extranet/ForskningVariabellister/PSYK_SKSOPR%20-%20Landspatientregistret%20psykiatri%20-%20oplysninger%20om%20operationer.html" TargetMode="External"/><Relationship Id="rId1513" Type="http://schemas.openxmlformats.org/officeDocument/2006/relationships/hyperlink" Target="https://www.dst.dk/extranet/ForskningVariabellister/PSYK_SKSOPR%20-%20Landspatientregistret%20psykiatri%20-%20oplysninger%20om%20operationer.html" TargetMode="External"/><Relationship Id="rId1720" Type="http://schemas.openxmlformats.org/officeDocument/2006/relationships/hyperlink" Target="https://www.dst.dk/extranet/ForskningVariabellister/PSYK_SKSOPR%20-%20Landspatientregistret%20psykiatri%20-%20oplysninger%20om%20operationer.html" TargetMode="External"/><Relationship Id="rId1958" Type="http://schemas.openxmlformats.org/officeDocument/2006/relationships/hyperlink" Target="https://www.dst.dk/extranet/ForskningVariabellister/PSYK_SKSOPR%20-%20Landspatientregistret%20psykiatri%20-%20oplysninger%20om%20operationer.html" TargetMode="External"/><Relationship Id="rId12" Type="http://schemas.openxmlformats.org/officeDocument/2006/relationships/hyperlink" Target="https://www.dst.dk/extranet/ForskningVariabellister/UDGK%20-%20Gymnasiekarakterer.html" TargetMode="External"/><Relationship Id="rId1818" Type="http://schemas.openxmlformats.org/officeDocument/2006/relationships/hyperlink" Target="https://www.dst.dk/extranet/ForskningVariabellister/PSYK_SKSOPR%20-%20Landspatientregistret%20psykiatri%20-%20oplysninger%20om%20operationer.html" TargetMode="External"/><Relationship Id="rId161" Type="http://schemas.openxmlformats.org/officeDocument/2006/relationships/hyperlink" Target="https://www.dst.dk/extranet/ForskningVariabellister/PSYK_SKSOPR%20-%20Landspatientregistret%20psykiatri%20-%20oplysninger%20om%20operationer.html" TargetMode="External"/><Relationship Id="rId399" Type="http://schemas.openxmlformats.org/officeDocument/2006/relationships/hyperlink" Target="https://www.dst.dk/extranet/ForskningVariabellister/PSYK_SKSOPR%20-%20Landspatientregistret%20psykiatri%20-%20oplysninger%20om%20operationer.html" TargetMode="External"/><Relationship Id="rId259" Type="http://schemas.openxmlformats.org/officeDocument/2006/relationships/hyperlink" Target="https://www.dst.dk/extranet/ForskningVariabellister/PSYK_SKSOPR%20-%20Landspatientregistret%20psykiatri%20-%20oplysninger%20om%20operationer.html" TargetMode="External"/><Relationship Id="rId466" Type="http://schemas.openxmlformats.org/officeDocument/2006/relationships/hyperlink" Target="https://www.dst.dk/extranet/ForskningVariabellister/PSYK_SKSOPR%20-%20Landspatientregistret%20psykiatri%20-%20oplysninger%20om%20operationer.html" TargetMode="External"/><Relationship Id="rId673" Type="http://schemas.openxmlformats.org/officeDocument/2006/relationships/hyperlink" Target="https://www.dst.dk/extranet/ForskningVariabellister/PSYK_SKSOPR%20-%20Landspatientregistret%20psykiatri%20-%20oplysninger%20om%20operationer.html" TargetMode="External"/><Relationship Id="rId880" Type="http://schemas.openxmlformats.org/officeDocument/2006/relationships/hyperlink" Target="https://www.dst.dk/extranet/ForskningVariabellister/PSYK_SKSOPR%20-%20Landspatientregistret%20psykiatri%20-%20oplysninger%20om%20operationer.html" TargetMode="External"/><Relationship Id="rId1096" Type="http://schemas.openxmlformats.org/officeDocument/2006/relationships/hyperlink" Target="https://www.dst.dk/extranet/ForskningVariabellister/PSYK_SKSOPR%20-%20Landspatientregistret%20psykiatri%20-%20oplysninger%20om%20operationer.html" TargetMode="External"/><Relationship Id="rId2147" Type="http://schemas.openxmlformats.org/officeDocument/2006/relationships/hyperlink" Target="https://www.dst.dk/extranet/ForskningVariabellister/FIRM%20-%20Generel%20firmastatistik%20tom%202016%20endelig%20version.html" TargetMode="External"/><Relationship Id="rId119" Type="http://schemas.openxmlformats.org/officeDocument/2006/relationships/hyperlink" Target="https://www.dst.dk/extranet/ForskningVariabellister/PSYK_SKSOPR%20-%20Landspatientregistret%20psykiatri%20-%20oplysninger%20om%20operationer.html" TargetMode="External"/><Relationship Id="rId326" Type="http://schemas.openxmlformats.org/officeDocument/2006/relationships/hyperlink" Target="https://www.dst.dk/extranet/ForskningVariabellister/PSYK_SKSOPR%20-%20Landspatientregistret%20psykiatri%20-%20oplysninger%20om%20operationer.html" TargetMode="External"/><Relationship Id="rId533" Type="http://schemas.openxmlformats.org/officeDocument/2006/relationships/hyperlink" Target="https://www.dst.dk/extranet/ForskningVariabellister/PSYK_SKSOPR%20-%20Landspatientregistret%20psykiatri%20-%20oplysninger%20om%20operationer.html" TargetMode="External"/><Relationship Id="rId978" Type="http://schemas.openxmlformats.org/officeDocument/2006/relationships/hyperlink" Target="https://www.dst.dk/extranet/ForskningVariabellister/PSYK_SKSOPR%20-%20Landspatientregistret%20psykiatri%20-%20oplysninger%20om%20operationer.html" TargetMode="External"/><Relationship Id="rId1163" Type="http://schemas.openxmlformats.org/officeDocument/2006/relationships/hyperlink" Target="https://www.dst.dk/extranet/ForskningVariabellister/PSYK_SKSOPR%20-%20Landspatientregistret%20psykiatri%20-%20oplysninger%20om%20operationer.html" TargetMode="External"/><Relationship Id="rId1370" Type="http://schemas.openxmlformats.org/officeDocument/2006/relationships/hyperlink" Target="https://www.dst.dk/extranet/ForskningVariabellister/PSYK_SKSOPR%20-%20Landspatientregistret%20psykiatri%20-%20oplysninger%20om%20operationer.html" TargetMode="External"/><Relationship Id="rId2007" Type="http://schemas.openxmlformats.org/officeDocument/2006/relationships/hyperlink" Target="https://www.dst.dk/extranet/ForskningVariabellister/PSYK_SKSOPR%20-%20Landspatientregistret%20psykiatri%20-%20oplysninger%20om%20operationer.html" TargetMode="External"/><Relationship Id="rId740" Type="http://schemas.openxmlformats.org/officeDocument/2006/relationships/hyperlink" Target="https://www.dst.dk/extranet/ForskningVariabellister/PSYK_SKSOPR%20-%20Landspatientregistret%20psykiatri%20-%20oplysninger%20om%20operationer.html" TargetMode="External"/><Relationship Id="rId838" Type="http://schemas.openxmlformats.org/officeDocument/2006/relationships/hyperlink" Target="https://www.dst.dk/extranet/ForskningVariabellister/PSYK_SKSOPR%20-%20Landspatientregistret%20psykiatri%20-%20oplysninger%20om%20operationer.html" TargetMode="External"/><Relationship Id="rId1023" Type="http://schemas.openxmlformats.org/officeDocument/2006/relationships/hyperlink" Target="https://www.dst.dk/extranet/ForskningVariabellister/PSYK_SKSOPR%20-%20Landspatientregistret%20psykiatri%20-%20oplysninger%20om%20operationer.html" TargetMode="External"/><Relationship Id="rId1468" Type="http://schemas.openxmlformats.org/officeDocument/2006/relationships/hyperlink" Target="https://www.dst.dk/extranet/ForskningVariabellister/PSYK_SKSOPR%20-%20Landspatientregistret%20psykiatri%20-%20oplysninger%20om%20operationer.html" TargetMode="External"/><Relationship Id="rId1675" Type="http://schemas.openxmlformats.org/officeDocument/2006/relationships/hyperlink" Target="https://www.dst.dk/extranet/ForskningVariabellister/PSYK_SKSOPR%20-%20Landspatientregistret%20psykiatri%20-%20oplysninger%20om%20operationer.html" TargetMode="External"/><Relationship Id="rId1882" Type="http://schemas.openxmlformats.org/officeDocument/2006/relationships/hyperlink" Target="https://www.dst.dk/extranet/ForskningVariabellister/PSYK_SKSOPR%20-%20Landspatientregistret%20psykiatri%20-%20oplysninger%20om%20operationer.html" TargetMode="External"/><Relationship Id="rId600" Type="http://schemas.openxmlformats.org/officeDocument/2006/relationships/hyperlink" Target="https://www.dst.dk/extranet/ForskningVariabellister/PSYK_SKSOPR%20-%20Landspatientregistret%20psykiatri%20-%20oplysninger%20om%20operationer.html" TargetMode="External"/><Relationship Id="rId1230" Type="http://schemas.openxmlformats.org/officeDocument/2006/relationships/hyperlink" Target="https://www.dst.dk/extranet/ForskningVariabellister/PSYK_SKSOPR%20-%20Landspatientregistret%20psykiatri%20-%20oplysninger%20om%20operationer.html" TargetMode="External"/><Relationship Id="rId1328" Type="http://schemas.openxmlformats.org/officeDocument/2006/relationships/hyperlink" Target="https://www.dst.dk/extranet/ForskningVariabellister/PSYK_SKSOPR%20-%20Landspatientregistret%20psykiatri%20-%20oplysninger%20om%20operationer.html" TargetMode="External"/><Relationship Id="rId1535" Type="http://schemas.openxmlformats.org/officeDocument/2006/relationships/hyperlink" Target="https://www.dst.dk/extranet/ForskningVariabellister/PSYK_SKSOPR%20-%20Landspatientregistret%20psykiatri%20-%20oplysninger%20om%20operationer.html" TargetMode="External"/><Relationship Id="rId905" Type="http://schemas.openxmlformats.org/officeDocument/2006/relationships/hyperlink" Target="https://www.dst.dk/extranet/ForskningVariabellister/PSYK_SKSOPR%20-%20Landspatientregistret%20psykiatri%20-%20oplysninger%20om%20operationer.html" TargetMode="External"/><Relationship Id="rId1742" Type="http://schemas.openxmlformats.org/officeDocument/2006/relationships/hyperlink" Target="https://www.dst.dk/extranet/ForskningVariabellister/PSYK_SKSOPR%20-%20Landspatientregistret%20psykiatri%20-%20oplysninger%20om%20operationer.html" TargetMode="External"/><Relationship Id="rId34" Type="http://schemas.openxmlformats.org/officeDocument/2006/relationships/hyperlink" Target="https://www.dst.dk/extranet/ForskningVariabellister/EJER%20-%20Ejere%20af%20ejendomme.html" TargetMode="External"/><Relationship Id="rId1602" Type="http://schemas.openxmlformats.org/officeDocument/2006/relationships/hyperlink" Target="https://www.dst.dk/extranet/ForskningVariabellister/PSYK_SKSOPR%20-%20Landspatientregistret%20psykiatri%20-%20oplysninger%20om%20operationer.html" TargetMode="External"/><Relationship Id="rId183" Type="http://schemas.openxmlformats.org/officeDocument/2006/relationships/hyperlink" Target="https://www.dst.dk/extranet/ForskningVariabellister/PSYK_SKSOPR%20-%20Landspatientregistret%20psykiatri%20-%20oplysninger%20om%20operationer.html" TargetMode="External"/><Relationship Id="rId390" Type="http://schemas.openxmlformats.org/officeDocument/2006/relationships/hyperlink" Target="https://www.dst.dk/extranet/ForskningVariabellister/PSYK_SKSOPR%20-%20Landspatientregistret%20psykiatri%20-%20oplysninger%20om%20operationer.html" TargetMode="External"/><Relationship Id="rId1907" Type="http://schemas.openxmlformats.org/officeDocument/2006/relationships/hyperlink" Target="https://www.dst.dk/extranet/ForskningVariabellister/PSYK_SKSOPR%20-%20Landspatientregistret%20psykiatri%20-%20oplysninger%20om%20operationer.html" TargetMode="External"/><Relationship Id="rId2071" Type="http://schemas.openxmlformats.org/officeDocument/2006/relationships/hyperlink" Target="https://www.dst.dk/extranet/ForskningVariabellister/PSYK_SKSOPR%20-%20Landspatientregistret%20psykiatri%20-%20oplysninger%20om%20operationer.html" TargetMode="External"/><Relationship Id="rId250" Type="http://schemas.openxmlformats.org/officeDocument/2006/relationships/hyperlink" Target="https://www.dst.dk/extranet/ForskningVariabellister/PSYK_SKSOPR%20-%20Landspatientregistret%20psykiatri%20-%20oplysninger%20om%20operationer.html" TargetMode="External"/><Relationship Id="rId488" Type="http://schemas.openxmlformats.org/officeDocument/2006/relationships/hyperlink" Target="https://www.dst.dk/extranet/ForskningVariabellister/PSYK_SKSOPR%20-%20Landspatientregistret%20psykiatri%20-%20oplysninger%20om%20operationer.html" TargetMode="External"/><Relationship Id="rId695" Type="http://schemas.openxmlformats.org/officeDocument/2006/relationships/hyperlink" Target="https://www.dst.dk/extranet/ForskningVariabellister/PSYK_SKSOPR%20-%20Landspatientregistret%20psykiatri%20-%20oplysninger%20om%20operationer.html" TargetMode="External"/><Relationship Id="rId110" Type="http://schemas.openxmlformats.org/officeDocument/2006/relationships/hyperlink" Target="https://www.dst.dk/extranet/ForskningVariabellister/PSYK_SKSOPR%20-%20Landspatientregistret%20psykiatri%20-%20oplysninger%20om%20operationer.html" TargetMode="External"/><Relationship Id="rId348" Type="http://schemas.openxmlformats.org/officeDocument/2006/relationships/hyperlink" Target="https://www.dst.dk/extranet/ForskningVariabellister/PSYK_SKSOPR%20-%20Landspatientregistret%20psykiatri%20-%20oplysninger%20om%20operationer.html" TargetMode="External"/><Relationship Id="rId555" Type="http://schemas.openxmlformats.org/officeDocument/2006/relationships/hyperlink" Target="https://www.dst.dk/extranet/ForskningVariabellister/PSYK_SKSOPR%20-%20Landspatientregistret%20psykiatri%20-%20oplysninger%20om%20operationer.html" TargetMode="External"/><Relationship Id="rId762" Type="http://schemas.openxmlformats.org/officeDocument/2006/relationships/hyperlink" Target="https://www.dst.dk/extranet/ForskningVariabellister/PSYK_SKSOPR%20-%20Landspatientregistret%20psykiatri%20-%20oplysninger%20om%20operationer.html" TargetMode="External"/><Relationship Id="rId1185" Type="http://schemas.openxmlformats.org/officeDocument/2006/relationships/hyperlink" Target="https://www.dst.dk/extranet/ForskningVariabellister/PSYK_SKSOPR%20-%20Landspatientregistret%20psykiatri%20-%20oplysninger%20om%20operationer.html" TargetMode="External"/><Relationship Id="rId1392" Type="http://schemas.openxmlformats.org/officeDocument/2006/relationships/hyperlink" Target="https://www.dst.dk/extranet/ForskningVariabellister/PSYK_SKSOPR%20-%20Landspatientregistret%20psykiatri%20-%20oplysninger%20om%20operationer.html" TargetMode="External"/><Relationship Id="rId2029" Type="http://schemas.openxmlformats.org/officeDocument/2006/relationships/hyperlink" Target="https://www.dst.dk/extranet/ForskningVariabellister/PSYK_SKSOPR%20-%20Landspatientregistret%20psykiatri%20-%20oplysninger%20om%20operationer.html" TargetMode="External"/><Relationship Id="rId208" Type="http://schemas.openxmlformats.org/officeDocument/2006/relationships/hyperlink" Target="https://www.dst.dk/extranet/ForskningVariabellister/PSYK_SKSOPR%20-%20Landspatientregistret%20psykiatri%20-%20oplysninger%20om%20operationer.html" TargetMode="External"/><Relationship Id="rId415" Type="http://schemas.openxmlformats.org/officeDocument/2006/relationships/hyperlink" Target="https://www.dst.dk/extranet/ForskningVariabellister/PSYK_SKSOPR%20-%20Landspatientregistret%20psykiatri%20-%20oplysninger%20om%20operationer.html" TargetMode="External"/><Relationship Id="rId622" Type="http://schemas.openxmlformats.org/officeDocument/2006/relationships/hyperlink" Target="https://www.dst.dk/extranet/ForskningVariabellister/PSYK_SKSOPR%20-%20Landspatientregistret%20psykiatri%20-%20oplysninger%20om%20operationer.html" TargetMode="External"/><Relationship Id="rId1045" Type="http://schemas.openxmlformats.org/officeDocument/2006/relationships/hyperlink" Target="https://www.dst.dk/extranet/ForskningVariabellister/PSYK_SKSOPR%20-%20Landspatientregistret%20psykiatri%20-%20oplysninger%20om%20operationer.html" TargetMode="External"/><Relationship Id="rId1252" Type="http://schemas.openxmlformats.org/officeDocument/2006/relationships/hyperlink" Target="https://www.dst.dk/extranet/ForskningVariabellister/PSYK_SKSOPR%20-%20Landspatientregistret%20psykiatri%20-%20oplysninger%20om%20operationer.html" TargetMode="External"/><Relationship Id="rId1697" Type="http://schemas.openxmlformats.org/officeDocument/2006/relationships/hyperlink" Target="https://www.dst.dk/extranet/ForskningVariabellister/PSYK_SKSOPR%20-%20Landspatientregistret%20psykiatri%20-%20oplysninger%20om%20operationer.html" TargetMode="External"/><Relationship Id="rId927" Type="http://schemas.openxmlformats.org/officeDocument/2006/relationships/hyperlink" Target="https://www.dst.dk/extranet/ForskningVariabellister/PSYK_SKSOPR%20-%20Landspatientregistret%20psykiatri%20-%20oplysninger%20om%20operationer.html" TargetMode="External"/><Relationship Id="rId1112" Type="http://schemas.openxmlformats.org/officeDocument/2006/relationships/hyperlink" Target="https://www.dst.dk/extranet/ForskningVariabellister/PSYK_SKSOPR%20-%20Landspatientregistret%20psykiatri%20-%20oplysninger%20om%20operationer.html" TargetMode="External"/><Relationship Id="rId1557" Type="http://schemas.openxmlformats.org/officeDocument/2006/relationships/hyperlink" Target="https://www.dst.dk/extranet/ForskningVariabellister/PSYK_SKSOPR%20-%20Landspatientregistret%20psykiatri%20-%20oplysninger%20om%20operationer.html" TargetMode="External"/><Relationship Id="rId1764" Type="http://schemas.openxmlformats.org/officeDocument/2006/relationships/hyperlink" Target="https://www.dst.dk/extranet/ForskningVariabellister/PSYK_SKSOPR%20-%20Landspatientregistret%20psykiatri%20-%20oplysninger%20om%20operationer.html" TargetMode="External"/><Relationship Id="rId1971" Type="http://schemas.openxmlformats.org/officeDocument/2006/relationships/hyperlink" Target="https://www.dst.dk/extranet/ForskningVariabellister/PSYK_SKSOPR%20-%20Landspatientregistret%20psykiatri%20-%20oplysninger%20om%20operationer.html" TargetMode="External"/><Relationship Id="rId56" Type="http://schemas.openxmlformats.org/officeDocument/2006/relationships/hyperlink" Target="https://www.dst.dk/extranet/ForskningVariabellister/PSYK_ADM%20-%20Landspatientregistret%20psykiatri%20-%20administrative%20oplysninger.html" TargetMode="External"/><Relationship Id="rId1417" Type="http://schemas.openxmlformats.org/officeDocument/2006/relationships/hyperlink" Target="https://www.dst.dk/extranet/ForskningVariabellister/PSYK_SKSOPR%20-%20Landspatientregistret%20psykiatri%20-%20oplysninger%20om%20operationer.html" TargetMode="External"/><Relationship Id="rId1624" Type="http://schemas.openxmlformats.org/officeDocument/2006/relationships/hyperlink" Target="https://www.dst.dk/extranet/ForskningVariabellister/PSYK_SKSOPR%20-%20Landspatientregistret%20psykiatri%20-%20oplysninger%20om%20operationer.html" TargetMode="External"/><Relationship Id="rId1831" Type="http://schemas.openxmlformats.org/officeDocument/2006/relationships/hyperlink" Target="https://www.dst.dk/extranet/ForskningVariabellister/PSYK_SKSOPR%20-%20Landspatientregistret%20psykiatri%20-%20oplysninger%20om%20operationer.html" TargetMode="External"/><Relationship Id="rId1929" Type="http://schemas.openxmlformats.org/officeDocument/2006/relationships/hyperlink" Target="https://www.dst.dk/extranet/ForskningVariabellister/PSYK_SKSOPR%20-%20Landspatientregistret%20psykiatri%20-%20oplysninger%20om%20operationer.html" TargetMode="External"/><Relationship Id="rId2093" Type="http://schemas.openxmlformats.org/officeDocument/2006/relationships/hyperlink" Target="https://www.dst.dk/extranet/ForskningVariabellister/PSYK_SKSOPR%20-%20Landspatientregistret%20psykiatri%20-%20oplysninger%20om%20operationer.html" TargetMode="External"/><Relationship Id="rId272" Type="http://schemas.openxmlformats.org/officeDocument/2006/relationships/hyperlink" Target="https://www.dst.dk/extranet/ForskningVariabellister/PSYK_SKSOPR%20-%20Landspatientregistret%20psykiatri%20-%20oplysninger%20om%20operationer.html" TargetMode="External"/><Relationship Id="rId577" Type="http://schemas.openxmlformats.org/officeDocument/2006/relationships/hyperlink" Target="https://www.dst.dk/extranet/ForskningVariabellister/PSYK_SKSOPR%20-%20Landspatientregistret%20psykiatri%20-%20oplysninger%20om%20operationer.html" TargetMode="External"/><Relationship Id="rId132" Type="http://schemas.openxmlformats.org/officeDocument/2006/relationships/hyperlink" Target="https://www.dst.dk/extranet/ForskningVariabellister/PSYK_SKSOPR%20-%20Landspatientregistret%20psykiatri%20-%20oplysninger%20om%20operationer.html" TargetMode="External"/><Relationship Id="rId784" Type="http://schemas.openxmlformats.org/officeDocument/2006/relationships/hyperlink" Target="https://www.dst.dk/extranet/ForskningVariabellister/PSYK_SKSOPR%20-%20Landspatientregistret%20psykiatri%20-%20oplysninger%20om%20operationer.html" TargetMode="External"/><Relationship Id="rId991" Type="http://schemas.openxmlformats.org/officeDocument/2006/relationships/hyperlink" Target="https://www.dst.dk/extranet/ForskningVariabellister/PSYK_SKSOPR%20-%20Landspatientregistret%20psykiatri%20-%20oplysninger%20om%20operationer.html" TargetMode="External"/><Relationship Id="rId1067" Type="http://schemas.openxmlformats.org/officeDocument/2006/relationships/hyperlink" Target="https://www.dst.dk/extranet/ForskningVariabellister/PSYK_SKSOPR%20-%20Landspatientregistret%20psykiatri%20-%20oplysninger%20om%20operationer.html" TargetMode="External"/><Relationship Id="rId2020" Type="http://schemas.openxmlformats.org/officeDocument/2006/relationships/hyperlink" Target="https://www.dst.dk/extranet/ForskningVariabellister/PSYK_SKSOPR%20-%20Landspatientregistret%20psykiatri%20-%20oplysninger%20om%20operationer.html" TargetMode="External"/><Relationship Id="rId437" Type="http://schemas.openxmlformats.org/officeDocument/2006/relationships/hyperlink" Target="https://www.dst.dk/extranet/ForskningVariabellister/PSYK_SKSOPR%20-%20Landspatientregistret%20psykiatri%20-%20oplysninger%20om%20operationer.html" TargetMode="External"/><Relationship Id="rId644" Type="http://schemas.openxmlformats.org/officeDocument/2006/relationships/hyperlink" Target="https://www.dst.dk/extranet/ForskningVariabellister/PSYK_SKSOPR%20-%20Landspatientregistret%20psykiatri%20-%20oplysninger%20om%20operationer.html" TargetMode="External"/><Relationship Id="rId851" Type="http://schemas.openxmlformats.org/officeDocument/2006/relationships/hyperlink" Target="https://www.dst.dk/extranet/ForskningVariabellister/PSYK_SKSOPR%20-%20Landspatientregistret%20psykiatri%20-%20oplysninger%20om%20operationer.html" TargetMode="External"/><Relationship Id="rId1274" Type="http://schemas.openxmlformats.org/officeDocument/2006/relationships/hyperlink" Target="https://www.dst.dk/extranet/ForskningVariabellister/PSYK_SKSOPR%20-%20Landspatientregistret%20psykiatri%20-%20oplysninger%20om%20operationer.html" TargetMode="External"/><Relationship Id="rId1481" Type="http://schemas.openxmlformats.org/officeDocument/2006/relationships/hyperlink" Target="https://www.dst.dk/extranet/ForskningVariabellister/PSYK_SKSOPR%20-%20Landspatientregistret%20psykiatri%20-%20oplysninger%20om%20operationer.html" TargetMode="External"/><Relationship Id="rId1579" Type="http://schemas.openxmlformats.org/officeDocument/2006/relationships/hyperlink" Target="https://www.dst.dk/extranet/ForskningVariabellister/PSYK_SKSOPR%20-%20Landspatientregistret%20psykiatri%20-%20oplysninger%20om%20operationer.html" TargetMode="External"/><Relationship Id="rId2118" Type="http://schemas.openxmlformats.org/officeDocument/2006/relationships/hyperlink" Target="https://www.dst.dk/extranet/ForskningVariabellister/BOL%20-%20Boligt%C3%A6llingen.html" TargetMode="External"/><Relationship Id="rId504" Type="http://schemas.openxmlformats.org/officeDocument/2006/relationships/hyperlink" Target="https://www.dst.dk/extranet/ForskningVariabellister/PSYK_SKSOPR%20-%20Landspatientregistret%20psykiatri%20-%20oplysninger%20om%20operationer.html" TargetMode="External"/><Relationship Id="rId711" Type="http://schemas.openxmlformats.org/officeDocument/2006/relationships/hyperlink" Target="https://www.dst.dk/extranet/ForskningVariabellister/PSYK_SKSOPR%20-%20Landspatientregistret%20psykiatri%20-%20oplysninger%20om%20operationer.html" TargetMode="External"/><Relationship Id="rId949" Type="http://schemas.openxmlformats.org/officeDocument/2006/relationships/hyperlink" Target="https://www.dst.dk/extranet/ForskningVariabellister/PSYK_SKSOPR%20-%20Landspatientregistret%20psykiatri%20-%20oplysninger%20om%20operationer.html" TargetMode="External"/><Relationship Id="rId1134" Type="http://schemas.openxmlformats.org/officeDocument/2006/relationships/hyperlink" Target="https://www.dst.dk/extranet/ForskningVariabellister/PSYK_SKSOPR%20-%20Landspatientregistret%20psykiatri%20-%20oplysninger%20om%20operationer.html" TargetMode="External"/><Relationship Id="rId1341" Type="http://schemas.openxmlformats.org/officeDocument/2006/relationships/hyperlink" Target="https://www.dst.dk/extranet/ForskningVariabellister/PSYK_SKSOPR%20-%20Landspatientregistret%20psykiatri%20-%20oplysninger%20om%20operationer.html" TargetMode="External"/><Relationship Id="rId1786" Type="http://schemas.openxmlformats.org/officeDocument/2006/relationships/hyperlink" Target="https://www.dst.dk/extranet/ForskningVariabellister/PSYK_SKSOPR%20-%20Landspatientregistret%20psykiatri%20-%20oplysninger%20om%20operationer.html" TargetMode="External"/><Relationship Id="rId1993" Type="http://schemas.openxmlformats.org/officeDocument/2006/relationships/hyperlink" Target="https://www.dst.dk/extranet/ForskningVariabellister/PSYK_SKSOPR%20-%20Landspatientregistret%20psykiatri%20-%20oplysninger%20om%20operationer.html" TargetMode="External"/><Relationship Id="rId78" Type="http://schemas.openxmlformats.org/officeDocument/2006/relationships/hyperlink" Target="https://www.dst.dk/extranet/ForskningVariabellister/PSYK_SKSOPR%20-%20Landspatientregistret%20psykiatri%20-%20oplysninger%20om%20operationer.html" TargetMode="External"/><Relationship Id="rId809" Type="http://schemas.openxmlformats.org/officeDocument/2006/relationships/hyperlink" Target="https://www.dst.dk/extranet/ForskningVariabellister/PSYK_SKSOPR%20-%20Landspatientregistret%20psykiatri%20-%20oplysninger%20om%20operationer.html" TargetMode="External"/><Relationship Id="rId1201" Type="http://schemas.openxmlformats.org/officeDocument/2006/relationships/hyperlink" Target="https://www.dst.dk/extranet/ForskningVariabellister/PSYK_SKSOPR%20-%20Landspatientregistret%20psykiatri%20-%20oplysninger%20om%20operationer.html" TargetMode="External"/><Relationship Id="rId1439" Type="http://schemas.openxmlformats.org/officeDocument/2006/relationships/hyperlink" Target="https://www.dst.dk/extranet/ForskningVariabellister/PSYK_SKSOPR%20-%20Landspatientregistret%20psykiatri%20-%20oplysninger%20om%20operationer.html" TargetMode="External"/><Relationship Id="rId1646" Type="http://schemas.openxmlformats.org/officeDocument/2006/relationships/hyperlink" Target="https://www.dst.dk/extranet/ForskningVariabellister/PSYK_SKSOPR%20-%20Landspatientregistret%20psykiatri%20-%20oplysninger%20om%20operationer.html" TargetMode="External"/><Relationship Id="rId1853" Type="http://schemas.openxmlformats.org/officeDocument/2006/relationships/hyperlink" Target="https://www.dst.dk/extranet/ForskningVariabellister/PSYK_SKSOPR%20-%20Landspatientregistret%20psykiatri%20-%20oplysninger%20om%20operationer.html" TargetMode="External"/><Relationship Id="rId1506" Type="http://schemas.openxmlformats.org/officeDocument/2006/relationships/hyperlink" Target="https://www.dst.dk/extranet/ForskningVariabellister/PSYK_SKSOPR%20-%20Landspatientregistret%20psykiatri%20-%20oplysninger%20om%20operationer.html" TargetMode="External"/><Relationship Id="rId1713" Type="http://schemas.openxmlformats.org/officeDocument/2006/relationships/hyperlink" Target="https://www.dst.dk/extranet/ForskningVariabellister/PSYK_SKSOPR%20-%20Landspatientregistret%20psykiatri%20-%20oplysninger%20om%20operationer.html" TargetMode="External"/><Relationship Id="rId1920" Type="http://schemas.openxmlformats.org/officeDocument/2006/relationships/hyperlink" Target="https://www.dst.dk/extranet/ForskningVariabellister/PSYK_SKSOPR%20-%20Landspatientregistret%20psykiatri%20-%20oplysninger%20om%20operationer.html" TargetMode="External"/><Relationship Id="rId294" Type="http://schemas.openxmlformats.org/officeDocument/2006/relationships/hyperlink" Target="https://www.dst.dk/extranet/ForskningVariabellister/PSYK_SKSOPR%20-%20Landspatientregistret%20psykiatri%20-%20oplysninger%20om%20operationer.html" TargetMode="External"/><Relationship Id="rId154" Type="http://schemas.openxmlformats.org/officeDocument/2006/relationships/hyperlink" Target="https://www.dst.dk/extranet/ForskningVariabellister/PSYK_SKSOPR%20-%20Landspatientregistret%20psykiatri%20-%20oplysninger%20om%20operationer.html" TargetMode="External"/><Relationship Id="rId361" Type="http://schemas.openxmlformats.org/officeDocument/2006/relationships/hyperlink" Target="https://www.dst.dk/extranet/ForskningVariabellister/PSYK_SKSOPR%20-%20Landspatientregistret%20psykiatri%20-%20oplysninger%20om%20operationer.html" TargetMode="External"/><Relationship Id="rId599" Type="http://schemas.openxmlformats.org/officeDocument/2006/relationships/hyperlink" Target="https://www.dst.dk/extranet/ForskningVariabellister/PSYK_SKSOPR%20-%20Landspatientregistret%20psykiatri%20-%20oplysninger%20om%20operationer.html" TargetMode="External"/><Relationship Id="rId2042" Type="http://schemas.openxmlformats.org/officeDocument/2006/relationships/hyperlink" Target="https://www.dst.dk/extranet/ForskningVariabellister/PSYK_SKSOPR%20-%20Landspatientregistret%20psykiatri%20-%20oplysninger%20om%20operationer.html" TargetMode="External"/><Relationship Id="rId459" Type="http://schemas.openxmlformats.org/officeDocument/2006/relationships/hyperlink" Target="https://www.dst.dk/extranet/ForskningVariabellister/PSYK_SKSOPR%20-%20Landspatientregistret%20psykiatri%20-%20oplysninger%20om%20operationer.html" TargetMode="External"/><Relationship Id="rId666" Type="http://schemas.openxmlformats.org/officeDocument/2006/relationships/hyperlink" Target="https://www.dst.dk/extranet/ForskningVariabellister/PSYK_SKSOPR%20-%20Landspatientregistret%20psykiatri%20-%20oplysninger%20om%20operationer.html" TargetMode="External"/><Relationship Id="rId873" Type="http://schemas.openxmlformats.org/officeDocument/2006/relationships/hyperlink" Target="https://www.dst.dk/extranet/ForskningVariabellister/PSYK_SKSOPR%20-%20Landspatientregistret%20psykiatri%20-%20oplysninger%20om%20operationer.html" TargetMode="External"/><Relationship Id="rId1089" Type="http://schemas.openxmlformats.org/officeDocument/2006/relationships/hyperlink" Target="https://www.dst.dk/extranet/ForskningVariabellister/PSYK_SKSOPR%20-%20Landspatientregistret%20psykiatri%20-%20oplysninger%20om%20operationer.html" TargetMode="External"/><Relationship Id="rId1296" Type="http://schemas.openxmlformats.org/officeDocument/2006/relationships/hyperlink" Target="https://www.dst.dk/extranet/ForskningVariabellister/PSYK_SKSOPR%20-%20Landspatientregistret%20psykiatri%20-%20oplysninger%20om%20operationer.html" TargetMode="External"/><Relationship Id="rId221" Type="http://schemas.openxmlformats.org/officeDocument/2006/relationships/hyperlink" Target="https://www.dst.dk/extranet/ForskningVariabellister/PSYK_SKSOPR%20-%20Landspatientregistret%20psykiatri%20-%20oplysninger%20om%20operationer.html" TargetMode="External"/><Relationship Id="rId319" Type="http://schemas.openxmlformats.org/officeDocument/2006/relationships/hyperlink" Target="https://www.dst.dk/extranet/ForskningVariabellister/PSYK_SKSOPR%20-%20Landspatientregistret%20psykiatri%20-%20oplysninger%20om%20operationer.html" TargetMode="External"/><Relationship Id="rId526" Type="http://schemas.openxmlformats.org/officeDocument/2006/relationships/hyperlink" Target="https://www.dst.dk/extranet/ForskningVariabellister/PSYK_SKSOPR%20-%20Landspatientregistret%20psykiatri%20-%20oplysninger%20om%20operationer.html" TargetMode="External"/><Relationship Id="rId1156" Type="http://schemas.openxmlformats.org/officeDocument/2006/relationships/hyperlink" Target="https://www.dst.dk/extranet/ForskningVariabellister/PSYK_SKSOPR%20-%20Landspatientregistret%20psykiatri%20-%20oplysninger%20om%20operationer.html" TargetMode="External"/><Relationship Id="rId1363" Type="http://schemas.openxmlformats.org/officeDocument/2006/relationships/hyperlink" Target="https://www.dst.dk/extranet/ForskningVariabellister/PSYK_SKSOPR%20-%20Landspatientregistret%20psykiatri%20-%20oplysninger%20om%20operationer.html" TargetMode="External"/><Relationship Id="rId733" Type="http://schemas.openxmlformats.org/officeDocument/2006/relationships/hyperlink" Target="https://www.dst.dk/extranet/ForskningVariabellister/PSYK_SKSOPR%20-%20Landspatientregistret%20psykiatri%20-%20oplysninger%20om%20operationer.html" TargetMode="External"/><Relationship Id="rId940" Type="http://schemas.openxmlformats.org/officeDocument/2006/relationships/hyperlink" Target="https://www.dst.dk/extranet/ForskningVariabellister/PSYK_SKSOPR%20-%20Landspatientregistret%20psykiatri%20-%20oplysninger%20om%20operationer.html" TargetMode="External"/><Relationship Id="rId1016" Type="http://schemas.openxmlformats.org/officeDocument/2006/relationships/hyperlink" Target="https://www.dst.dk/extranet/ForskningVariabellister/PSYK_SKSOPR%20-%20Landspatientregistret%20psykiatri%20-%20oplysninger%20om%20operationer.html" TargetMode="External"/><Relationship Id="rId1570" Type="http://schemas.openxmlformats.org/officeDocument/2006/relationships/hyperlink" Target="https://www.dst.dk/extranet/ForskningVariabellister/PSYK_SKSOPR%20-%20Landspatientregistret%20psykiatri%20-%20oplysninger%20om%20operationer.html" TargetMode="External"/><Relationship Id="rId1668" Type="http://schemas.openxmlformats.org/officeDocument/2006/relationships/hyperlink" Target="https://www.dst.dk/extranet/ForskningVariabellister/PSYK_SKSOPR%20-%20Landspatientregistret%20psykiatri%20-%20oplysninger%20om%20operationer.html" TargetMode="External"/><Relationship Id="rId1875" Type="http://schemas.openxmlformats.org/officeDocument/2006/relationships/hyperlink" Target="https://www.dst.dk/extranet/ForskningVariabellister/PSYK_SKSOPR%20-%20Landspatientregistret%20psykiatri%20-%20oplysninger%20om%20operationer.html" TargetMode="External"/><Relationship Id="rId800" Type="http://schemas.openxmlformats.org/officeDocument/2006/relationships/hyperlink" Target="https://www.dst.dk/extranet/ForskningVariabellister/PSYK_SKSOPR%20-%20Landspatientregistret%20psykiatri%20-%20oplysninger%20om%20operationer.html" TargetMode="External"/><Relationship Id="rId1223" Type="http://schemas.openxmlformats.org/officeDocument/2006/relationships/hyperlink" Target="https://www.dst.dk/extranet/ForskningVariabellister/PSYK_SKSOPR%20-%20Landspatientregistret%20psykiatri%20-%20oplysninger%20om%20operationer.html" TargetMode="External"/><Relationship Id="rId1430" Type="http://schemas.openxmlformats.org/officeDocument/2006/relationships/hyperlink" Target="https://www.dst.dk/extranet/ForskningVariabellister/PSYK_SKSOPR%20-%20Landspatientregistret%20psykiatri%20-%20oplysninger%20om%20operationer.html" TargetMode="External"/><Relationship Id="rId1528" Type="http://schemas.openxmlformats.org/officeDocument/2006/relationships/hyperlink" Target="https://www.dst.dk/extranet/ForskningVariabellister/PSYK_SKSOPR%20-%20Landspatientregistret%20psykiatri%20-%20oplysninger%20om%20operationer.html" TargetMode="External"/><Relationship Id="rId1735" Type="http://schemas.openxmlformats.org/officeDocument/2006/relationships/hyperlink" Target="https://www.dst.dk/extranet/ForskningVariabellister/PSYK_SKSOPR%20-%20Landspatientregistret%20psykiatri%20-%20oplysninger%20om%20operationer.html" TargetMode="External"/><Relationship Id="rId1942" Type="http://schemas.openxmlformats.org/officeDocument/2006/relationships/hyperlink" Target="https://www.dst.dk/extranet/ForskningVariabellister/PSYK_SKSOPR%20-%20Landspatientregistret%20psykiatri%20-%20oplysninger%20om%20operationer.html" TargetMode="External"/><Relationship Id="rId27" Type="http://schemas.openxmlformats.org/officeDocument/2006/relationships/hyperlink" Target="https://dst.dk/extranet/ForskningVariabellister/KRSI%20-%20Kriminalstatistik%20sigtelser.html" TargetMode="External"/><Relationship Id="rId1802" Type="http://schemas.openxmlformats.org/officeDocument/2006/relationships/hyperlink" Target="https://www.dst.dk/extranet/ForskningVariabellister/PSYK_SKSOPR%20-%20Landspatientregistret%20psykiatri%20-%20oplysninger%20om%20operationer.html" TargetMode="External"/><Relationship Id="rId176" Type="http://schemas.openxmlformats.org/officeDocument/2006/relationships/hyperlink" Target="https://www.dst.dk/extranet/ForskningVariabellister/PSYK_SKSOPR%20-%20Landspatientregistret%20psykiatri%20-%20oplysninger%20om%20operationer.html" TargetMode="External"/><Relationship Id="rId383" Type="http://schemas.openxmlformats.org/officeDocument/2006/relationships/hyperlink" Target="https://www.dst.dk/extranet/ForskningVariabellister/PSYK_SKSOPR%20-%20Landspatientregistret%20psykiatri%20-%20oplysninger%20om%20operationer.html" TargetMode="External"/><Relationship Id="rId590" Type="http://schemas.openxmlformats.org/officeDocument/2006/relationships/hyperlink" Target="https://www.dst.dk/extranet/ForskningVariabellister/PSYK_SKSOPR%20-%20Landspatientregistret%20psykiatri%20-%20oplysninger%20om%20operationer.html" TargetMode="External"/><Relationship Id="rId2064" Type="http://schemas.openxmlformats.org/officeDocument/2006/relationships/hyperlink" Target="https://www.dst.dk/extranet/ForskningVariabellister/PSYK_SKSOPR%20-%20Landspatientregistret%20psykiatri%20-%20oplysninger%20om%20operationer.html" TargetMode="External"/><Relationship Id="rId243" Type="http://schemas.openxmlformats.org/officeDocument/2006/relationships/hyperlink" Target="https://www.dst.dk/extranet/ForskningVariabellister/PSYK_SKSOPR%20-%20Landspatientregistret%20psykiatri%20-%20oplysninger%20om%20operationer.html" TargetMode="External"/><Relationship Id="rId450" Type="http://schemas.openxmlformats.org/officeDocument/2006/relationships/hyperlink" Target="https://www.dst.dk/extranet/ForskningVariabellister/PSYK_SKSOPR%20-%20Landspatientregistret%20psykiatri%20-%20oplysninger%20om%20operationer.html" TargetMode="External"/><Relationship Id="rId688" Type="http://schemas.openxmlformats.org/officeDocument/2006/relationships/hyperlink" Target="https://www.dst.dk/extranet/ForskningVariabellister/PSYK_SKSOPR%20-%20Landspatientregistret%20psykiatri%20-%20oplysninger%20om%20operationer.html" TargetMode="External"/><Relationship Id="rId895" Type="http://schemas.openxmlformats.org/officeDocument/2006/relationships/hyperlink" Target="https://www.dst.dk/extranet/ForskningVariabellister/PSYK_SKSOPR%20-%20Landspatientregistret%20psykiatri%20-%20oplysninger%20om%20operationer.html" TargetMode="External"/><Relationship Id="rId1080" Type="http://schemas.openxmlformats.org/officeDocument/2006/relationships/hyperlink" Target="https://www.dst.dk/extranet/ForskningVariabellister/PSYK_SKSOPR%20-%20Landspatientregistret%20psykiatri%20-%20oplysninger%20om%20operationer.html" TargetMode="External"/><Relationship Id="rId2131" Type="http://schemas.openxmlformats.org/officeDocument/2006/relationships/hyperlink" Target="https://www.dst.dk/extranet/ForskningVariabellister/LON%20-%20L%C3%B8nstatistikken%20alle%20sektorer.html" TargetMode="External"/><Relationship Id="rId103" Type="http://schemas.openxmlformats.org/officeDocument/2006/relationships/hyperlink" Target="https://www.dst.dk/extranet/ForskningVariabellister/PSYK_SKSOPR%20-%20Landspatientregistret%20psykiatri%20-%20oplysninger%20om%20operationer.html" TargetMode="External"/><Relationship Id="rId310" Type="http://schemas.openxmlformats.org/officeDocument/2006/relationships/hyperlink" Target="https://www.dst.dk/extranet/ForskningVariabellister/PSYK_SKSOPR%20-%20Landspatientregistret%20psykiatri%20-%20oplysninger%20om%20operationer.html" TargetMode="External"/><Relationship Id="rId548" Type="http://schemas.openxmlformats.org/officeDocument/2006/relationships/hyperlink" Target="https://www.dst.dk/extranet/ForskningVariabellister/PSYK_SKSOPR%20-%20Landspatientregistret%20psykiatri%20-%20oplysninger%20om%20operationer.html" TargetMode="External"/><Relationship Id="rId755" Type="http://schemas.openxmlformats.org/officeDocument/2006/relationships/hyperlink" Target="https://www.dst.dk/extranet/ForskningVariabellister/PSYK_SKSOPR%20-%20Landspatientregistret%20psykiatri%20-%20oplysninger%20om%20operationer.html" TargetMode="External"/><Relationship Id="rId962" Type="http://schemas.openxmlformats.org/officeDocument/2006/relationships/hyperlink" Target="https://www.dst.dk/extranet/ForskningVariabellister/PSYK_SKSOPR%20-%20Landspatientregistret%20psykiatri%20-%20oplysninger%20om%20operationer.html" TargetMode="External"/><Relationship Id="rId1178" Type="http://schemas.openxmlformats.org/officeDocument/2006/relationships/hyperlink" Target="https://www.dst.dk/extranet/ForskningVariabellister/PSYK_SKSOPR%20-%20Landspatientregistret%20psykiatri%20-%20oplysninger%20om%20operationer.html" TargetMode="External"/><Relationship Id="rId1385" Type="http://schemas.openxmlformats.org/officeDocument/2006/relationships/hyperlink" Target="https://www.dst.dk/extranet/ForskningVariabellister/PSYK_SKSOPR%20-%20Landspatientregistret%20psykiatri%20-%20oplysninger%20om%20operationer.html" TargetMode="External"/><Relationship Id="rId1592" Type="http://schemas.openxmlformats.org/officeDocument/2006/relationships/hyperlink" Target="https://www.dst.dk/extranet/ForskningVariabellister/PSYK_SKSOPR%20-%20Landspatientregistret%20psykiatri%20-%20oplysninger%20om%20operationer.html" TargetMode="External"/><Relationship Id="rId91" Type="http://schemas.openxmlformats.org/officeDocument/2006/relationships/hyperlink" Target="https://www.dst.dk/extranet/ForskningVariabellister/PSYK_SKSOPR%20-%20Landspatientregistret%20psykiatri%20-%20oplysninger%20om%20operationer.html" TargetMode="External"/><Relationship Id="rId408" Type="http://schemas.openxmlformats.org/officeDocument/2006/relationships/hyperlink" Target="https://www.dst.dk/extranet/ForskningVariabellister/PSYK_SKSOPR%20-%20Landspatientregistret%20psykiatri%20-%20oplysninger%20om%20operationer.html" TargetMode="External"/><Relationship Id="rId615" Type="http://schemas.openxmlformats.org/officeDocument/2006/relationships/hyperlink" Target="https://www.dst.dk/extranet/ForskningVariabellister/PSYK_SKSOPR%20-%20Landspatientregistret%20psykiatri%20-%20oplysninger%20om%20operationer.html" TargetMode="External"/><Relationship Id="rId822" Type="http://schemas.openxmlformats.org/officeDocument/2006/relationships/hyperlink" Target="https://www.dst.dk/extranet/ForskningVariabellister/PSYK_SKSOPR%20-%20Landspatientregistret%20psykiatri%20-%20oplysninger%20om%20operationer.html" TargetMode="External"/><Relationship Id="rId1038" Type="http://schemas.openxmlformats.org/officeDocument/2006/relationships/hyperlink" Target="https://www.dst.dk/extranet/ForskningVariabellister/PSYK_SKSOPR%20-%20Landspatientregistret%20psykiatri%20-%20oplysninger%20om%20operationer.html" TargetMode="External"/><Relationship Id="rId1245" Type="http://schemas.openxmlformats.org/officeDocument/2006/relationships/hyperlink" Target="https://www.dst.dk/extranet/ForskningVariabellister/PSYK_SKSOPR%20-%20Landspatientregistret%20psykiatri%20-%20oplysninger%20om%20operationer.html" TargetMode="External"/><Relationship Id="rId1452" Type="http://schemas.openxmlformats.org/officeDocument/2006/relationships/hyperlink" Target="https://www.dst.dk/extranet/ForskningVariabellister/PSYK_SKSOPR%20-%20Landspatientregistret%20psykiatri%20-%20oplysninger%20om%20operationer.html" TargetMode="External"/><Relationship Id="rId1897" Type="http://schemas.openxmlformats.org/officeDocument/2006/relationships/hyperlink" Target="https://www.dst.dk/extranet/ForskningVariabellister/PSYK_SKSOPR%20-%20Landspatientregistret%20psykiatri%20-%20oplysninger%20om%20operationer.html" TargetMode="External"/><Relationship Id="rId1105" Type="http://schemas.openxmlformats.org/officeDocument/2006/relationships/hyperlink" Target="https://www.dst.dk/extranet/ForskningVariabellister/PSYK_SKSOPR%20-%20Landspatientregistret%20psykiatri%20-%20oplysninger%20om%20operationer.html" TargetMode="External"/><Relationship Id="rId1312" Type="http://schemas.openxmlformats.org/officeDocument/2006/relationships/hyperlink" Target="https://www.dst.dk/extranet/ForskningVariabellister/PSYK_SKSOPR%20-%20Landspatientregistret%20psykiatri%20-%20oplysninger%20om%20operationer.html" TargetMode="External"/><Relationship Id="rId1757" Type="http://schemas.openxmlformats.org/officeDocument/2006/relationships/hyperlink" Target="https://www.dst.dk/extranet/ForskningVariabellister/PSYK_SKSOPR%20-%20Landspatientregistret%20psykiatri%20-%20oplysninger%20om%20operationer.html" TargetMode="External"/><Relationship Id="rId1964" Type="http://schemas.openxmlformats.org/officeDocument/2006/relationships/hyperlink" Target="https://www.dst.dk/extranet/ForskningVariabellister/PSYK_SKSOPR%20-%20Landspatientregistret%20psykiatri%20-%20oplysninger%20om%20operationer.html" TargetMode="External"/><Relationship Id="rId49" Type="http://schemas.openxmlformats.org/officeDocument/2006/relationships/hyperlink" Target="https://www.dst.dk/extranet/ForskningVariabellister/LPR_F_PROCEDURER_ANDRE%20-%20Landspatientregistret%20(LPR3)%20-%20Oplysninger%20om%20ikke-kirurgiske%20procedureregistreringer.html" TargetMode="External"/><Relationship Id="rId1617" Type="http://schemas.openxmlformats.org/officeDocument/2006/relationships/hyperlink" Target="https://www.dst.dk/extranet/ForskningVariabellister/PSYK_SKSOPR%20-%20Landspatientregistret%20psykiatri%20-%20oplysninger%20om%20operationer.html" TargetMode="External"/><Relationship Id="rId1824" Type="http://schemas.openxmlformats.org/officeDocument/2006/relationships/hyperlink" Target="https://www.dst.dk/extranet/ForskningVariabellister/PSYK_SKSOPR%20-%20Landspatientregistret%20psykiatri%20-%20oplysninger%20om%20operationer.html" TargetMode="External"/><Relationship Id="rId198" Type="http://schemas.openxmlformats.org/officeDocument/2006/relationships/hyperlink" Target="https://www.dst.dk/extranet/ForskningVariabellister/PSYK_SKSOPR%20-%20Landspatientregistret%20psykiatri%20-%20oplysninger%20om%20operationer.html" TargetMode="External"/><Relationship Id="rId2086" Type="http://schemas.openxmlformats.org/officeDocument/2006/relationships/hyperlink" Target="https://www.dst.dk/extranet/ForskningVariabellister/PSYK_SKSOPR%20-%20Landspatientregistret%20psykiatri%20-%20oplysninger%20om%20operationer.html" TargetMode="External"/><Relationship Id="rId265" Type="http://schemas.openxmlformats.org/officeDocument/2006/relationships/hyperlink" Target="https://www.dst.dk/extranet/ForskningVariabellister/PSYK_SKSOPR%20-%20Landspatientregistret%20psykiatri%20-%20oplysninger%20om%20operationer.html" TargetMode="External"/><Relationship Id="rId472" Type="http://schemas.openxmlformats.org/officeDocument/2006/relationships/hyperlink" Target="https://www.dst.dk/extranet/ForskningVariabellister/PSYK_SKSOPR%20-%20Landspatientregistret%20psykiatri%20-%20oplysninger%20om%20operationer.html" TargetMode="External"/><Relationship Id="rId2153" Type="http://schemas.openxmlformats.org/officeDocument/2006/relationships/hyperlink" Target="https://www.dst.dk/extranet/ForskningVariabellister/BEF%20-%20Befolkningen%20(%C3%A5r).html" TargetMode="External"/><Relationship Id="rId125" Type="http://schemas.openxmlformats.org/officeDocument/2006/relationships/hyperlink" Target="https://www.dst.dk/extranet/ForskningVariabellister/PSYK_SKSOPR%20-%20Landspatientregistret%20psykiatri%20-%20oplysninger%20om%20operationer.html" TargetMode="External"/><Relationship Id="rId332" Type="http://schemas.openxmlformats.org/officeDocument/2006/relationships/hyperlink" Target="https://www.dst.dk/extranet/ForskningVariabellister/PSYK_SKSOPR%20-%20Landspatientregistret%20psykiatri%20-%20oplysninger%20om%20operationer.html" TargetMode="External"/><Relationship Id="rId777" Type="http://schemas.openxmlformats.org/officeDocument/2006/relationships/hyperlink" Target="https://www.dst.dk/extranet/ForskningVariabellister/PSYK_SKSOPR%20-%20Landspatientregistret%20psykiatri%20-%20oplysninger%20om%20operationer.html" TargetMode="External"/><Relationship Id="rId984" Type="http://schemas.openxmlformats.org/officeDocument/2006/relationships/hyperlink" Target="https://www.dst.dk/extranet/ForskningVariabellister/PSYK_SKSOPR%20-%20Landspatientregistret%20psykiatri%20-%20oplysninger%20om%20operationer.html" TargetMode="External"/><Relationship Id="rId2013" Type="http://schemas.openxmlformats.org/officeDocument/2006/relationships/hyperlink" Target="https://www.dst.dk/extranet/ForskningVariabellister/PSYK_SKSOPR%20-%20Landspatientregistret%20psykiatri%20-%20oplysninger%20om%20operationer.html" TargetMode="External"/><Relationship Id="rId637" Type="http://schemas.openxmlformats.org/officeDocument/2006/relationships/hyperlink" Target="https://www.dst.dk/extranet/ForskningVariabellister/PSYK_SKSOPR%20-%20Landspatientregistret%20psykiatri%20-%20oplysninger%20om%20operationer.html" TargetMode="External"/><Relationship Id="rId844" Type="http://schemas.openxmlformats.org/officeDocument/2006/relationships/hyperlink" Target="https://www.dst.dk/extranet/ForskningVariabellister/PSYK_SKSOPR%20-%20Landspatientregistret%20psykiatri%20-%20oplysninger%20om%20operationer.html" TargetMode="External"/><Relationship Id="rId1267" Type="http://schemas.openxmlformats.org/officeDocument/2006/relationships/hyperlink" Target="https://www.dst.dk/extranet/ForskningVariabellister/PSYK_SKSOPR%20-%20Landspatientregistret%20psykiatri%20-%20oplysninger%20om%20operationer.html" TargetMode="External"/><Relationship Id="rId1474" Type="http://schemas.openxmlformats.org/officeDocument/2006/relationships/hyperlink" Target="https://www.dst.dk/extranet/ForskningVariabellister/PSYK_SKSOPR%20-%20Landspatientregistret%20psykiatri%20-%20oplysninger%20om%20operationer.html" TargetMode="External"/><Relationship Id="rId1681" Type="http://schemas.openxmlformats.org/officeDocument/2006/relationships/hyperlink" Target="https://www.dst.dk/extranet/ForskningVariabellister/PSYK_SKSOPR%20-%20Landspatientregistret%20psykiatri%20-%20oplysninger%20om%20operationer.html" TargetMode="External"/><Relationship Id="rId704" Type="http://schemas.openxmlformats.org/officeDocument/2006/relationships/hyperlink" Target="https://www.dst.dk/extranet/ForskningVariabellister/PSYK_SKSOPR%20-%20Landspatientregistret%20psykiatri%20-%20oplysninger%20om%20operationer.html" TargetMode="External"/><Relationship Id="rId911" Type="http://schemas.openxmlformats.org/officeDocument/2006/relationships/hyperlink" Target="https://www.dst.dk/extranet/ForskningVariabellister/PSYK_SKSOPR%20-%20Landspatientregistret%20psykiatri%20-%20oplysninger%20om%20operationer.html" TargetMode="External"/><Relationship Id="rId1127" Type="http://schemas.openxmlformats.org/officeDocument/2006/relationships/hyperlink" Target="https://www.dst.dk/extranet/ForskningVariabellister/PSYK_SKSOPR%20-%20Landspatientregistret%20psykiatri%20-%20oplysninger%20om%20operationer.html" TargetMode="External"/><Relationship Id="rId1334" Type="http://schemas.openxmlformats.org/officeDocument/2006/relationships/hyperlink" Target="https://www.dst.dk/extranet/ForskningVariabellister/PSYK_SKSOPR%20-%20Landspatientregistret%20psykiatri%20-%20oplysninger%20om%20operationer.html" TargetMode="External"/><Relationship Id="rId1541" Type="http://schemas.openxmlformats.org/officeDocument/2006/relationships/hyperlink" Target="https://www.dst.dk/extranet/ForskningVariabellister/PSYK_SKSOPR%20-%20Landspatientregistret%20psykiatri%20-%20oplysninger%20om%20operationer.html" TargetMode="External"/><Relationship Id="rId1779" Type="http://schemas.openxmlformats.org/officeDocument/2006/relationships/hyperlink" Target="https://www.dst.dk/extranet/ForskningVariabellister/PSYK_SKSOPR%20-%20Landspatientregistret%20psykiatri%20-%20oplysninger%20om%20operationer.html" TargetMode="External"/><Relationship Id="rId1986" Type="http://schemas.openxmlformats.org/officeDocument/2006/relationships/hyperlink" Target="https://www.dst.dk/extranet/ForskningVariabellister/PSYK_SKSOPR%20-%20Landspatientregistret%20psykiatri%20-%20oplysninger%20om%20operationer.html" TargetMode="External"/><Relationship Id="rId40" Type="http://schemas.openxmlformats.org/officeDocument/2006/relationships/hyperlink" Target="https://www.dst.dk/extranet/ForskningVariabellister/BEFADR%20-%20Adresseregister.html" TargetMode="External"/><Relationship Id="rId1401" Type="http://schemas.openxmlformats.org/officeDocument/2006/relationships/hyperlink" Target="https://www.dst.dk/extranet/ForskningVariabellister/PSYK_SKSOPR%20-%20Landspatientregistret%20psykiatri%20-%20oplysninger%20om%20operationer.html" TargetMode="External"/><Relationship Id="rId1639" Type="http://schemas.openxmlformats.org/officeDocument/2006/relationships/hyperlink" Target="https://www.dst.dk/extranet/ForskningVariabellister/PSYK_SKSOPR%20-%20Landspatientregistret%20psykiatri%20-%20oplysninger%20om%20operationer.html" TargetMode="External"/><Relationship Id="rId1846" Type="http://schemas.openxmlformats.org/officeDocument/2006/relationships/hyperlink" Target="https://www.dst.dk/extranet/ForskningVariabellister/PSYK_SKSOPR%20-%20Landspatientregistret%20psykiatri%20-%20oplysninger%20om%20operationer.html" TargetMode="External"/><Relationship Id="rId1706" Type="http://schemas.openxmlformats.org/officeDocument/2006/relationships/hyperlink" Target="https://www.dst.dk/extranet/ForskningVariabellister/PSYK_SKSOPR%20-%20Landspatientregistret%20psykiatri%20-%20oplysninger%20om%20operationer.html" TargetMode="External"/><Relationship Id="rId1913" Type="http://schemas.openxmlformats.org/officeDocument/2006/relationships/hyperlink" Target="https://www.dst.dk/extranet/ForskningVariabellister/PSYK_SKSOPR%20-%20Landspatientregistret%20psykiatri%20-%20oplysninger%20om%20operationer.html" TargetMode="External"/><Relationship Id="rId287" Type="http://schemas.openxmlformats.org/officeDocument/2006/relationships/hyperlink" Target="https://www.dst.dk/extranet/ForskningVariabellister/PSYK_SKSOPR%20-%20Landspatientregistret%20psykiatri%20-%20oplysninger%20om%20operationer.html" TargetMode="External"/><Relationship Id="rId494" Type="http://schemas.openxmlformats.org/officeDocument/2006/relationships/hyperlink" Target="https://www.dst.dk/extranet/ForskningVariabellister/PSYK_SKSOPR%20-%20Landspatientregistret%20psykiatri%20-%20oplysninger%20om%20operationer.html" TargetMode="External"/><Relationship Id="rId147" Type="http://schemas.openxmlformats.org/officeDocument/2006/relationships/hyperlink" Target="https://www.dst.dk/extranet/ForskningVariabellister/PSYK_SKSOPR%20-%20Landspatientregistret%20psykiatri%20-%20oplysninger%20om%20operationer.html" TargetMode="External"/><Relationship Id="rId354" Type="http://schemas.openxmlformats.org/officeDocument/2006/relationships/hyperlink" Target="https://www.dst.dk/extranet/ForskningVariabellister/PSYK_SKSOPR%20-%20Landspatientregistret%20psykiatri%20-%20oplysninger%20om%20operationer.html" TargetMode="External"/><Relationship Id="rId799" Type="http://schemas.openxmlformats.org/officeDocument/2006/relationships/hyperlink" Target="https://www.dst.dk/extranet/ForskningVariabellister/PSYK_SKSOPR%20-%20Landspatientregistret%20psykiatri%20-%20oplysninger%20om%20operationer.html" TargetMode="External"/><Relationship Id="rId1191" Type="http://schemas.openxmlformats.org/officeDocument/2006/relationships/hyperlink" Target="https://www.dst.dk/extranet/ForskningVariabellister/PSYK_SKSOPR%20-%20Landspatientregistret%20psykiatri%20-%20oplysninger%20om%20operationer.html" TargetMode="External"/><Relationship Id="rId2035" Type="http://schemas.openxmlformats.org/officeDocument/2006/relationships/hyperlink" Target="https://www.dst.dk/extranet/ForskningVariabellister/PSYK_SKSOPR%20-%20Landspatientregistret%20psykiatri%20-%20oplysninger%20om%20operationer.html" TargetMode="External"/><Relationship Id="rId561" Type="http://schemas.openxmlformats.org/officeDocument/2006/relationships/hyperlink" Target="https://www.dst.dk/extranet/ForskningVariabellister/PSYK_SKSOPR%20-%20Landspatientregistret%20psykiatri%20-%20oplysninger%20om%20operationer.html" TargetMode="External"/><Relationship Id="rId659" Type="http://schemas.openxmlformats.org/officeDocument/2006/relationships/hyperlink" Target="https://www.dst.dk/extranet/ForskningVariabellister/PSYK_SKSOPR%20-%20Landspatientregistret%20psykiatri%20-%20oplysninger%20om%20operationer.html" TargetMode="External"/><Relationship Id="rId866" Type="http://schemas.openxmlformats.org/officeDocument/2006/relationships/hyperlink" Target="https://www.dst.dk/extranet/ForskningVariabellister/PSYK_SKSOPR%20-%20Landspatientregistret%20psykiatri%20-%20oplysninger%20om%20operationer.html" TargetMode="External"/><Relationship Id="rId1289" Type="http://schemas.openxmlformats.org/officeDocument/2006/relationships/hyperlink" Target="https://www.dst.dk/extranet/ForskningVariabellister/PSYK_SKSOPR%20-%20Landspatientregistret%20psykiatri%20-%20oplysninger%20om%20operationer.html" TargetMode="External"/><Relationship Id="rId1496" Type="http://schemas.openxmlformats.org/officeDocument/2006/relationships/hyperlink" Target="https://www.dst.dk/extranet/ForskningVariabellister/PSYK_SKSOPR%20-%20Landspatientregistret%20psykiatri%20-%20oplysninger%20om%20operationer.html" TargetMode="External"/><Relationship Id="rId214" Type="http://schemas.openxmlformats.org/officeDocument/2006/relationships/hyperlink" Target="https://www.dst.dk/extranet/ForskningVariabellister/PSYK_SKSOPR%20-%20Landspatientregistret%20psykiatri%20-%20oplysninger%20om%20operationer.html" TargetMode="External"/><Relationship Id="rId421" Type="http://schemas.openxmlformats.org/officeDocument/2006/relationships/hyperlink" Target="https://www.dst.dk/extranet/ForskningVariabellister/PSYK_SKSOPR%20-%20Landspatientregistret%20psykiatri%20-%20oplysninger%20om%20operationer.html" TargetMode="External"/><Relationship Id="rId519" Type="http://schemas.openxmlformats.org/officeDocument/2006/relationships/hyperlink" Target="https://www.dst.dk/extranet/ForskningVariabellister/PSYK_SKSOPR%20-%20Landspatientregistret%20psykiatri%20-%20oplysninger%20om%20operationer.html" TargetMode="External"/><Relationship Id="rId1051" Type="http://schemas.openxmlformats.org/officeDocument/2006/relationships/hyperlink" Target="https://www.dst.dk/extranet/ForskningVariabellister/PSYK_SKSOPR%20-%20Landspatientregistret%20psykiatri%20-%20oplysninger%20om%20operationer.html" TargetMode="External"/><Relationship Id="rId1149" Type="http://schemas.openxmlformats.org/officeDocument/2006/relationships/hyperlink" Target="https://www.dst.dk/extranet/ForskningVariabellister/PSYK_SKSOPR%20-%20Landspatientregistret%20psykiatri%20-%20oplysninger%20om%20operationer.html" TargetMode="External"/><Relationship Id="rId1356" Type="http://schemas.openxmlformats.org/officeDocument/2006/relationships/hyperlink" Target="https://www.dst.dk/extranet/ForskningVariabellister/PSYK_SKSOPR%20-%20Landspatientregistret%20psykiatri%20-%20oplysninger%20om%20operationer.html" TargetMode="External"/><Relationship Id="rId2102" Type="http://schemas.openxmlformats.org/officeDocument/2006/relationships/hyperlink" Target="https://www.dst.dk/extranet/ForskningVariabellister/PSYK_SKSOPR%20-%20Landspatientregistret%20psykiatri%20-%20oplysninger%20om%20operationer.html" TargetMode="External"/><Relationship Id="rId726" Type="http://schemas.openxmlformats.org/officeDocument/2006/relationships/hyperlink" Target="https://www.dst.dk/extranet/ForskningVariabellister/PSYK_SKSOPR%20-%20Landspatientregistret%20psykiatri%20-%20oplysninger%20om%20operationer.html" TargetMode="External"/><Relationship Id="rId933" Type="http://schemas.openxmlformats.org/officeDocument/2006/relationships/hyperlink" Target="https://www.dst.dk/extranet/ForskningVariabellister/PSYK_SKSOPR%20-%20Landspatientregistret%20psykiatri%20-%20oplysninger%20om%20operationer.html" TargetMode="External"/><Relationship Id="rId1009" Type="http://schemas.openxmlformats.org/officeDocument/2006/relationships/hyperlink" Target="https://www.dst.dk/extranet/ForskningVariabellister/PSYK_SKSOPR%20-%20Landspatientregistret%20psykiatri%20-%20oplysninger%20om%20operationer.html" TargetMode="External"/><Relationship Id="rId1563" Type="http://schemas.openxmlformats.org/officeDocument/2006/relationships/hyperlink" Target="https://www.dst.dk/extranet/ForskningVariabellister/PSYK_SKSOPR%20-%20Landspatientregistret%20psykiatri%20-%20oplysninger%20om%20operationer.html" TargetMode="External"/><Relationship Id="rId1770" Type="http://schemas.openxmlformats.org/officeDocument/2006/relationships/hyperlink" Target="https://www.dst.dk/extranet/ForskningVariabellister/PSYK_SKSOPR%20-%20Landspatientregistret%20psykiatri%20-%20oplysninger%20om%20operationer.html" TargetMode="External"/><Relationship Id="rId1868" Type="http://schemas.openxmlformats.org/officeDocument/2006/relationships/hyperlink" Target="https://www.dst.dk/extranet/ForskningVariabellister/PSYK_SKSOPR%20-%20Landspatientregistret%20psykiatri%20-%20oplysninger%20om%20operationer.html" TargetMode="External"/><Relationship Id="rId62" Type="http://schemas.openxmlformats.org/officeDocument/2006/relationships/hyperlink" Target="https://www.dst.dk/extranet/ForskningVariabellister/PSYK_SKSOPR%20-%20Landspatientregistret%20psykiatri%20-%20oplysninger%20om%20operationer.html" TargetMode="External"/><Relationship Id="rId1216" Type="http://schemas.openxmlformats.org/officeDocument/2006/relationships/hyperlink" Target="https://www.dst.dk/extranet/ForskningVariabellister/PSYK_SKSOPR%20-%20Landspatientregistret%20psykiatri%20-%20oplysninger%20om%20operationer.html" TargetMode="External"/><Relationship Id="rId1423" Type="http://schemas.openxmlformats.org/officeDocument/2006/relationships/hyperlink" Target="https://www.dst.dk/extranet/ForskningVariabellister/PSYK_SKSOPR%20-%20Landspatientregistret%20psykiatri%20-%20oplysninger%20om%20operationer.html" TargetMode="External"/><Relationship Id="rId1630" Type="http://schemas.openxmlformats.org/officeDocument/2006/relationships/hyperlink" Target="https://www.dst.dk/extranet/ForskningVariabellister/PSYK_SKSOPR%20-%20Landspatientregistret%20psykiatri%20-%20oplysninger%20om%20operationer.html" TargetMode="External"/><Relationship Id="rId1728" Type="http://schemas.openxmlformats.org/officeDocument/2006/relationships/hyperlink" Target="https://www.dst.dk/extranet/ForskningVariabellister/PSYK_SKSOPR%20-%20Landspatientregistret%20psykiatri%20-%20oplysninger%20om%20operationer.html" TargetMode="External"/><Relationship Id="rId1935" Type="http://schemas.openxmlformats.org/officeDocument/2006/relationships/hyperlink" Target="https://www.dst.dk/extranet/ForskningVariabellister/PSYK_SKSOPR%20-%20Landspatientregistret%20psykiatri%20-%20oplysninger%20om%20operationer.html" TargetMode="External"/><Relationship Id="rId169" Type="http://schemas.openxmlformats.org/officeDocument/2006/relationships/hyperlink" Target="https://www.dst.dk/extranet/ForskningVariabellister/PSYK_SKSOPR%20-%20Landspatientregistret%20psykiatri%20-%20oplysninger%20om%20operationer.html" TargetMode="External"/><Relationship Id="rId376" Type="http://schemas.openxmlformats.org/officeDocument/2006/relationships/hyperlink" Target="https://www.dst.dk/extranet/ForskningVariabellister/PSYK_SKSOPR%20-%20Landspatientregistret%20psykiatri%20-%20oplysninger%20om%20operationer.html" TargetMode="External"/><Relationship Id="rId583" Type="http://schemas.openxmlformats.org/officeDocument/2006/relationships/hyperlink" Target="https://www.dst.dk/extranet/ForskningVariabellister/PSYK_SKSOPR%20-%20Landspatientregistret%20psykiatri%20-%20oplysninger%20om%20operationer.html" TargetMode="External"/><Relationship Id="rId790" Type="http://schemas.openxmlformats.org/officeDocument/2006/relationships/hyperlink" Target="https://www.dst.dk/extranet/ForskningVariabellister/PSYK_SKSOPR%20-%20Landspatientregistret%20psykiatri%20-%20oplysninger%20om%20operationer.html" TargetMode="External"/><Relationship Id="rId2057" Type="http://schemas.openxmlformats.org/officeDocument/2006/relationships/hyperlink" Target="https://www.dst.dk/extranet/ForskningVariabellister/PSYK_SKSOPR%20-%20Landspatientregistret%20psykiatri%20-%20oplysninger%20om%20operationer.html" TargetMode="External"/><Relationship Id="rId4" Type="http://schemas.openxmlformats.org/officeDocument/2006/relationships/hyperlink" Target="https://www.dst.dk/extranet/ForskningVariabellister/FAIN%20-%20Husstande%20og%20familier.html" TargetMode="External"/><Relationship Id="rId236" Type="http://schemas.openxmlformats.org/officeDocument/2006/relationships/hyperlink" Target="https://www.dst.dk/extranet/ForskningVariabellister/PSYK_SKSOPR%20-%20Landspatientregistret%20psykiatri%20-%20oplysninger%20om%20operationer.html" TargetMode="External"/><Relationship Id="rId443" Type="http://schemas.openxmlformats.org/officeDocument/2006/relationships/hyperlink" Target="https://www.dst.dk/extranet/ForskningVariabellister/PSYK_SKSOPR%20-%20Landspatientregistret%20psykiatri%20-%20oplysninger%20om%20operationer.html" TargetMode="External"/><Relationship Id="rId650" Type="http://schemas.openxmlformats.org/officeDocument/2006/relationships/hyperlink" Target="https://www.dst.dk/extranet/ForskningVariabellister/PSYK_SKSOPR%20-%20Landspatientregistret%20psykiatri%20-%20oplysninger%20om%20operationer.html" TargetMode="External"/><Relationship Id="rId888" Type="http://schemas.openxmlformats.org/officeDocument/2006/relationships/hyperlink" Target="https://www.dst.dk/extranet/ForskningVariabellister/PSYK_SKSOPR%20-%20Landspatientregistret%20psykiatri%20-%20oplysninger%20om%20operationer.html" TargetMode="External"/><Relationship Id="rId1073" Type="http://schemas.openxmlformats.org/officeDocument/2006/relationships/hyperlink" Target="https://www.dst.dk/extranet/ForskningVariabellister/PSYK_SKSOPR%20-%20Landspatientregistret%20psykiatri%20-%20oplysninger%20om%20operationer.html" TargetMode="External"/><Relationship Id="rId1280" Type="http://schemas.openxmlformats.org/officeDocument/2006/relationships/hyperlink" Target="https://www.dst.dk/extranet/ForskningVariabellister/PSYK_SKSOPR%20-%20Landspatientregistret%20psykiatri%20-%20oplysninger%20om%20operationer.html" TargetMode="External"/><Relationship Id="rId2124" Type="http://schemas.openxmlformats.org/officeDocument/2006/relationships/hyperlink" Target="https://www.dst.dk/extranet/ForskningVariabellister/KRAF%20-%20Kriminalstatistik%20afg%C3%B8relser.html" TargetMode="External"/><Relationship Id="rId303" Type="http://schemas.openxmlformats.org/officeDocument/2006/relationships/hyperlink" Target="https://www.dst.dk/extranet/ForskningVariabellister/PSYK_SKSOPR%20-%20Landspatientregistret%20psykiatri%20-%20oplysninger%20om%20operationer.html" TargetMode="External"/><Relationship Id="rId748" Type="http://schemas.openxmlformats.org/officeDocument/2006/relationships/hyperlink" Target="https://www.dst.dk/extranet/ForskningVariabellister/PSYK_SKSOPR%20-%20Landspatientregistret%20psykiatri%20-%20oplysninger%20om%20operationer.html" TargetMode="External"/><Relationship Id="rId955" Type="http://schemas.openxmlformats.org/officeDocument/2006/relationships/hyperlink" Target="https://www.dst.dk/extranet/ForskningVariabellister/PSYK_SKSOPR%20-%20Landspatientregistret%20psykiatri%20-%20oplysninger%20om%20operationer.html" TargetMode="External"/><Relationship Id="rId1140" Type="http://schemas.openxmlformats.org/officeDocument/2006/relationships/hyperlink" Target="https://www.dst.dk/extranet/ForskningVariabellister/PSYK_SKSOPR%20-%20Landspatientregistret%20psykiatri%20-%20oplysninger%20om%20operationer.html" TargetMode="External"/><Relationship Id="rId1378" Type="http://schemas.openxmlformats.org/officeDocument/2006/relationships/hyperlink" Target="https://www.dst.dk/extranet/ForskningVariabellister/PSYK_SKSOPR%20-%20Landspatientregistret%20psykiatri%20-%20oplysninger%20om%20operationer.html" TargetMode="External"/><Relationship Id="rId1585" Type="http://schemas.openxmlformats.org/officeDocument/2006/relationships/hyperlink" Target="https://www.dst.dk/extranet/ForskningVariabellister/PSYK_SKSOPR%20-%20Landspatientregistret%20psykiatri%20-%20oplysninger%20om%20operationer.html" TargetMode="External"/><Relationship Id="rId1792" Type="http://schemas.openxmlformats.org/officeDocument/2006/relationships/hyperlink" Target="https://www.dst.dk/extranet/ForskningVariabellister/PSYK_SKSOPR%20-%20Landspatientregistret%20psykiatri%20-%20oplysninger%20om%20operationer.html" TargetMode="External"/><Relationship Id="rId84" Type="http://schemas.openxmlformats.org/officeDocument/2006/relationships/hyperlink" Target="https://www.dst.dk/extranet/ForskningVariabellister/PSYK_SKSOPR%20-%20Landspatientregistret%20psykiatri%20-%20oplysninger%20om%20operationer.html" TargetMode="External"/><Relationship Id="rId510" Type="http://schemas.openxmlformats.org/officeDocument/2006/relationships/hyperlink" Target="https://www.dst.dk/extranet/ForskningVariabellister/PSYK_SKSOPR%20-%20Landspatientregistret%20psykiatri%20-%20oplysninger%20om%20operationer.html" TargetMode="External"/><Relationship Id="rId608" Type="http://schemas.openxmlformats.org/officeDocument/2006/relationships/hyperlink" Target="https://www.dst.dk/extranet/ForskningVariabellister/PSYK_SKSOPR%20-%20Landspatientregistret%20psykiatri%20-%20oplysninger%20om%20operationer.html" TargetMode="External"/><Relationship Id="rId815" Type="http://schemas.openxmlformats.org/officeDocument/2006/relationships/hyperlink" Target="https://www.dst.dk/extranet/ForskningVariabellister/PSYK_SKSOPR%20-%20Landspatientregistret%20psykiatri%20-%20oplysninger%20om%20operationer.html" TargetMode="External"/><Relationship Id="rId1238" Type="http://schemas.openxmlformats.org/officeDocument/2006/relationships/hyperlink" Target="https://www.dst.dk/extranet/ForskningVariabellister/PSYK_SKSOPR%20-%20Landspatientregistret%20psykiatri%20-%20oplysninger%20om%20operationer.html" TargetMode="External"/><Relationship Id="rId1445" Type="http://schemas.openxmlformats.org/officeDocument/2006/relationships/hyperlink" Target="https://www.dst.dk/extranet/ForskningVariabellister/PSYK_SKSOPR%20-%20Landspatientregistret%20psykiatri%20-%20oplysninger%20om%20operationer.html" TargetMode="External"/><Relationship Id="rId1652" Type="http://schemas.openxmlformats.org/officeDocument/2006/relationships/hyperlink" Target="https://www.dst.dk/extranet/ForskningVariabellister/PSYK_SKSOPR%20-%20Landspatientregistret%20psykiatri%20-%20oplysninger%20om%20operationer.html" TargetMode="External"/><Relationship Id="rId1000" Type="http://schemas.openxmlformats.org/officeDocument/2006/relationships/hyperlink" Target="https://www.dst.dk/extranet/ForskningVariabellister/PSYK_SKSOPR%20-%20Landspatientregistret%20psykiatri%20-%20oplysninger%20om%20operationer.html" TargetMode="External"/><Relationship Id="rId1305" Type="http://schemas.openxmlformats.org/officeDocument/2006/relationships/hyperlink" Target="https://www.dst.dk/extranet/ForskningVariabellister/PSYK_SKSOPR%20-%20Landspatientregistret%20psykiatri%20-%20oplysninger%20om%20operationer.html" TargetMode="External"/><Relationship Id="rId1957" Type="http://schemas.openxmlformats.org/officeDocument/2006/relationships/hyperlink" Target="https://www.dst.dk/extranet/ForskningVariabellister/PSYK_SKSOPR%20-%20Landspatientregistret%20psykiatri%20-%20oplysninger%20om%20operationer.html" TargetMode="External"/><Relationship Id="rId1512" Type="http://schemas.openxmlformats.org/officeDocument/2006/relationships/hyperlink" Target="https://www.dst.dk/extranet/ForskningVariabellister/PSYK_SKSOPR%20-%20Landspatientregistret%20psykiatri%20-%20oplysninger%20om%20operationer.html" TargetMode="External"/><Relationship Id="rId1817" Type="http://schemas.openxmlformats.org/officeDocument/2006/relationships/hyperlink" Target="https://www.dst.dk/extranet/ForskningVariabellister/PSYK_SKSOPR%20-%20Landspatientregistret%20psykiatri%20-%20oplysninger%20om%20operationer.html" TargetMode="External"/><Relationship Id="rId11" Type="http://schemas.openxmlformats.org/officeDocument/2006/relationships/hyperlink" Target="https://www.dst.dk/extranet/ForskningVariabellister/UDDA%20-%20Uddannelser%20(BUE).html" TargetMode="External"/><Relationship Id="rId398" Type="http://schemas.openxmlformats.org/officeDocument/2006/relationships/hyperlink" Target="https://www.dst.dk/extranet/ForskningVariabellister/PSYK_SKSOPR%20-%20Landspatientregistret%20psykiatri%20-%20oplysninger%20om%20operationer.html" TargetMode="External"/><Relationship Id="rId2079" Type="http://schemas.openxmlformats.org/officeDocument/2006/relationships/hyperlink" Target="https://www.dst.dk/extranet/ForskningVariabellister/PSYK_SKSOPR%20-%20Landspatientregistret%20psykiatri%20-%20oplysninger%20om%20operationer.html" TargetMode="External"/><Relationship Id="rId160" Type="http://schemas.openxmlformats.org/officeDocument/2006/relationships/hyperlink" Target="https://www.dst.dk/extranet/ForskningVariabellister/PSYK_SKSOPR%20-%20Landspatientregistret%20psykiatri%20-%20oplysninger%20om%20operationer.html" TargetMode="External"/><Relationship Id="rId258" Type="http://schemas.openxmlformats.org/officeDocument/2006/relationships/hyperlink" Target="https://www.dst.dk/extranet/ForskningVariabellister/PSYK_SKSOPR%20-%20Landspatientregistret%20psykiatri%20-%20oplysninger%20om%20operationer.html" TargetMode="External"/><Relationship Id="rId465" Type="http://schemas.openxmlformats.org/officeDocument/2006/relationships/hyperlink" Target="https://www.dst.dk/extranet/ForskningVariabellister/PSYK_SKSOPR%20-%20Landspatientregistret%20psykiatri%20-%20oplysninger%20om%20operationer.html" TargetMode="External"/><Relationship Id="rId672" Type="http://schemas.openxmlformats.org/officeDocument/2006/relationships/hyperlink" Target="https://www.dst.dk/extranet/ForskningVariabellister/PSYK_SKSOPR%20-%20Landspatientregistret%20psykiatri%20-%20oplysninger%20om%20operationer.html" TargetMode="External"/><Relationship Id="rId1095" Type="http://schemas.openxmlformats.org/officeDocument/2006/relationships/hyperlink" Target="https://www.dst.dk/extranet/ForskningVariabellister/PSYK_SKSOPR%20-%20Landspatientregistret%20psykiatri%20-%20oplysninger%20om%20operationer.html" TargetMode="External"/><Relationship Id="rId2146" Type="http://schemas.openxmlformats.org/officeDocument/2006/relationships/hyperlink" Target="https://www.dst.dk/extranet/ForskningVariabellister/FOB%20-%20Folke-%20og%20Boligt%C3%A6llingen%201970.html" TargetMode="External"/><Relationship Id="rId118" Type="http://schemas.openxmlformats.org/officeDocument/2006/relationships/hyperlink" Target="https://www.dst.dk/extranet/ForskningVariabellister/PSYK_SKSOPR%20-%20Landspatientregistret%20psykiatri%20-%20oplysninger%20om%20operationer.html" TargetMode="External"/><Relationship Id="rId325" Type="http://schemas.openxmlformats.org/officeDocument/2006/relationships/hyperlink" Target="https://www.dst.dk/extranet/ForskningVariabellister/PSYK_SKSOPR%20-%20Landspatientregistret%20psykiatri%20-%20oplysninger%20om%20operationer.html" TargetMode="External"/><Relationship Id="rId532" Type="http://schemas.openxmlformats.org/officeDocument/2006/relationships/hyperlink" Target="https://www.dst.dk/extranet/ForskningVariabellister/PSYK_SKSOPR%20-%20Landspatientregistret%20psykiatri%20-%20oplysninger%20om%20operationer.html" TargetMode="External"/><Relationship Id="rId977" Type="http://schemas.openxmlformats.org/officeDocument/2006/relationships/hyperlink" Target="https://www.dst.dk/extranet/ForskningVariabellister/PSYK_SKSOPR%20-%20Landspatientregistret%20psykiatri%20-%20oplysninger%20om%20operationer.html" TargetMode="External"/><Relationship Id="rId1162" Type="http://schemas.openxmlformats.org/officeDocument/2006/relationships/hyperlink" Target="https://www.dst.dk/extranet/ForskningVariabellister/PSYK_SKSOPR%20-%20Landspatientregistret%20psykiatri%20-%20oplysninger%20om%20operationer.html" TargetMode="External"/><Relationship Id="rId2006" Type="http://schemas.openxmlformats.org/officeDocument/2006/relationships/hyperlink" Target="https://www.dst.dk/extranet/ForskningVariabellister/PSYK_SKSOPR%20-%20Landspatientregistret%20psykiatri%20-%20oplysninger%20om%20operationer.html" TargetMode="External"/><Relationship Id="rId837" Type="http://schemas.openxmlformats.org/officeDocument/2006/relationships/hyperlink" Target="https://www.dst.dk/extranet/ForskningVariabellister/PSYK_SKSOPR%20-%20Landspatientregistret%20psykiatri%20-%20oplysninger%20om%20operationer.html" TargetMode="External"/><Relationship Id="rId1022" Type="http://schemas.openxmlformats.org/officeDocument/2006/relationships/hyperlink" Target="https://www.dst.dk/extranet/ForskningVariabellister/PSYK_SKSOPR%20-%20Landspatientregistret%20psykiatri%20-%20oplysninger%20om%20operationer.html" TargetMode="External"/><Relationship Id="rId1467" Type="http://schemas.openxmlformats.org/officeDocument/2006/relationships/hyperlink" Target="https://www.dst.dk/extranet/ForskningVariabellister/PSYK_SKSOPR%20-%20Landspatientregistret%20psykiatri%20-%20oplysninger%20om%20operationer.html" TargetMode="External"/><Relationship Id="rId1674" Type="http://schemas.openxmlformats.org/officeDocument/2006/relationships/hyperlink" Target="https://www.dst.dk/extranet/ForskningVariabellister/PSYK_SKSOPR%20-%20Landspatientregistret%20psykiatri%20-%20oplysninger%20om%20operationer.html" TargetMode="External"/><Relationship Id="rId1881" Type="http://schemas.openxmlformats.org/officeDocument/2006/relationships/hyperlink" Target="https://www.dst.dk/extranet/ForskningVariabellister/PSYK_SKSOPR%20-%20Landspatientregistret%20psykiatri%20-%20oplysninger%20om%20operationer.html" TargetMode="External"/><Relationship Id="rId904" Type="http://schemas.openxmlformats.org/officeDocument/2006/relationships/hyperlink" Target="https://www.dst.dk/extranet/ForskningVariabellister/PSYK_SKSOPR%20-%20Landspatientregistret%20psykiatri%20-%20oplysninger%20om%20operationer.html" TargetMode="External"/><Relationship Id="rId1327" Type="http://schemas.openxmlformats.org/officeDocument/2006/relationships/hyperlink" Target="https://www.dst.dk/extranet/ForskningVariabellister/PSYK_SKSOPR%20-%20Landspatientregistret%20psykiatri%20-%20oplysninger%20om%20operationer.html" TargetMode="External"/><Relationship Id="rId1534" Type="http://schemas.openxmlformats.org/officeDocument/2006/relationships/hyperlink" Target="https://www.dst.dk/extranet/ForskningVariabellister/PSYK_SKSOPR%20-%20Landspatientregistret%20psykiatri%20-%20oplysninger%20om%20operationer.html" TargetMode="External"/><Relationship Id="rId1741" Type="http://schemas.openxmlformats.org/officeDocument/2006/relationships/hyperlink" Target="https://www.dst.dk/extranet/ForskningVariabellister/PSYK_SKSOPR%20-%20Landspatientregistret%20psykiatri%20-%20oplysninger%20om%20operationer.html" TargetMode="External"/><Relationship Id="rId1979" Type="http://schemas.openxmlformats.org/officeDocument/2006/relationships/hyperlink" Target="https://www.dst.dk/extranet/ForskningVariabellister/PSYK_SKSOPR%20-%20Landspatientregistret%20psykiatri%20-%20oplysninger%20om%20operationer.html" TargetMode="External"/><Relationship Id="rId33" Type="http://schemas.openxmlformats.org/officeDocument/2006/relationships/hyperlink" Target="https://dst.dk/extranet/ForskningVariabellister/EJSA%20-%20Ejendomme%20salgsoplysninger.html" TargetMode="External"/><Relationship Id="rId1601" Type="http://schemas.openxmlformats.org/officeDocument/2006/relationships/hyperlink" Target="https://www.dst.dk/extranet/ForskningVariabellister/PSYK_SKSOPR%20-%20Landspatientregistret%20psykiatri%20-%20oplysninger%20om%20operationer.html" TargetMode="External"/><Relationship Id="rId1839" Type="http://schemas.openxmlformats.org/officeDocument/2006/relationships/hyperlink" Target="https://www.dst.dk/extranet/ForskningVariabellister/PSYK_SKSOPR%20-%20Landspatientregistret%20psykiatri%20-%20oplysninger%20om%20operationer.html" TargetMode="External"/><Relationship Id="rId182" Type="http://schemas.openxmlformats.org/officeDocument/2006/relationships/hyperlink" Target="https://www.dst.dk/extranet/ForskningVariabellister/PSYK_SKSOPR%20-%20Landspatientregistret%20psykiatri%20-%20oplysninger%20om%20operationer.html" TargetMode="External"/><Relationship Id="rId1906" Type="http://schemas.openxmlformats.org/officeDocument/2006/relationships/hyperlink" Target="https://www.dst.dk/extranet/ForskningVariabellister/PSYK_SKSOPR%20-%20Landspatientregistret%20psykiatri%20-%20oplysninger%20om%20operationer.html" TargetMode="External"/><Relationship Id="rId487" Type="http://schemas.openxmlformats.org/officeDocument/2006/relationships/hyperlink" Target="https://www.dst.dk/extranet/ForskningVariabellister/PSYK_SKSOPR%20-%20Landspatientregistret%20psykiatri%20-%20oplysninger%20om%20operationer.html" TargetMode="External"/><Relationship Id="rId694" Type="http://schemas.openxmlformats.org/officeDocument/2006/relationships/hyperlink" Target="https://www.dst.dk/extranet/ForskningVariabellister/PSYK_SKSOPR%20-%20Landspatientregistret%20psykiatri%20-%20oplysninger%20om%20operationer.html" TargetMode="External"/><Relationship Id="rId2070" Type="http://schemas.openxmlformats.org/officeDocument/2006/relationships/hyperlink" Target="https://www.dst.dk/extranet/ForskningVariabellister/PSYK_SKSOPR%20-%20Landspatientregistret%20psykiatri%20-%20oplysninger%20om%20operationer.html" TargetMode="External"/><Relationship Id="rId347" Type="http://schemas.openxmlformats.org/officeDocument/2006/relationships/hyperlink" Target="https://www.dst.dk/extranet/ForskningVariabellister/PSYK_SKSOPR%20-%20Landspatientregistret%20psykiatri%20-%20oplysninger%20om%20operationer.html" TargetMode="External"/><Relationship Id="rId999" Type="http://schemas.openxmlformats.org/officeDocument/2006/relationships/hyperlink" Target="https://www.dst.dk/extranet/ForskningVariabellister/PSYK_SKSOPR%20-%20Landspatientregistret%20psykiatri%20-%20oplysninger%20om%20operationer.html" TargetMode="External"/><Relationship Id="rId1184" Type="http://schemas.openxmlformats.org/officeDocument/2006/relationships/hyperlink" Target="https://www.dst.dk/extranet/ForskningVariabellister/PSYK_SKSOPR%20-%20Landspatientregistret%20psykiatri%20-%20oplysninger%20om%20operationer.html" TargetMode="External"/><Relationship Id="rId2028" Type="http://schemas.openxmlformats.org/officeDocument/2006/relationships/hyperlink" Target="https://www.dst.dk/extranet/ForskningVariabellister/PSYK_SKSOPR%20-%20Landspatientregistret%20psykiatri%20-%20oplysninger%20om%20operationer.html" TargetMode="External"/><Relationship Id="rId554" Type="http://schemas.openxmlformats.org/officeDocument/2006/relationships/hyperlink" Target="https://www.dst.dk/extranet/ForskningVariabellister/PSYK_SKSOPR%20-%20Landspatientregistret%20psykiatri%20-%20oplysninger%20om%20operationer.html" TargetMode="External"/><Relationship Id="rId761" Type="http://schemas.openxmlformats.org/officeDocument/2006/relationships/hyperlink" Target="https://www.dst.dk/extranet/ForskningVariabellister/PSYK_SKSOPR%20-%20Landspatientregistret%20psykiatri%20-%20oplysninger%20om%20operationer.html" TargetMode="External"/><Relationship Id="rId859" Type="http://schemas.openxmlformats.org/officeDocument/2006/relationships/hyperlink" Target="https://www.dst.dk/extranet/ForskningVariabellister/PSYK_SKSOPR%20-%20Landspatientregistret%20psykiatri%20-%20oplysninger%20om%20operationer.html" TargetMode="External"/><Relationship Id="rId1391" Type="http://schemas.openxmlformats.org/officeDocument/2006/relationships/hyperlink" Target="https://www.dst.dk/extranet/ForskningVariabellister/PSYK_SKSOPR%20-%20Landspatientregistret%20psykiatri%20-%20oplysninger%20om%20operationer.html" TargetMode="External"/><Relationship Id="rId1489" Type="http://schemas.openxmlformats.org/officeDocument/2006/relationships/hyperlink" Target="https://www.dst.dk/extranet/ForskningVariabellister/PSYK_SKSOPR%20-%20Landspatientregistret%20psykiatri%20-%20oplysninger%20om%20operationer.html" TargetMode="External"/><Relationship Id="rId1696" Type="http://schemas.openxmlformats.org/officeDocument/2006/relationships/hyperlink" Target="https://www.dst.dk/extranet/ForskningVariabellister/PSYK_SKSOPR%20-%20Landspatientregistret%20psykiatri%20-%20oplysninger%20om%20operationer.html" TargetMode="External"/><Relationship Id="rId207" Type="http://schemas.openxmlformats.org/officeDocument/2006/relationships/hyperlink" Target="https://www.dst.dk/extranet/ForskningVariabellister/PSYK_SKSOPR%20-%20Landspatientregistret%20psykiatri%20-%20oplysninger%20om%20operationer.html" TargetMode="External"/><Relationship Id="rId414" Type="http://schemas.openxmlformats.org/officeDocument/2006/relationships/hyperlink" Target="https://www.dst.dk/extranet/ForskningVariabellister/PSYK_SKSOPR%20-%20Landspatientregistret%20psykiatri%20-%20oplysninger%20om%20operationer.html" TargetMode="External"/><Relationship Id="rId621" Type="http://schemas.openxmlformats.org/officeDocument/2006/relationships/hyperlink" Target="https://www.dst.dk/extranet/ForskningVariabellister/PSYK_SKSOPR%20-%20Landspatientregistret%20psykiatri%20-%20oplysninger%20om%20operationer.html" TargetMode="External"/><Relationship Id="rId1044" Type="http://schemas.openxmlformats.org/officeDocument/2006/relationships/hyperlink" Target="https://www.dst.dk/extranet/ForskningVariabellister/PSYK_SKSOPR%20-%20Landspatientregistret%20psykiatri%20-%20oplysninger%20om%20operationer.html" TargetMode="External"/><Relationship Id="rId1251" Type="http://schemas.openxmlformats.org/officeDocument/2006/relationships/hyperlink" Target="https://www.dst.dk/extranet/ForskningVariabellister/PSYK_SKSOPR%20-%20Landspatientregistret%20psykiatri%20-%20oplysninger%20om%20operationer.html" TargetMode="External"/><Relationship Id="rId1349" Type="http://schemas.openxmlformats.org/officeDocument/2006/relationships/hyperlink" Target="https://www.dst.dk/extranet/ForskningVariabellister/PSYK_SKSOPR%20-%20Landspatientregistret%20psykiatri%20-%20oplysninger%20om%20operationer.html" TargetMode="External"/><Relationship Id="rId719" Type="http://schemas.openxmlformats.org/officeDocument/2006/relationships/hyperlink" Target="https://www.dst.dk/extranet/ForskningVariabellister/PSYK_SKSOPR%20-%20Landspatientregistret%20psykiatri%20-%20oplysninger%20om%20operationer.html" TargetMode="External"/><Relationship Id="rId926" Type="http://schemas.openxmlformats.org/officeDocument/2006/relationships/hyperlink" Target="https://www.dst.dk/extranet/ForskningVariabellister/PSYK_SKSOPR%20-%20Landspatientregistret%20psykiatri%20-%20oplysninger%20om%20operationer.html" TargetMode="External"/><Relationship Id="rId1111" Type="http://schemas.openxmlformats.org/officeDocument/2006/relationships/hyperlink" Target="https://www.dst.dk/extranet/ForskningVariabellister/PSYK_SKSOPR%20-%20Landspatientregistret%20psykiatri%20-%20oplysninger%20om%20operationer.html" TargetMode="External"/><Relationship Id="rId1556" Type="http://schemas.openxmlformats.org/officeDocument/2006/relationships/hyperlink" Target="https://www.dst.dk/extranet/ForskningVariabellister/PSYK_SKSOPR%20-%20Landspatientregistret%20psykiatri%20-%20oplysninger%20om%20operationer.html" TargetMode="External"/><Relationship Id="rId1763" Type="http://schemas.openxmlformats.org/officeDocument/2006/relationships/hyperlink" Target="https://www.dst.dk/extranet/ForskningVariabellister/PSYK_SKSOPR%20-%20Landspatientregistret%20psykiatri%20-%20oplysninger%20om%20operationer.html" TargetMode="External"/><Relationship Id="rId1970" Type="http://schemas.openxmlformats.org/officeDocument/2006/relationships/hyperlink" Target="https://www.dst.dk/extranet/ForskningVariabellister/PSYK_SKSOPR%20-%20Landspatientregistret%20psykiatri%20-%20oplysninger%20om%20operationer.html" TargetMode="External"/><Relationship Id="rId55" Type="http://schemas.openxmlformats.org/officeDocument/2006/relationships/hyperlink" Target="https://www.dst.dk/extranet/ForskningVariabellister/LPR_SKSOPR%20-%20Landspatientregistret%20-%20operationer.html" TargetMode="External"/><Relationship Id="rId1209" Type="http://schemas.openxmlformats.org/officeDocument/2006/relationships/hyperlink" Target="https://www.dst.dk/extranet/ForskningVariabellister/PSYK_SKSOPR%20-%20Landspatientregistret%20psykiatri%20-%20oplysninger%20om%20operationer.html" TargetMode="External"/><Relationship Id="rId1416" Type="http://schemas.openxmlformats.org/officeDocument/2006/relationships/hyperlink" Target="https://www.dst.dk/extranet/ForskningVariabellister/PSYK_SKSOPR%20-%20Landspatientregistret%20psykiatri%20-%20oplysninger%20om%20operationer.html" TargetMode="External"/><Relationship Id="rId1623" Type="http://schemas.openxmlformats.org/officeDocument/2006/relationships/hyperlink" Target="https://www.dst.dk/extranet/ForskningVariabellister/PSYK_SKSOPR%20-%20Landspatientregistret%20psykiatri%20-%20oplysninger%20om%20operationer.html" TargetMode="External"/><Relationship Id="rId1830" Type="http://schemas.openxmlformats.org/officeDocument/2006/relationships/hyperlink" Target="https://www.dst.dk/extranet/ForskningVariabellister/PSYK_SKSOPR%20-%20Landspatientregistret%20psykiatri%20-%20oplysninger%20om%20operationer.html" TargetMode="External"/><Relationship Id="rId1928" Type="http://schemas.openxmlformats.org/officeDocument/2006/relationships/hyperlink" Target="https://www.dst.dk/extranet/ForskningVariabellister/PSYK_SKSOPR%20-%20Landspatientregistret%20psykiatri%20-%20oplysninger%20om%20operationer.html" TargetMode="External"/><Relationship Id="rId2092" Type="http://schemas.openxmlformats.org/officeDocument/2006/relationships/hyperlink" Target="https://www.dst.dk/extranet/ForskningVariabellister/PSYK_SKSOPR%20-%20Landspatientregistret%20psykiatri%20-%20oplysninger%20om%20operationer.html" TargetMode="External"/><Relationship Id="rId271" Type="http://schemas.openxmlformats.org/officeDocument/2006/relationships/hyperlink" Target="https://www.dst.dk/extranet/ForskningVariabellister/PSYK_SKSOPR%20-%20Landspatientregistret%20psykiatri%20-%20oplysninger%20om%20operationer.html" TargetMode="External"/><Relationship Id="rId131" Type="http://schemas.openxmlformats.org/officeDocument/2006/relationships/hyperlink" Target="https://www.dst.dk/extranet/ForskningVariabellister/PSYK_SKSOPR%20-%20Landspatientregistret%20psykiatri%20-%20oplysninger%20om%20operationer.html" TargetMode="External"/><Relationship Id="rId369" Type="http://schemas.openxmlformats.org/officeDocument/2006/relationships/hyperlink" Target="https://www.dst.dk/extranet/ForskningVariabellister/PSYK_SKSOPR%20-%20Landspatientregistret%20psykiatri%20-%20oplysninger%20om%20operationer.html" TargetMode="External"/><Relationship Id="rId576" Type="http://schemas.openxmlformats.org/officeDocument/2006/relationships/hyperlink" Target="https://www.dst.dk/extranet/ForskningVariabellister/PSYK_SKSOPR%20-%20Landspatientregistret%20psykiatri%20-%20oplysninger%20om%20operationer.html" TargetMode="External"/><Relationship Id="rId783" Type="http://schemas.openxmlformats.org/officeDocument/2006/relationships/hyperlink" Target="https://www.dst.dk/extranet/ForskningVariabellister/PSYK_SKSOPR%20-%20Landspatientregistret%20psykiatri%20-%20oplysninger%20om%20operationer.html" TargetMode="External"/><Relationship Id="rId990" Type="http://schemas.openxmlformats.org/officeDocument/2006/relationships/hyperlink" Target="https://www.dst.dk/extranet/ForskningVariabellister/PSYK_SKSOPR%20-%20Landspatientregistret%20psykiatri%20-%20oplysninger%20om%20operationer.html" TargetMode="External"/><Relationship Id="rId229" Type="http://schemas.openxmlformats.org/officeDocument/2006/relationships/hyperlink" Target="https://www.dst.dk/extranet/ForskningVariabellister/PSYK_SKSOPR%20-%20Landspatientregistret%20psykiatri%20-%20oplysninger%20om%20operationer.html" TargetMode="External"/><Relationship Id="rId436" Type="http://schemas.openxmlformats.org/officeDocument/2006/relationships/hyperlink" Target="https://www.dst.dk/extranet/ForskningVariabellister/PSYK_SKSOPR%20-%20Landspatientregistret%20psykiatri%20-%20oplysninger%20om%20operationer.html" TargetMode="External"/><Relationship Id="rId643" Type="http://schemas.openxmlformats.org/officeDocument/2006/relationships/hyperlink" Target="https://www.dst.dk/extranet/ForskningVariabellister/PSYK_SKSOPR%20-%20Landspatientregistret%20psykiatri%20-%20oplysninger%20om%20operationer.html" TargetMode="External"/><Relationship Id="rId1066" Type="http://schemas.openxmlformats.org/officeDocument/2006/relationships/hyperlink" Target="https://www.dst.dk/extranet/ForskningVariabellister/PSYK_SKSOPR%20-%20Landspatientregistret%20psykiatri%20-%20oplysninger%20om%20operationer.html" TargetMode="External"/><Relationship Id="rId1273" Type="http://schemas.openxmlformats.org/officeDocument/2006/relationships/hyperlink" Target="https://www.dst.dk/extranet/ForskningVariabellister/PSYK_SKSOPR%20-%20Landspatientregistret%20psykiatri%20-%20oplysninger%20om%20operationer.html" TargetMode="External"/><Relationship Id="rId1480" Type="http://schemas.openxmlformats.org/officeDocument/2006/relationships/hyperlink" Target="https://www.dst.dk/extranet/ForskningVariabellister/PSYK_SKSOPR%20-%20Landspatientregistret%20psykiatri%20-%20oplysninger%20om%20operationer.html" TargetMode="External"/><Relationship Id="rId2117" Type="http://schemas.openxmlformats.org/officeDocument/2006/relationships/hyperlink" Target="https://www.dst.dk/extranet/ForskningVariabellister/DREAM%20-%20Besk%C3%A6ftigelsesministeriets%20forl%C3%B8bsdatabase%20DREAM.html" TargetMode="External"/><Relationship Id="rId850" Type="http://schemas.openxmlformats.org/officeDocument/2006/relationships/hyperlink" Target="https://www.dst.dk/extranet/ForskningVariabellister/PSYK_SKSOPR%20-%20Landspatientregistret%20psykiatri%20-%20oplysninger%20om%20operationer.html" TargetMode="External"/><Relationship Id="rId948" Type="http://schemas.openxmlformats.org/officeDocument/2006/relationships/hyperlink" Target="https://www.dst.dk/extranet/ForskningVariabellister/PSYK_SKSOPR%20-%20Landspatientregistret%20psykiatri%20-%20oplysninger%20om%20operationer.html" TargetMode="External"/><Relationship Id="rId1133" Type="http://schemas.openxmlformats.org/officeDocument/2006/relationships/hyperlink" Target="https://www.dst.dk/extranet/ForskningVariabellister/PSYK_SKSOPR%20-%20Landspatientregistret%20psykiatri%20-%20oplysninger%20om%20operationer.html" TargetMode="External"/><Relationship Id="rId1578" Type="http://schemas.openxmlformats.org/officeDocument/2006/relationships/hyperlink" Target="https://www.dst.dk/extranet/ForskningVariabellister/PSYK_SKSOPR%20-%20Landspatientregistret%20psykiatri%20-%20oplysninger%20om%20operationer.html" TargetMode="External"/><Relationship Id="rId1785" Type="http://schemas.openxmlformats.org/officeDocument/2006/relationships/hyperlink" Target="https://www.dst.dk/extranet/ForskningVariabellister/PSYK_SKSOPR%20-%20Landspatientregistret%20psykiatri%20-%20oplysninger%20om%20operationer.html" TargetMode="External"/><Relationship Id="rId1992" Type="http://schemas.openxmlformats.org/officeDocument/2006/relationships/hyperlink" Target="https://www.dst.dk/extranet/ForskningVariabellister/PSYK_SKSOPR%20-%20Landspatientregistret%20psykiatri%20-%20oplysninger%20om%20operationer.html" TargetMode="External"/><Relationship Id="rId77" Type="http://schemas.openxmlformats.org/officeDocument/2006/relationships/hyperlink" Target="https://www.dst.dk/extranet/ForskningVariabellister/PSYK_SKSOPR%20-%20Landspatientregistret%20psykiatri%20-%20oplysninger%20om%20operationer.html" TargetMode="External"/><Relationship Id="rId503" Type="http://schemas.openxmlformats.org/officeDocument/2006/relationships/hyperlink" Target="https://www.dst.dk/extranet/ForskningVariabellister/PSYK_SKSOPR%20-%20Landspatientregistret%20psykiatri%20-%20oplysninger%20om%20operationer.html" TargetMode="External"/><Relationship Id="rId710" Type="http://schemas.openxmlformats.org/officeDocument/2006/relationships/hyperlink" Target="https://www.dst.dk/extranet/ForskningVariabellister/PSYK_SKSOPR%20-%20Landspatientregistret%20psykiatri%20-%20oplysninger%20om%20operationer.html" TargetMode="External"/><Relationship Id="rId808" Type="http://schemas.openxmlformats.org/officeDocument/2006/relationships/hyperlink" Target="https://www.dst.dk/extranet/ForskningVariabellister/PSYK_SKSOPR%20-%20Landspatientregistret%20psykiatri%20-%20oplysninger%20om%20operationer.html" TargetMode="External"/><Relationship Id="rId1340" Type="http://schemas.openxmlformats.org/officeDocument/2006/relationships/hyperlink" Target="https://www.dst.dk/extranet/ForskningVariabellister/PSYK_SKSOPR%20-%20Landspatientregistret%20psykiatri%20-%20oplysninger%20om%20operationer.html" TargetMode="External"/><Relationship Id="rId1438" Type="http://schemas.openxmlformats.org/officeDocument/2006/relationships/hyperlink" Target="https://www.dst.dk/extranet/ForskningVariabellister/PSYK_SKSOPR%20-%20Landspatientregistret%20psykiatri%20-%20oplysninger%20om%20operationer.html" TargetMode="External"/><Relationship Id="rId1645" Type="http://schemas.openxmlformats.org/officeDocument/2006/relationships/hyperlink" Target="https://www.dst.dk/extranet/ForskningVariabellister/PSYK_SKSOPR%20-%20Landspatientregistret%20psykiatri%20-%20oplysninger%20om%20operationer.html" TargetMode="External"/><Relationship Id="rId1200" Type="http://schemas.openxmlformats.org/officeDocument/2006/relationships/hyperlink" Target="https://www.dst.dk/extranet/ForskningVariabellister/PSYK_SKSOPR%20-%20Landspatientregistret%20psykiatri%20-%20oplysninger%20om%20operationer.html" TargetMode="External"/><Relationship Id="rId1852" Type="http://schemas.openxmlformats.org/officeDocument/2006/relationships/hyperlink" Target="https://www.dst.dk/extranet/ForskningVariabellister/PSYK_SKSOPR%20-%20Landspatientregistret%20psykiatri%20-%20oplysninger%20om%20operationer.html" TargetMode="External"/><Relationship Id="rId1505" Type="http://schemas.openxmlformats.org/officeDocument/2006/relationships/hyperlink" Target="https://www.dst.dk/extranet/ForskningVariabellister/PSYK_SKSOPR%20-%20Landspatientregistret%20psykiatri%20-%20oplysninger%20om%20operationer.html" TargetMode="External"/><Relationship Id="rId1712" Type="http://schemas.openxmlformats.org/officeDocument/2006/relationships/hyperlink" Target="https://www.dst.dk/extranet/ForskningVariabellister/PSYK_SKSOPR%20-%20Landspatientregistret%20psykiatri%20-%20oplysninger%20om%20operationer.html" TargetMode="External"/><Relationship Id="rId293" Type="http://schemas.openxmlformats.org/officeDocument/2006/relationships/hyperlink" Target="https://www.dst.dk/extranet/ForskningVariabellister/PSYK_SKSOPR%20-%20Landspatientregistret%20psykiatri%20-%20oplysninger%20om%20operationer.html" TargetMode="External"/><Relationship Id="rId153" Type="http://schemas.openxmlformats.org/officeDocument/2006/relationships/hyperlink" Target="https://www.dst.dk/extranet/ForskningVariabellister/PSYK_SKSOPR%20-%20Landspatientregistret%20psykiatri%20-%20oplysninger%20om%20operationer.html" TargetMode="External"/><Relationship Id="rId360" Type="http://schemas.openxmlformats.org/officeDocument/2006/relationships/hyperlink" Target="https://www.dst.dk/extranet/ForskningVariabellister/PSYK_SKSOPR%20-%20Landspatientregistret%20psykiatri%20-%20oplysninger%20om%20operationer.html" TargetMode="External"/><Relationship Id="rId598" Type="http://schemas.openxmlformats.org/officeDocument/2006/relationships/hyperlink" Target="https://www.dst.dk/extranet/ForskningVariabellister/PSYK_SKSOPR%20-%20Landspatientregistret%20psykiatri%20-%20oplysninger%20om%20operationer.html" TargetMode="External"/><Relationship Id="rId2041" Type="http://schemas.openxmlformats.org/officeDocument/2006/relationships/hyperlink" Target="https://www.dst.dk/extranet/ForskningVariabellister/PSYK_SKSOPR%20-%20Landspatientregistret%20psykiatri%20-%20oplysninger%20om%20operationer.html" TargetMode="External"/><Relationship Id="rId220" Type="http://schemas.openxmlformats.org/officeDocument/2006/relationships/hyperlink" Target="https://www.dst.dk/extranet/ForskningVariabellister/PSYK_SKSOPR%20-%20Landspatientregistret%20psykiatri%20-%20oplysninger%20om%20operationer.html" TargetMode="External"/><Relationship Id="rId458" Type="http://schemas.openxmlformats.org/officeDocument/2006/relationships/hyperlink" Target="https://www.dst.dk/extranet/ForskningVariabellister/PSYK_SKSOPR%20-%20Landspatientregistret%20psykiatri%20-%20oplysninger%20om%20operationer.html" TargetMode="External"/><Relationship Id="rId665" Type="http://schemas.openxmlformats.org/officeDocument/2006/relationships/hyperlink" Target="https://www.dst.dk/extranet/ForskningVariabellister/PSYK_SKSOPR%20-%20Landspatientregistret%20psykiatri%20-%20oplysninger%20om%20operationer.html" TargetMode="External"/><Relationship Id="rId872" Type="http://schemas.openxmlformats.org/officeDocument/2006/relationships/hyperlink" Target="https://www.dst.dk/extranet/ForskningVariabellister/PSYK_SKSOPR%20-%20Landspatientregistret%20psykiatri%20-%20oplysninger%20om%20operationer.html" TargetMode="External"/><Relationship Id="rId1088" Type="http://schemas.openxmlformats.org/officeDocument/2006/relationships/hyperlink" Target="https://www.dst.dk/extranet/ForskningVariabellister/PSYK_SKSOPR%20-%20Landspatientregistret%20psykiatri%20-%20oplysninger%20om%20operationer.html" TargetMode="External"/><Relationship Id="rId1295" Type="http://schemas.openxmlformats.org/officeDocument/2006/relationships/hyperlink" Target="https://www.dst.dk/extranet/ForskningVariabellister/PSYK_SKSOPR%20-%20Landspatientregistret%20psykiatri%20-%20oplysninger%20om%20operationer.html" TargetMode="External"/><Relationship Id="rId2139" Type="http://schemas.openxmlformats.org/officeDocument/2006/relationships/hyperlink" Target="https://www.dst.dk/extranet/ForskningVariabellister/BUAH%20-%20B%C3%B8rn%20og%20unge%20anbragte%20h%C3%A6ndelsesregister.html" TargetMode="External"/><Relationship Id="rId318" Type="http://schemas.openxmlformats.org/officeDocument/2006/relationships/hyperlink" Target="https://www.dst.dk/extranet/ForskningVariabellister/PSYK_SKSOPR%20-%20Landspatientregistret%20psykiatri%20-%20oplysninger%20om%20operationer.html" TargetMode="External"/><Relationship Id="rId525" Type="http://schemas.openxmlformats.org/officeDocument/2006/relationships/hyperlink" Target="https://www.dst.dk/extranet/ForskningVariabellister/PSYK_SKSOPR%20-%20Landspatientregistret%20psykiatri%20-%20oplysninger%20om%20operationer.html" TargetMode="External"/><Relationship Id="rId732" Type="http://schemas.openxmlformats.org/officeDocument/2006/relationships/hyperlink" Target="https://www.dst.dk/extranet/ForskningVariabellister/PSYK_SKSOPR%20-%20Landspatientregistret%20psykiatri%20-%20oplysninger%20om%20operationer.html" TargetMode="External"/><Relationship Id="rId1155" Type="http://schemas.openxmlformats.org/officeDocument/2006/relationships/hyperlink" Target="https://www.dst.dk/extranet/ForskningVariabellister/PSYK_SKSOPR%20-%20Landspatientregistret%20psykiatri%20-%20oplysninger%20om%20operationer.html" TargetMode="External"/><Relationship Id="rId1362" Type="http://schemas.openxmlformats.org/officeDocument/2006/relationships/hyperlink" Target="https://www.dst.dk/extranet/ForskningVariabellister/PSYK_SKSOPR%20-%20Landspatientregistret%20psykiatri%20-%20oplysninger%20om%20operationer.html" TargetMode="External"/><Relationship Id="rId99" Type="http://schemas.openxmlformats.org/officeDocument/2006/relationships/hyperlink" Target="https://www.dst.dk/extranet/ForskningVariabellister/PSYK_SKSOPR%20-%20Landspatientregistret%20psykiatri%20-%20oplysninger%20om%20operationer.html" TargetMode="External"/><Relationship Id="rId1015" Type="http://schemas.openxmlformats.org/officeDocument/2006/relationships/hyperlink" Target="https://www.dst.dk/extranet/ForskningVariabellister/PSYK_SKSOPR%20-%20Landspatientregistret%20psykiatri%20-%20oplysninger%20om%20operationer.html" TargetMode="External"/><Relationship Id="rId1222" Type="http://schemas.openxmlformats.org/officeDocument/2006/relationships/hyperlink" Target="https://www.dst.dk/extranet/ForskningVariabellister/PSYK_SKSOPR%20-%20Landspatientregistret%20psykiatri%20-%20oplysninger%20om%20operationer.html" TargetMode="External"/><Relationship Id="rId1667" Type="http://schemas.openxmlformats.org/officeDocument/2006/relationships/hyperlink" Target="https://www.dst.dk/extranet/ForskningVariabellister/PSYK_SKSOPR%20-%20Landspatientregistret%20psykiatri%20-%20oplysninger%20om%20operationer.html" TargetMode="External"/><Relationship Id="rId1874" Type="http://schemas.openxmlformats.org/officeDocument/2006/relationships/hyperlink" Target="https://www.dst.dk/extranet/ForskningVariabellister/PSYK_SKSOPR%20-%20Landspatientregistret%20psykiatri%20-%20oplysninger%20om%20operationer.html" TargetMode="External"/><Relationship Id="rId1527" Type="http://schemas.openxmlformats.org/officeDocument/2006/relationships/hyperlink" Target="https://www.dst.dk/extranet/ForskningVariabellister/PSYK_SKSOPR%20-%20Landspatientregistret%20psykiatri%20-%20oplysninger%20om%20operationer.html" TargetMode="External"/><Relationship Id="rId1734" Type="http://schemas.openxmlformats.org/officeDocument/2006/relationships/hyperlink" Target="https://www.dst.dk/extranet/ForskningVariabellister/PSYK_SKSOPR%20-%20Landspatientregistret%20psykiatri%20-%20oplysninger%20om%20operationer.html" TargetMode="External"/><Relationship Id="rId1941" Type="http://schemas.openxmlformats.org/officeDocument/2006/relationships/hyperlink" Target="https://www.dst.dk/extranet/ForskningVariabellister/PSYK_SKSOPR%20-%20Landspatientregistret%20psykiatri%20-%20oplysninger%20om%20operationer.html" TargetMode="External"/><Relationship Id="rId26" Type="http://schemas.openxmlformats.org/officeDocument/2006/relationships/hyperlink" Target="https://dst.dk/extranet/ForskningVariabellister/KRAN%20-%20Kriminalstatistik%20anmeldelser.html" TargetMode="External"/><Relationship Id="rId175" Type="http://schemas.openxmlformats.org/officeDocument/2006/relationships/hyperlink" Target="https://www.dst.dk/extranet/ForskningVariabellister/PSYK_SKSOPR%20-%20Landspatientregistret%20psykiatri%20-%20oplysninger%20om%20operationer.html" TargetMode="External"/><Relationship Id="rId1801" Type="http://schemas.openxmlformats.org/officeDocument/2006/relationships/hyperlink" Target="https://www.dst.dk/extranet/ForskningVariabellister/PSYK_SKSOPR%20-%20Landspatientregistret%20psykiatri%20-%20oplysninger%20om%20operationer.html" TargetMode="External"/><Relationship Id="rId382" Type="http://schemas.openxmlformats.org/officeDocument/2006/relationships/hyperlink" Target="https://www.dst.dk/extranet/ForskningVariabellister/PSYK_SKSOPR%20-%20Landspatientregistret%20psykiatri%20-%20oplysninger%20om%20operationer.html" TargetMode="External"/><Relationship Id="rId687" Type="http://schemas.openxmlformats.org/officeDocument/2006/relationships/hyperlink" Target="https://www.dst.dk/extranet/ForskningVariabellister/PSYK_SKSOPR%20-%20Landspatientregistret%20psykiatri%20-%20oplysninger%20om%20operationer.html" TargetMode="External"/><Relationship Id="rId2063" Type="http://schemas.openxmlformats.org/officeDocument/2006/relationships/hyperlink" Target="https://www.dst.dk/extranet/ForskningVariabellister/PSYK_SKSOPR%20-%20Landspatientregistret%20psykiatri%20-%20oplysninger%20om%20operationer.html" TargetMode="External"/><Relationship Id="rId242" Type="http://schemas.openxmlformats.org/officeDocument/2006/relationships/hyperlink" Target="https://www.dst.dk/extranet/ForskningVariabellister/PSYK_SKSOPR%20-%20Landspatientregistret%20psykiatri%20-%20oplysninger%20om%20operationer.html" TargetMode="External"/><Relationship Id="rId894" Type="http://schemas.openxmlformats.org/officeDocument/2006/relationships/hyperlink" Target="https://www.dst.dk/extranet/ForskningVariabellister/PSYK_SKSOPR%20-%20Landspatientregistret%20psykiatri%20-%20oplysninger%20om%20operationer.html" TargetMode="External"/><Relationship Id="rId1177" Type="http://schemas.openxmlformats.org/officeDocument/2006/relationships/hyperlink" Target="https://www.dst.dk/extranet/ForskningVariabellister/PSYK_SKSOPR%20-%20Landspatientregistret%20psykiatri%20-%20oplysninger%20om%20operationer.html" TargetMode="External"/><Relationship Id="rId2130" Type="http://schemas.openxmlformats.org/officeDocument/2006/relationships/hyperlink" Target="https://www.dst.dk/extranet/ForskningVariabellister/IDAP%20-%20IDA%20persondata.html" TargetMode="External"/><Relationship Id="rId102" Type="http://schemas.openxmlformats.org/officeDocument/2006/relationships/hyperlink" Target="https://www.dst.dk/extranet/ForskningVariabellister/PSYK_SKSOPR%20-%20Landspatientregistret%20psykiatri%20-%20oplysninger%20om%20operationer.html" TargetMode="External"/><Relationship Id="rId547" Type="http://schemas.openxmlformats.org/officeDocument/2006/relationships/hyperlink" Target="https://www.dst.dk/extranet/ForskningVariabellister/PSYK_SKSOPR%20-%20Landspatientregistret%20psykiatri%20-%20oplysninger%20om%20operationer.html" TargetMode="External"/><Relationship Id="rId754" Type="http://schemas.openxmlformats.org/officeDocument/2006/relationships/hyperlink" Target="https://www.dst.dk/extranet/ForskningVariabellister/PSYK_SKSOPR%20-%20Landspatientregistret%20psykiatri%20-%20oplysninger%20om%20operationer.html" TargetMode="External"/><Relationship Id="rId961" Type="http://schemas.openxmlformats.org/officeDocument/2006/relationships/hyperlink" Target="https://www.dst.dk/extranet/ForskningVariabellister/PSYK_SKSOPR%20-%20Landspatientregistret%20psykiatri%20-%20oplysninger%20om%20operationer.html" TargetMode="External"/><Relationship Id="rId1384" Type="http://schemas.openxmlformats.org/officeDocument/2006/relationships/hyperlink" Target="https://www.dst.dk/extranet/ForskningVariabellister/PSYK_SKSOPR%20-%20Landspatientregistret%20psykiatri%20-%20oplysninger%20om%20operationer.html" TargetMode="External"/><Relationship Id="rId1591" Type="http://schemas.openxmlformats.org/officeDocument/2006/relationships/hyperlink" Target="https://www.dst.dk/extranet/ForskningVariabellister/PSYK_SKSOPR%20-%20Landspatientregistret%20psykiatri%20-%20oplysninger%20om%20operationer.html" TargetMode="External"/><Relationship Id="rId1689" Type="http://schemas.openxmlformats.org/officeDocument/2006/relationships/hyperlink" Target="https://www.dst.dk/extranet/ForskningVariabellister/PSYK_SKSOPR%20-%20Landspatientregistret%20psykiatri%20-%20oplysninger%20om%20operationer.html" TargetMode="External"/><Relationship Id="rId90" Type="http://schemas.openxmlformats.org/officeDocument/2006/relationships/hyperlink" Target="https://www.dst.dk/extranet/ForskningVariabellister/PSYK_SKSOPR%20-%20Landspatientregistret%20psykiatri%20-%20oplysninger%20om%20operationer.html" TargetMode="External"/><Relationship Id="rId407" Type="http://schemas.openxmlformats.org/officeDocument/2006/relationships/hyperlink" Target="https://www.dst.dk/extranet/ForskningVariabellister/PSYK_SKSOPR%20-%20Landspatientregistret%20psykiatri%20-%20oplysninger%20om%20operationer.html" TargetMode="External"/><Relationship Id="rId614" Type="http://schemas.openxmlformats.org/officeDocument/2006/relationships/hyperlink" Target="https://www.dst.dk/extranet/ForskningVariabellister/PSYK_SKSOPR%20-%20Landspatientregistret%20psykiatri%20-%20oplysninger%20om%20operationer.html" TargetMode="External"/><Relationship Id="rId821" Type="http://schemas.openxmlformats.org/officeDocument/2006/relationships/hyperlink" Target="https://www.dst.dk/extranet/ForskningVariabellister/PSYK_SKSOPR%20-%20Landspatientregistret%20psykiatri%20-%20oplysninger%20om%20operationer.html" TargetMode="External"/><Relationship Id="rId1037" Type="http://schemas.openxmlformats.org/officeDocument/2006/relationships/hyperlink" Target="https://www.dst.dk/extranet/ForskningVariabellister/PSYK_SKSOPR%20-%20Landspatientregistret%20psykiatri%20-%20oplysninger%20om%20operationer.html" TargetMode="External"/><Relationship Id="rId1244" Type="http://schemas.openxmlformats.org/officeDocument/2006/relationships/hyperlink" Target="https://www.dst.dk/extranet/ForskningVariabellister/PSYK_SKSOPR%20-%20Landspatientregistret%20psykiatri%20-%20oplysninger%20om%20operationer.html" TargetMode="External"/><Relationship Id="rId1451" Type="http://schemas.openxmlformats.org/officeDocument/2006/relationships/hyperlink" Target="https://www.dst.dk/extranet/ForskningVariabellister/PSYK_SKSOPR%20-%20Landspatientregistret%20psykiatri%20-%20oplysninger%20om%20operationer.html" TargetMode="External"/><Relationship Id="rId1896" Type="http://schemas.openxmlformats.org/officeDocument/2006/relationships/hyperlink" Target="https://www.dst.dk/extranet/ForskningVariabellister/PSYK_SKSOPR%20-%20Landspatientregistret%20psykiatri%20-%20oplysninger%20om%20operationer.html" TargetMode="External"/><Relationship Id="rId919" Type="http://schemas.openxmlformats.org/officeDocument/2006/relationships/hyperlink" Target="https://www.dst.dk/extranet/ForskningVariabellister/PSYK_SKSOPR%20-%20Landspatientregistret%20psykiatri%20-%20oplysninger%20om%20operationer.html" TargetMode="External"/><Relationship Id="rId1104" Type="http://schemas.openxmlformats.org/officeDocument/2006/relationships/hyperlink" Target="https://www.dst.dk/extranet/ForskningVariabellister/PSYK_SKSOPR%20-%20Landspatientregistret%20psykiatri%20-%20oplysninger%20om%20operationer.html" TargetMode="External"/><Relationship Id="rId1311" Type="http://schemas.openxmlformats.org/officeDocument/2006/relationships/hyperlink" Target="https://www.dst.dk/extranet/ForskningVariabellister/PSYK_SKSOPR%20-%20Landspatientregistret%20psykiatri%20-%20oplysninger%20om%20operationer.html" TargetMode="External"/><Relationship Id="rId1549" Type="http://schemas.openxmlformats.org/officeDocument/2006/relationships/hyperlink" Target="https://www.dst.dk/extranet/ForskningVariabellister/PSYK_SKSOPR%20-%20Landspatientregistret%20psykiatri%20-%20oplysninger%20om%20operationer.html" TargetMode="External"/><Relationship Id="rId1756" Type="http://schemas.openxmlformats.org/officeDocument/2006/relationships/hyperlink" Target="https://www.dst.dk/extranet/ForskningVariabellister/PSYK_SKSOPR%20-%20Landspatientregistret%20psykiatri%20-%20oplysninger%20om%20operationer.html" TargetMode="External"/><Relationship Id="rId1963" Type="http://schemas.openxmlformats.org/officeDocument/2006/relationships/hyperlink" Target="https://www.dst.dk/extranet/ForskningVariabellister/PSYK_SKSOPR%20-%20Landspatientregistret%20psykiatri%20-%20oplysninger%20om%20operationer.html" TargetMode="External"/><Relationship Id="rId48" Type="http://schemas.openxmlformats.org/officeDocument/2006/relationships/hyperlink" Target="https://www.dst.dk/extranet/ForskningVariabellister/LPR_F_ORGANISATIONER%20-%20Landspatientregistret%20(LPR3)%20-%20Oplysninger%20om%20SOR-enheder%20og%20sygehusafsnit%20(SHAK).html" TargetMode="External"/><Relationship Id="rId1409" Type="http://schemas.openxmlformats.org/officeDocument/2006/relationships/hyperlink" Target="https://www.dst.dk/extranet/ForskningVariabellister/PSYK_SKSOPR%20-%20Landspatientregistret%20psykiatri%20-%20oplysninger%20om%20operationer.html" TargetMode="External"/><Relationship Id="rId1616" Type="http://schemas.openxmlformats.org/officeDocument/2006/relationships/hyperlink" Target="https://www.dst.dk/extranet/ForskningVariabellister/PSYK_SKSOPR%20-%20Landspatientregistret%20psykiatri%20-%20oplysninger%20om%20operationer.html" TargetMode="External"/><Relationship Id="rId1823" Type="http://schemas.openxmlformats.org/officeDocument/2006/relationships/hyperlink" Target="https://www.dst.dk/extranet/ForskningVariabellister/PSYK_SKSOPR%20-%20Landspatientregistret%20psykiatri%20-%20oplysninger%20om%20operationer.html" TargetMode="External"/><Relationship Id="rId197" Type="http://schemas.openxmlformats.org/officeDocument/2006/relationships/hyperlink" Target="https://www.dst.dk/extranet/ForskningVariabellister/PSYK_SKSOPR%20-%20Landspatientregistret%20psykiatri%20-%20oplysninger%20om%20operationer.html" TargetMode="External"/><Relationship Id="rId2085" Type="http://schemas.openxmlformats.org/officeDocument/2006/relationships/hyperlink" Target="https://www.dst.dk/extranet/ForskningVariabellister/PSYK_SKSOPR%20-%20Landspatientregistret%20psykiatri%20-%20oplysninger%20om%20operationer.html" TargetMode="External"/><Relationship Id="rId264" Type="http://schemas.openxmlformats.org/officeDocument/2006/relationships/hyperlink" Target="https://www.dst.dk/extranet/ForskningVariabellister/PSYK_SKSOPR%20-%20Landspatientregistret%20psykiatri%20-%20oplysninger%20om%20operationer.html" TargetMode="External"/><Relationship Id="rId471" Type="http://schemas.openxmlformats.org/officeDocument/2006/relationships/hyperlink" Target="https://www.dst.dk/extranet/ForskningVariabellister/PSYK_SKSOPR%20-%20Landspatientregistret%20psykiatri%20-%20oplysninger%20om%20operationer.html" TargetMode="External"/><Relationship Id="rId2152" Type="http://schemas.openxmlformats.org/officeDocument/2006/relationships/hyperlink" Target="https://www.dst.dk/extranet/ForskningVariabellister/BEFBOP%20-%20Bop%C3%A6ls%C3%A6ndringer.html" TargetMode="External"/><Relationship Id="rId124" Type="http://schemas.openxmlformats.org/officeDocument/2006/relationships/hyperlink" Target="https://www.dst.dk/extranet/ForskningVariabellister/PSYK_SKSOPR%20-%20Landspatientregistret%20psykiatri%20-%20oplysninger%20om%20operationer.html" TargetMode="External"/><Relationship Id="rId569" Type="http://schemas.openxmlformats.org/officeDocument/2006/relationships/hyperlink" Target="https://www.dst.dk/extranet/ForskningVariabellister/PSYK_SKSOPR%20-%20Landspatientregistret%20psykiatri%20-%20oplysninger%20om%20operationer.html" TargetMode="External"/><Relationship Id="rId776" Type="http://schemas.openxmlformats.org/officeDocument/2006/relationships/hyperlink" Target="https://www.dst.dk/extranet/ForskningVariabellister/PSYK_SKSOPR%20-%20Landspatientregistret%20psykiatri%20-%20oplysninger%20om%20operationer.html" TargetMode="External"/><Relationship Id="rId983" Type="http://schemas.openxmlformats.org/officeDocument/2006/relationships/hyperlink" Target="https://www.dst.dk/extranet/ForskningVariabellister/PSYK_SKSOPR%20-%20Landspatientregistret%20psykiatri%20-%20oplysninger%20om%20operationer.html" TargetMode="External"/><Relationship Id="rId1199" Type="http://schemas.openxmlformats.org/officeDocument/2006/relationships/hyperlink" Target="https://www.dst.dk/extranet/ForskningVariabellister/PSYK_SKSOPR%20-%20Landspatientregistret%20psykiatri%20-%20oplysninger%20om%20operationer.html" TargetMode="External"/><Relationship Id="rId331" Type="http://schemas.openxmlformats.org/officeDocument/2006/relationships/hyperlink" Target="https://www.dst.dk/extranet/ForskningVariabellister/PSYK_SKSOPR%20-%20Landspatientregistret%20psykiatri%20-%20oplysninger%20om%20operationer.html" TargetMode="External"/><Relationship Id="rId429" Type="http://schemas.openxmlformats.org/officeDocument/2006/relationships/hyperlink" Target="https://www.dst.dk/extranet/ForskningVariabellister/PSYK_SKSOPR%20-%20Landspatientregistret%20psykiatri%20-%20oplysninger%20om%20operationer.html" TargetMode="External"/><Relationship Id="rId636" Type="http://schemas.openxmlformats.org/officeDocument/2006/relationships/hyperlink" Target="https://www.dst.dk/extranet/ForskningVariabellister/PSYK_SKSOPR%20-%20Landspatientregistret%20psykiatri%20-%20oplysninger%20om%20operationer.html" TargetMode="External"/><Relationship Id="rId1059" Type="http://schemas.openxmlformats.org/officeDocument/2006/relationships/hyperlink" Target="https://www.dst.dk/extranet/ForskningVariabellister/PSYK_SKSOPR%20-%20Landspatientregistret%20psykiatri%20-%20oplysninger%20om%20operationer.html" TargetMode="External"/><Relationship Id="rId1266" Type="http://schemas.openxmlformats.org/officeDocument/2006/relationships/hyperlink" Target="https://www.dst.dk/extranet/ForskningVariabellister/PSYK_SKSOPR%20-%20Landspatientregistret%20psykiatri%20-%20oplysninger%20om%20operationer.html" TargetMode="External"/><Relationship Id="rId1473" Type="http://schemas.openxmlformats.org/officeDocument/2006/relationships/hyperlink" Target="https://www.dst.dk/extranet/ForskningVariabellister/PSYK_SKSOPR%20-%20Landspatientregistret%20psykiatri%20-%20oplysninger%20om%20operationer.html" TargetMode="External"/><Relationship Id="rId2012" Type="http://schemas.openxmlformats.org/officeDocument/2006/relationships/hyperlink" Target="https://www.dst.dk/extranet/ForskningVariabellister/PSYK_SKSOPR%20-%20Landspatientregistret%20psykiatri%20-%20oplysninger%20om%20operationer.html" TargetMode="External"/><Relationship Id="rId843" Type="http://schemas.openxmlformats.org/officeDocument/2006/relationships/hyperlink" Target="https://www.dst.dk/extranet/ForskningVariabellister/PSYK_SKSOPR%20-%20Landspatientregistret%20psykiatri%20-%20oplysninger%20om%20operationer.html" TargetMode="External"/><Relationship Id="rId1126" Type="http://schemas.openxmlformats.org/officeDocument/2006/relationships/hyperlink" Target="https://www.dst.dk/extranet/ForskningVariabellister/PSYK_SKSOPR%20-%20Landspatientregistret%20psykiatri%20-%20oplysninger%20om%20operationer.html" TargetMode="External"/><Relationship Id="rId1680" Type="http://schemas.openxmlformats.org/officeDocument/2006/relationships/hyperlink" Target="https://www.dst.dk/extranet/ForskningVariabellister/PSYK_SKSOPR%20-%20Landspatientregistret%20psykiatri%20-%20oplysninger%20om%20operationer.html" TargetMode="External"/><Relationship Id="rId1778" Type="http://schemas.openxmlformats.org/officeDocument/2006/relationships/hyperlink" Target="https://www.dst.dk/extranet/ForskningVariabellister/PSYK_SKSOPR%20-%20Landspatientregistret%20psykiatri%20-%20oplysninger%20om%20operationer.html" TargetMode="External"/><Relationship Id="rId1985" Type="http://schemas.openxmlformats.org/officeDocument/2006/relationships/hyperlink" Target="https://www.dst.dk/extranet/ForskningVariabellister/PSYK_SKSOPR%20-%20Landspatientregistret%20psykiatri%20-%20oplysninger%20om%20operationer.html" TargetMode="External"/><Relationship Id="rId703" Type="http://schemas.openxmlformats.org/officeDocument/2006/relationships/hyperlink" Target="https://www.dst.dk/extranet/ForskningVariabellister/PSYK_SKSOPR%20-%20Landspatientregistret%20psykiatri%20-%20oplysninger%20om%20operationer.html" TargetMode="External"/><Relationship Id="rId910" Type="http://schemas.openxmlformats.org/officeDocument/2006/relationships/hyperlink" Target="https://www.dst.dk/extranet/ForskningVariabellister/PSYK_SKSOPR%20-%20Landspatientregistret%20psykiatri%20-%20oplysninger%20om%20operationer.html" TargetMode="External"/><Relationship Id="rId1333" Type="http://schemas.openxmlformats.org/officeDocument/2006/relationships/hyperlink" Target="https://www.dst.dk/extranet/ForskningVariabellister/PSYK_SKSOPR%20-%20Landspatientregistret%20psykiatri%20-%20oplysninger%20om%20operationer.html" TargetMode="External"/><Relationship Id="rId1540" Type="http://schemas.openxmlformats.org/officeDocument/2006/relationships/hyperlink" Target="https://www.dst.dk/extranet/ForskningVariabellister/PSYK_SKSOPR%20-%20Landspatientregistret%20psykiatri%20-%20oplysninger%20om%20operationer.html" TargetMode="External"/><Relationship Id="rId1638" Type="http://schemas.openxmlformats.org/officeDocument/2006/relationships/hyperlink" Target="https://www.dst.dk/extranet/ForskningVariabellister/PSYK_SKSOPR%20-%20Landspatientregistret%20psykiatri%20-%20oplysninger%20om%20operationer.html" TargetMode="External"/><Relationship Id="rId1400" Type="http://schemas.openxmlformats.org/officeDocument/2006/relationships/hyperlink" Target="https://www.dst.dk/extranet/ForskningVariabellister/PSYK_SKSOPR%20-%20Landspatientregistret%20psykiatri%20-%20oplysninger%20om%20operationer.html" TargetMode="External"/><Relationship Id="rId1845" Type="http://schemas.openxmlformats.org/officeDocument/2006/relationships/hyperlink" Target="https://www.dst.dk/extranet/ForskningVariabellister/PSYK_SKSOPR%20-%20Landspatientregistret%20psykiatri%20-%20oplysninger%20om%20operationer.html" TargetMode="External"/><Relationship Id="rId1705" Type="http://schemas.openxmlformats.org/officeDocument/2006/relationships/hyperlink" Target="https://www.dst.dk/extranet/ForskningVariabellister/PSYK_SKSOPR%20-%20Landspatientregistret%20psykiatri%20-%20oplysninger%20om%20operationer.html" TargetMode="External"/><Relationship Id="rId1912" Type="http://schemas.openxmlformats.org/officeDocument/2006/relationships/hyperlink" Target="https://www.dst.dk/extranet/ForskningVariabellister/PSYK_SKSOPR%20-%20Landspatientregistret%20psykiatri%20-%20oplysninger%20om%20operationer.html" TargetMode="External"/><Relationship Id="rId286" Type="http://schemas.openxmlformats.org/officeDocument/2006/relationships/hyperlink" Target="https://www.dst.dk/extranet/ForskningVariabellister/PSYK_SKSOPR%20-%20Landspatientregistret%20psykiatri%20-%20oplysninger%20om%20operationer.html" TargetMode="External"/><Relationship Id="rId493" Type="http://schemas.openxmlformats.org/officeDocument/2006/relationships/hyperlink" Target="https://www.dst.dk/extranet/ForskningVariabellister/PSYK_SKSOPR%20-%20Landspatientregistret%20psykiatri%20-%20oplysninger%20om%20operationer.html" TargetMode="External"/><Relationship Id="rId146" Type="http://schemas.openxmlformats.org/officeDocument/2006/relationships/hyperlink" Target="https://www.dst.dk/extranet/ForskningVariabellister/PSYK_SKSOPR%20-%20Landspatientregistret%20psykiatri%20-%20oplysninger%20om%20operationer.html" TargetMode="External"/><Relationship Id="rId353" Type="http://schemas.openxmlformats.org/officeDocument/2006/relationships/hyperlink" Target="https://www.dst.dk/extranet/ForskningVariabellister/PSYK_SKSOPR%20-%20Landspatientregistret%20psykiatri%20-%20oplysninger%20om%20operationer.html" TargetMode="External"/><Relationship Id="rId560" Type="http://schemas.openxmlformats.org/officeDocument/2006/relationships/hyperlink" Target="https://www.dst.dk/extranet/ForskningVariabellister/PSYK_SKSOPR%20-%20Landspatientregistret%20psykiatri%20-%20oplysninger%20om%20operationer.html" TargetMode="External"/><Relationship Id="rId798" Type="http://schemas.openxmlformats.org/officeDocument/2006/relationships/hyperlink" Target="https://www.dst.dk/extranet/ForskningVariabellister/PSYK_SKSOPR%20-%20Landspatientregistret%20psykiatri%20-%20oplysninger%20om%20operationer.html" TargetMode="External"/><Relationship Id="rId1190" Type="http://schemas.openxmlformats.org/officeDocument/2006/relationships/hyperlink" Target="https://www.dst.dk/extranet/ForskningVariabellister/PSYK_SKSOPR%20-%20Landspatientregistret%20psykiatri%20-%20oplysninger%20om%20operationer.html" TargetMode="External"/><Relationship Id="rId2034" Type="http://schemas.openxmlformats.org/officeDocument/2006/relationships/hyperlink" Target="https://www.dst.dk/extranet/ForskningVariabellister/PSYK_SKSOPR%20-%20Landspatientregistret%20psykiatri%20-%20oplysninger%20om%20operationer.html" TargetMode="External"/><Relationship Id="rId213" Type="http://schemas.openxmlformats.org/officeDocument/2006/relationships/hyperlink" Target="https://www.dst.dk/extranet/ForskningVariabellister/PSYK_SKSOPR%20-%20Landspatientregistret%20psykiatri%20-%20oplysninger%20om%20operationer.html" TargetMode="External"/><Relationship Id="rId420" Type="http://schemas.openxmlformats.org/officeDocument/2006/relationships/hyperlink" Target="https://www.dst.dk/extranet/ForskningVariabellister/PSYK_SKSOPR%20-%20Landspatientregistret%20psykiatri%20-%20oplysninger%20om%20operationer.html" TargetMode="External"/><Relationship Id="rId658" Type="http://schemas.openxmlformats.org/officeDocument/2006/relationships/hyperlink" Target="https://www.dst.dk/extranet/ForskningVariabellister/PSYK_SKSOPR%20-%20Landspatientregistret%20psykiatri%20-%20oplysninger%20om%20operationer.html" TargetMode="External"/><Relationship Id="rId865" Type="http://schemas.openxmlformats.org/officeDocument/2006/relationships/hyperlink" Target="https://www.dst.dk/extranet/ForskningVariabellister/PSYK_SKSOPR%20-%20Landspatientregistret%20psykiatri%20-%20oplysninger%20om%20operationer.html" TargetMode="External"/><Relationship Id="rId1050" Type="http://schemas.openxmlformats.org/officeDocument/2006/relationships/hyperlink" Target="https://www.dst.dk/extranet/ForskningVariabellister/PSYK_SKSOPR%20-%20Landspatientregistret%20psykiatri%20-%20oplysninger%20om%20operationer.html" TargetMode="External"/><Relationship Id="rId1288" Type="http://schemas.openxmlformats.org/officeDocument/2006/relationships/hyperlink" Target="https://www.dst.dk/extranet/ForskningVariabellister/PSYK_SKSOPR%20-%20Landspatientregistret%20psykiatri%20-%20oplysninger%20om%20operationer.html" TargetMode="External"/><Relationship Id="rId1495" Type="http://schemas.openxmlformats.org/officeDocument/2006/relationships/hyperlink" Target="https://www.dst.dk/extranet/ForskningVariabellister/PSYK_SKSOPR%20-%20Landspatientregistret%20psykiatri%20-%20oplysninger%20om%20operationer.html" TargetMode="External"/><Relationship Id="rId2101" Type="http://schemas.openxmlformats.org/officeDocument/2006/relationships/hyperlink" Target="https://www.dst.dk/extranet/ForskningVariabellister/PSYK_SKSOPR%20-%20Landspatientregistret%20psykiatri%20-%20oplysninger%20om%20operationer.html" TargetMode="External"/><Relationship Id="rId518" Type="http://schemas.openxmlformats.org/officeDocument/2006/relationships/hyperlink" Target="https://www.dst.dk/extranet/ForskningVariabellister/PSYK_SKSOPR%20-%20Landspatientregistret%20psykiatri%20-%20oplysninger%20om%20operationer.html" TargetMode="External"/><Relationship Id="rId725" Type="http://schemas.openxmlformats.org/officeDocument/2006/relationships/hyperlink" Target="https://www.dst.dk/extranet/ForskningVariabellister/PSYK_SKSOPR%20-%20Landspatientregistret%20psykiatri%20-%20oplysninger%20om%20operationer.html" TargetMode="External"/><Relationship Id="rId932" Type="http://schemas.openxmlformats.org/officeDocument/2006/relationships/hyperlink" Target="https://www.dst.dk/extranet/ForskningVariabellister/PSYK_SKSOPR%20-%20Landspatientregistret%20psykiatri%20-%20oplysninger%20om%20operationer.html" TargetMode="External"/><Relationship Id="rId1148" Type="http://schemas.openxmlformats.org/officeDocument/2006/relationships/hyperlink" Target="https://www.dst.dk/extranet/ForskningVariabellister/PSYK_SKSOPR%20-%20Landspatientregistret%20psykiatri%20-%20oplysninger%20om%20operationer.html" TargetMode="External"/><Relationship Id="rId1355" Type="http://schemas.openxmlformats.org/officeDocument/2006/relationships/hyperlink" Target="https://www.dst.dk/extranet/ForskningVariabellister/PSYK_SKSOPR%20-%20Landspatientregistret%20psykiatri%20-%20oplysninger%20om%20operationer.html" TargetMode="External"/><Relationship Id="rId1562" Type="http://schemas.openxmlformats.org/officeDocument/2006/relationships/hyperlink" Target="https://www.dst.dk/extranet/ForskningVariabellister/PSYK_SKSOPR%20-%20Landspatientregistret%20psykiatri%20-%20oplysninger%20om%20operationer.html" TargetMode="External"/><Relationship Id="rId1008" Type="http://schemas.openxmlformats.org/officeDocument/2006/relationships/hyperlink" Target="https://www.dst.dk/extranet/ForskningVariabellister/PSYK_SKSOPR%20-%20Landspatientregistret%20psykiatri%20-%20oplysninger%20om%20operationer.html" TargetMode="External"/><Relationship Id="rId1215" Type="http://schemas.openxmlformats.org/officeDocument/2006/relationships/hyperlink" Target="https://www.dst.dk/extranet/ForskningVariabellister/PSYK_SKSOPR%20-%20Landspatientregistret%20psykiatri%20-%20oplysninger%20om%20operationer.html" TargetMode="External"/><Relationship Id="rId1422" Type="http://schemas.openxmlformats.org/officeDocument/2006/relationships/hyperlink" Target="https://www.dst.dk/extranet/ForskningVariabellister/PSYK_SKSOPR%20-%20Landspatientregistret%20psykiatri%20-%20oplysninger%20om%20operationer.html" TargetMode="External"/><Relationship Id="rId1867" Type="http://schemas.openxmlformats.org/officeDocument/2006/relationships/hyperlink" Target="https://www.dst.dk/extranet/ForskningVariabellister/PSYK_SKSOPR%20-%20Landspatientregistret%20psykiatri%20-%20oplysninger%20om%20operationer.html" TargetMode="External"/><Relationship Id="rId61" Type="http://schemas.openxmlformats.org/officeDocument/2006/relationships/hyperlink" Target="https://www.dst.dk/extranet/ForskningVariabellister/LPR_F_KONTAKTLOKATIONER%20-%20Landspatientregistret%20(LPR3)%20-%20Oplysninger%20om%20kontaktlokationer.html" TargetMode="External"/><Relationship Id="rId1727" Type="http://schemas.openxmlformats.org/officeDocument/2006/relationships/hyperlink" Target="https://www.dst.dk/extranet/ForskningVariabellister/PSYK_SKSOPR%20-%20Landspatientregistret%20psykiatri%20-%20oplysninger%20om%20operationer.html" TargetMode="External"/><Relationship Id="rId1934" Type="http://schemas.openxmlformats.org/officeDocument/2006/relationships/hyperlink" Target="https://www.dst.dk/extranet/ForskningVariabellister/PSYK_SKSOPR%20-%20Landspatientregistret%20psykiatri%20-%20oplysninger%20om%20operationer.html" TargetMode="External"/><Relationship Id="rId19" Type="http://schemas.openxmlformats.org/officeDocument/2006/relationships/hyperlink" Target="https://dst.dk/extranet/ForskningVariabellister/IND%20-%20Indkomst.html" TargetMode="External"/><Relationship Id="rId168" Type="http://schemas.openxmlformats.org/officeDocument/2006/relationships/hyperlink" Target="https://www.dst.dk/extranet/ForskningVariabellister/PSYK_SKSOPR%20-%20Landspatientregistret%20psykiatri%20-%20oplysninger%20om%20operationer.html" TargetMode="External"/><Relationship Id="rId375" Type="http://schemas.openxmlformats.org/officeDocument/2006/relationships/hyperlink" Target="https://www.dst.dk/extranet/ForskningVariabellister/PSYK_SKSOPR%20-%20Landspatientregistret%20psykiatri%20-%20oplysninger%20om%20operationer.html" TargetMode="External"/><Relationship Id="rId582" Type="http://schemas.openxmlformats.org/officeDocument/2006/relationships/hyperlink" Target="https://www.dst.dk/extranet/ForskningVariabellister/PSYK_SKSOPR%20-%20Landspatientregistret%20psykiatri%20-%20oplysninger%20om%20operationer.html" TargetMode="External"/><Relationship Id="rId2056" Type="http://schemas.openxmlformats.org/officeDocument/2006/relationships/hyperlink" Target="https://www.dst.dk/extranet/ForskningVariabellister/PSYK_SKSOPR%20-%20Landspatientregistret%20psykiatri%20-%20oplysninger%20om%20operationer.html" TargetMode="External"/><Relationship Id="rId3" Type="http://schemas.openxmlformats.org/officeDocument/2006/relationships/hyperlink" Target="https://www.dst.dk/extranet/ForskningVariabellister/FAHU%20-%20Husstande.html" TargetMode="External"/><Relationship Id="rId235" Type="http://schemas.openxmlformats.org/officeDocument/2006/relationships/hyperlink" Target="https://www.dst.dk/extranet/ForskningVariabellister/PSYK_SKSOPR%20-%20Landspatientregistret%20psykiatri%20-%20oplysninger%20om%20operationer.html" TargetMode="External"/><Relationship Id="rId442" Type="http://schemas.openxmlformats.org/officeDocument/2006/relationships/hyperlink" Target="https://www.dst.dk/extranet/ForskningVariabellister/PSYK_SKSOPR%20-%20Landspatientregistret%20psykiatri%20-%20oplysninger%20om%20operationer.html" TargetMode="External"/><Relationship Id="rId887" Type="http://schemas.openxmlformats.org/officeDocument/2006/relationships/hyperlink" Target="https://www.dst.dk/extranet/ForskningVariabellister/PSYK_SKSOPR%20-%20Landspatientregistret%20psykiatri%20-%20oplysninger%20om%20operationer.html" TargetMode="External"/><Relationship Id="rId1072" Type="http://schemas.openxmlformats.org/officeDocument/2006/relationships/hyperlink" Target="https://www.dst.dk/extranet/ForskningVariabellister/PSYK_SKSOPR%20-%20Landspatientregistret%20psykiatri%20-%20oplysninger%20om%20operationer.html" TargetMode="External"/><Relationship Id="rId2123" Type="http://schemas.openxmlformats.org/officeDocument/2006/relationships/hyperlink" Target="https://www.dst.dk/extranet/ForskningVariabellister/KRIN%20-%20Kriminalstatistik%20inds%C3%A6ttelser.html" TargetMode="External"/><Relationship Id="rId302" Type="http://schemas.openxmlformats.org/officeDocument/2006/relationships/hyperlink" Target="https://www.dst.dk/extranet/ForskningVariabellister/PSYK_SKSOPR%20-%20Landspatientregistret%20psykiatri%20-%20oplysninger%20om%20operationer.html" TargetMode="External"/><Relationship Id="rId747" Type="http://schemas.openxmlformats.org/officeDocument/2006/relationships/hyperlink" Target="https://www.dst.dk/extranet/ForskningVariabellister/PSYK_SKSOPR%20-%20Landspatientregistret%20psykiatri%20-%20oplysninger%20om%20operationer.html" TargetMode="External"/><Relationship Id="rId954" Type="http://schemas.openxmlformats.org/officeDocument/2006/relationships/hyperlink" Target="https://www.dst.dk/extranet/ForskningVariabellister/PSYK_SKSOPR%20-%20Landspatientregistret%20psykiatri%20-%20oplysninger%20om%20operationer.html" TargetMode="External"/><Relationship Id="rId1377" Type="http://schemas.openxmlformats.org/officeDocument/2006/relationships/hyperlink" Target="https://www.dst.dk/extranet/ForskningVariabellister/PSYK_SKSOPR%20-%20Landspatientregistret%20psykiatri%20-%20oplysninger%20om%20operationer.html" TargetMode="External"/><Relationship Id="rId1584" Type="http://schemas.openxmlformats.org/officeDocument/2006/relationships/hyperlink" Target="https://www.dst.dk/extranet/ForskningVariabellister/PSYK_SKSOPR%20-%20Landspatientregistret%20psykiatri%20-%20oplysninger%20om%20operationer.html" TargetMode="External"/><Relationship Id="rId1791" Type="http://schemas.openxmlformats.org/officeDocument/2006/relationships/hyperlink" Target="https://www.dst.dk/extranet/ForskningVariabellister/PSYK_SKSOPR%20-%20Landspatientregistret%20psykiatri%20-%20oplysninger%20om%20operationer.html" TargetMode="External"/><Relationship Id="rId83" Type="http://schemas.openxmlformats.org/officeDocument/2006/relationships/hyperlink" Target="https://www.dst.dk/extranet/ForskningVariabellister/PSYK_SKSOPR%20-%20Landspatientregistret%20psykiatri%20-%20oplysninger%20om%20operationer.html" TargetMode="External"/><Relationship Id="rId607" Type="http://schemas.openxmlformats.org/officeDocument/2006/relationships/hyperlink" Target="https://www.dst.dk/extranet/ForskningVariabellister/PSYK_SKSOPR%20-%20Landspatientregistret%20psykiatri%20-%20oplysninger%20om%20operationer.html" TargetMode="External"/><Relationship Id="rId814" Type="http://schemas.openxmlformats.org/officeDocument/2006/relationships/hyperlink" Target="https://www.dst.dk/extranet/ForskningVariabellister/PSYK_SKSOPR%20-%20Landspatientregistret%20psykiatri%20-%20oplysninger%20om%20operationer.html" TargetMode="External"/><Relationship Id="rId1237" Type="http://schemas.openxmlformats.org/officeDocument/2006/relationships/hyperlink" Target="https://www.dst.dk/extranet/ForskningVariabellister/PSYK_SKSOPR%20-%20Landspatientregistret%20psykiatri%20-%20oplysninger%20om%20operationer.html" TargetMode="External"/><Relationship Id="rId1444" Type="http://schemas.openxmlformats.org/officeDocument/2006/relationships/hyperlink" Target="https://www.dst.dk/extranet/ForskningVariabellister/PSYK_SKSOPR%20-%20Landspatientregistret%20psykiatri%20-%20oplysninger%20om%20operationer.html" TargetMode="External"/><Relationship Id="rId1651" Type="http://schemas.openxmlformats.org/officeDocument/2006/relationships/hyperlink" Target="https://www.dst.dk/extranet/ForskningVariabellister/PSYK_SKSOPR%20-%20Landspatientregistret%20psykiatri%20-%20oplysninger%20om%20operationer.html" TargetMode="External"/><Relationship Id="rId1889" Type="http://schemas.openxmlformats.org/officeDocument/2006/relationships/hyperlink" Target="https://www.dst.dk/extranet/ForskningVariabellister/PSYK_SKSOPR%20-%20Landspatientregistret%20psykiatri%20-%20oplysninger%20om%20operationer.html" TargetMode="External"/><Relationship Id="rId1304" Type="http://schemas.openxmlformats.org/officeDocument/2006/relationships/hyperlink" Target="https://www.dst.dk/extranet/ForskningVariabellister/PSYK_SKSOPR%20-%20Landspatientregistret%20psykiatri%20-%20oplysninger%20om%20operationer.html" TargetMode="External"/><Relationship Id="rId1511" Type="http://schemas.openxmlformats.org/officeDocument/2006/relationships/hyperlink" Target="https://www.dst.dk/extranet/ForskningVariabellister/PSYK_SKSOPR%20-%20Landspatientregistret%20psykiatri%20-%20oplysninger%20om%20operationer.html" TargetMode="External"/><Relationship Id="rId1749" Type="http://schemas.openxmlformats.org/officeDocument/2006/relationships/hyperlink" Target="https://www.dst.dk/extranet/ForskningVariabellister/PSYK_SKSOPR%20-%20Landspatientregistret%20psykiatri%20-%20oplysninger%20om%20operationer.html" TargetMode="External"/><Relationship Id="rId1956" Type="http://schemas.openxmlformats.org/officeDocument/2006/relationships/hyperlink" Target="https://www.dst.dk/extranet/ForskningVariabellister/PSYK_SKSOPR%20-%20Landspatientregistret%20psykiatri%20-%20oplysninger%20om%20operationer.html" TargetMode="External"/><Relationship Id="rId1609" Type="http://schemas.openxmlformats.org/officeDocument/2006/relationships/hyperlink" Target="https://www.dst.dk/extranet/ForskningVariabellister/PSYK_SKSOPR%20-%20Landspatientregistret%20psykiatri%20-%20oplysninger%20om%20operationer.html" TargetMode="External"/><Relationship Id="rId1816" Type="http://schemas.openxmlformats.org/officeDocument/2006/relationships/hyperlink" Target="https://www.dst.dk/extranet/ForskningVariabellister/PSYK_SKSOPR%20-%20Landspatientregistret%20psykiatri%20-%20oplysninger%20om%20operationer.html" TargetMode="External"/><Relationship Id="rId10" Type="http://schemas.openxmlformats.org/officeDocument/2006/relationships/hyperlink" Target="https://dst.dk/extranet/ForskningVariabellister/KOTRE%20-%20Komprimeret%20elevregister%20%28KOMP3%29.html" TargetMode="External"/><Relationship Id="rId397" Type="http://schemas.openxmlformats.org/officeDocument/2006/relationships/hyperlink" Target="https://www.dst.dk/extranet/ForskningVariabellister/PSYK_SKSOPR%20-%20Landspatientregistret%20psykiatri%20-%20oplysninger%20om%20operationer.html" TargetMode="External"/><Relationship Id="rId2078" Type="http://schemas.openxmlformats.org/officeDocument/2006/relationships/hyperlink" Target="https://www.dst.dk/extranet/ForskningVariabellister/PSYK_SKSOPR%20-%20Landspatientregistret%20psykiatri%20-%20oplysninger%20om%20operationer.html" TargetMode="External"/><Relationship Id="rId257" Type="http://schemas.openxmlformats.org/officeDocument/2006/relationships/hyperlink" Target="https://www.dst.dk/extranet/ForskningVariabellister/PSYK_SKSOPR%20-%20Landspatientregistret%20psykiatri%20-%20oplysninger%20om%20operationer.html" TargetMode="External"/><Relationship Id="rId464" Type="http://schemas.openxmlformats.org/officeDocument/2006/relationships/hyperlink" Target="https://www.dst.dk/extranet/ForskningVariabellister/PSYK_SKSOPR%20-%20Landspatientregistret%20psykiatri%20-%20oplysninger%20om%20operationer.html" TargetMode="External"/><Relationship Id="rId1094" Type="http://schemas.openxmlformats.org/officeDocument/2006/relationships/hyperlink" Target="https://www.dst.dk/extranet/ForskningVariabellister/PSYK_SKSOPR%20-%20Landspatientregistret%20psykiatri%20-%20oplysninger%20om%20operationer.html" TargetMode="External"/><Relationship Id="rId2145" Type="http://schemas.openxmlformats.org/officeDocument/2006/relationships/hyperlink" Target="https://www.dst.dk/extranet/ForskningVariabellister/UDDINST%20-%20Uddannelsesinstitutioner.html" TargetMode="External"/><Relationship Id="rId117" Type="http://schemas.openxmlformats.org/officeDocument/2006/relationships/hyperlink" Target="https://www.dst.dk/extranet/ForskningVariabellister/PSYK_SKSOPR%20-%20Landspatientregistret%20psykiatri%20-%20oplysninger%20om%20operationer.html" TargetMode="External"/><Relationship Id="rId671" Type="http://schemas.openxmlformats.org/officeDocument/2006/relationships/hyperlink" Target="https://www.dst.dk/extranet/ForskningVariabellister/PSYK_SKSOPR%20-%20Landspatientregistret%20psykiatri%20-%20oplysninger%20om%20operationer.html" TargetMode="External"/><Relationship Id="rId769" Type="http://schemas.openxmlformats.org/officeDocument/2006/relationships/hyperlink" Target="https://www.dst.dk/extranet/ForskningVariabellister/PSYK_SKSOPR%20-%20Landspatientregistret%20psykiatri%20-%20oplysninger%20om%20operationer.html" TargetMode="External"/><Relationship Id="rId976" Type="http://schemas.openxmlformats.org/officeDocument/2006/relationships/hyperlink" Target="https://www.dst.dk/extranet/ForskningVariabellister/PSYK_SKSOPR%20-%20Landspatientregistret%20psykiatri%20-%20oplysninger%20om%20operationer.html" TargetMode="External"/><Relationship Id="rId1399" Type="http://schemas.openxmlformats.org/officeDocument/2006/relationships/hyperlink" Target="https://www.dst.dk/extranet/ForskningVariabellister/PSYK_SKSOPR%20-%20Landspatientregistret%20psykiatri%20-%20oplysninger%20om%20operationer.html" TargetMode="External"/><Relationship Id="rId324" Type="http://schemas.openxmlformats.org/officeDocument/2006/relationships/hyperlink" Target="https://www.dst.dk/extranet/ForskningVariabellister/PSYK_SKSOPR%20-%20Landspatientregistret%20psykiatri%20-%20oplysninger%20om%20operationer.html" TargetMode="External"/><Relationship Id="rId531" Type="http://schemas.openxmlformats.org/officeDocument/2006/relationships/hyperlink" Target="https://www.dst.dk/extranet/ForskningVariabellister/PSYK_SKSOPR%20-%20Landspatientregistret%20psykiatri%20-%20oplysninger%20om%20operationer.html" TargetMode="External"/><Relationship Id="rId629" Type="http://schemas.openxmlformats.org/officeDocument/2006/relationships/hyperlink" Target="https://www.dst.dk/extranet/ForskningVariabellister/PSYK_SKSOPR%20-%20Landspatientregistret%20psykiatri%20-%20oplysninger%20om%20operationer.html" TargetMode="External"/><Relationship Id="rId1161" Type="http://schemas.openxmlformats.org/officeDocument/2006/relationships/hyperlink" Target="https://www.dst.dk/extranet/ForskningVariabellister/PSYK_SKSOPR%20-%20Landspatientregistret%20psykiatri%20-%20oplysninger%20om%20operationer.html" TargetMode="External"/><Relationship Id="rId1259" Type="http://schemas.openxmlformats.org/officeDocument/2006/relationships/hyperlink" Target="https://www.dst.dk/extranet/ForskningVariabellister/PSYK_SKSOPR%20-%20Landspatientregistret%20psykiatri%20-%20oplysninger%20om%20operationer.html" TargetMode="External"/><Relationship Id="rId1466" Type="http://schemas.openxmlformats.org/officeDocument/2006/relationships/hyperlink" Target="https://www.dst.dk/extranet/ForskningVariabellister/PSYK_SKSOPR%20-%20Landspatientregistret%20psykiatri%20-%20oplysninger%20om%20operationer.html" TargetMode="External"/><Relationship Id="rId2005" Type="http://schemas.openxmlformats.org/officeDocument/2006/relationships/hyperlink" Target="https://www.dst.dk/extranet/ForskningVariabellister/PSYK_SKSOPR%20-%20Landspatientregistret%20psykiatri%20-%20oplysninger%20om%20operationer.html" TargetMode="External"/><Relationship Id="rId836" Type="http://schemas.openxmlformats.org/officeDocument/2006/relationships/hyperlink" Target="https://www.dst.dk/extranet/ForskningVariabellister/PSYK_SKSOPR%20-%20Landspatientregistret%20psykiatri%20-%20oplysninger%20om%20operationer.html" TargetMode="External"/><Relationship Id="rId1021" Type="http://schemas.openxmlformats.org/officeDocument/2006/relationships/hyperlink" Target="https://www.dst.dk/extranet/ForskningVariabellister/PSYK_SKSOPR%20-%20Landspatientregistret%20psykiatri%20-%20oplysninger%20om%20operationer.html" TargetMode="External"/><Relationship Id="rId1119" Type="http://schemas.openxmlformats.org/officeDocument/2006/relationships/hyperlink" Target="https://www.dst.dk/extranet/ForskningVariabellister/PSYK_SKSOPR%20-%20Landspatientregistret%20psykiatri%20-%20oplysninger%20om%20operationer.html" TargetMode="External"/><Relationship Id="rId1673" Type="http://schemas.openxmlformats.org/officeDocument/2006/relationships/hyperlink" Target="https://www.dst.dk/extranet/ForskningVariabellister/PSYK_SKSOPR%20-%20Landspatientregistret%20psykiatri%20-%20oplysninger%20om%20operationer.html" TargetMode="External"/><Relationship Id="rId1880" Type="http://schemas.openxmlformats.org/officeDocument/2006/relationships/hyperlink" Target="https://www.dst.dk/extranet/ForskningVariabellister/PSYK_SKSOPR%20-%20Landspatientregistret%20psykiatri%20-%20oplysninger%20om%20operationer.html" TargetMode="External"/><Relationship Id="rId1978" Type="http://schemas.openxmlformats.org/officeDocument/2006/relationships/hyperlink" Target="https://www.dst.dk/extranet/ForskningVariabellister/PSYK_SKSOPR%20-%20Landspatientregistret%20psykiatri%20-%20oplysninger%20om%20operationer.html" TargetMode="External"/><Relationship Id="rId903" Type="http://schemas.openxmlformats.org/officeDocument/2006/relationships/hyperlink" Target="https://www.dst.dk/extranet/ForskningVariabellister/PSYK_SKSOPR%20-%20Landspatientregistret%20psykiatri%20-%20oplysninger%20om%20operationer.html" TargetMode="External"/><Relationship Id="rId1326" Type="http://schemas.openxmlformats.org/officeDocument/2006/relationships/hyperlink" Target="https://www.dst.dk/extranet/ForskningVariabellister/PSYK_SKSOPR%20-%20Landspatientregistret%20psykiatri%20-%20oplysninger%20om%20operationer.html" TargetMode="External"/><Relationship Id="rId1533" Type="http://schemas.openxmlformats.org/officeDocument/2006/relationships/hyperlink" Target="https://www.dst.dk/extranet/ForskningVariabellister/PSYK_SKSOPR%20-%20Landspatientregistret%20psykiatri%20-%20oplysninger%20om%20operationer.html" TargetMode="External"/><Relationship Id="rId1740" Type="http://schemas.openxmlformats.org/officeDocument/2006/relationships/hyperlink" Target="https://www.dst.dk/extranet/ForskningVariabellister/PSYK_SKSOPR%20-%20Landspatientregistret%20psykiatri%20-%20oplysninger%20om%20operationer.html" TargetMode="External"/><Relationship Id="rId32" Type="http://schemas.openxmlformats.org/officeDocument/2006/relationships/hyperlink" Target="https://dst.dk/extranet/ForskningVariabellister/EJVK%20-%20Ejendomsvurderinger.html" TargetMode="External"/><Relationship Id="rId1600" Type="http://schemas.openxmlformats.org/officeDocument/2006/relationships/hyperlink" Target="https://www.dst.dk/extranet/ForskningVariabellister/PSYK_SKSOPR%20-%20Landspatientregistret%20psykiatri%20-%20oplysninger%20om%20operationer.html" TargetMode="External"/><Relationship Id="rId1838" Type="http://schemas.openxmlformats.org/officeDocument/2006/relationships/hyperlink" Target="https://www.dst.dk/extranet/ForskningVariabellister/PSYK_SKSOPR%20-%20Landspatientregistret%20psykiatri%20-%20oplysninger%20om%20operationer.html" TargetMode="External"/><Relationship Id="rId181" Type="http://schemas.openxmlformats.org/officeDocument/2006/relationships/hyperlink" Target="https://www.dst.dk/extranet/ForskningVariabellister/PSYK_SKSOPR%20-%20Landspatientregistret%20psykiatri%20-%20oplysninger%20om%20operationer.html" TargetMode="External"/><Relationship Id="rId1905" Type="http://schemas.openxmlformats.org/officeDocument/2006/relationships/hyperlink" Target="https://www.dst.dk/extranet/ForskningVariabellister/PSYK_SKSOPR%20-%20Landspatientregistret%20psykiatri%20-%20oplysninger%20om%20operationer.html" TargetMode="External"/><Relationship Id="rId279" Type="http://schemas.openxmlformats.org/officeDocument/2006/relationships/hyperlink" Target="https://www.dst.dk/extranet/ForskningVariabellister/PSYK_SKSOPR%20-%20Landspatientregistret%20psykiatri%20-%20oplysninger%20om%20operationer.html" TargetMode="External"/><Relationship Id="rId486" Type="http://schemas.openxmlformats.org/officeDocument/2006/relationships/hyperlink" Target="https://www.dst.dk/extranet/ForskningVariabellister/PSYK_SKSOPR%20-%20Landspatientregistret%20psykiatri%20-%20oplysninger%20om%20operationer.html" TargetMode="External"/><Relationship Id="rId693" Type="http://schemas.openxmlformats.org/officeDocument/2006/relationships/hyperlink" Target="https://www.dst.dk/extranet/ForskningVariabellister/PSYK_SKSOPR%20-%20Landspatientregistret%20psykiatri%20-%20oplysninger%20om%20operationer.html" TargetMode="External"/><Relationship Id="rId139" Type="http://schemas.openxmlformats.org/officeDocument/2006/relationships/hyperlink" Target="https://www.dst.dk/extranet/ForskningVariabellister/PSYK_SKSOPR%20-%20Landspatientregistret%20psykiatri%20-%20oplysninger%20om%20operationer.html" TargetMode="External"/><Relationship Id="rId346" Type="http://schemas.openxmlformats.org/officeDocument/2006/relationships/hyperlink" Target="https://www.dst.dk/extranet/ForskningVariabellister/PSYK_SKSOPR%20-%20Landspatientregistret%20psykiatri%20-%20oplysninger%20om%20operationer.html" TargetMode="External"/><Relationship Id="rId553" Type="http://schemas.openxmlformats.org/officeDocument/2006/relationships/hyperlink" Target="https://www.dst.dk/extranet/ForskningVariabellister/PSYK_SKSOPR%20-%20Landspatientregistret%20psykiatri%20-%20oplysninger%20om%20operationer.html" TargetMode="External"/><Relationship Id="rId760" Type="http://schemas.openxmlformats.org/officeDocument/2006/relationships/hyperlink" Target="https://www.dst.dk/extranet/ForskningVariabellister/PSYK_SKSOPR%20-%20Landspatientregistret%20psykiatri%20-%20oplysninger%20om%20operationer.html" TargetMode="External"/><Relationship Id="rId998" Type="http://schemas.openxmlformats.org/officeDocument/2006/relationships/hyperlink" Target="https://www.dst.dk/extranet/ForskningVariabellister/PSYK_SKSOPR%20-%20Landspatientregistret%20psykiatri%20-%20oplysninger%20om%20operationer.html" TargetMode="External"/><Relationship Id="rId1183" Type="http://schemas.openxmlformats.org/officeDocument/2006/relationships/hyperlink" Target="https://www.dst.dk/extranet/ForskningVariabellister/PSYK_SKSOPR%20-%20Landspatientregistret%20psykiatri%20-%20oplysninger%20om%20operationer.html" TargetMode="External"/><Relationship Id="rId1390" Type="http://schemas.openxmlformats.org/officeDocument/2006/relationships/hyperlink" Target="https://www.dst.dk/extranet/ForskningVariabellister/PSYK_SKSOPR%20-%20Landspatientregistret%20psykiatri%20-%20oplysninger%20om%20operationer.html" TargetMode="External"/><Relationship Id="rId2027" Type="http://schemas.openxmlformats.org/officeDocument/2006/relationships/hyperlink" Target="https://www.dst.dk/extranet/ForskningVariabellister/PSYK_SKSOPR%20-%20Landspatientregistret%20psykiatri%20-%20oplysninger%20om%20operationer.html" TargetMode="External"/><Relationship Id="rId206" Type="http://schemas.openxmlformats.org/officeDocument/2006/relationships/hyperlink" Target="https://www.dst.dk/extranet/ForskningVariabellister/PSYK_SKSOPR%20-%20Landspatientregistret%20psykiatri%20-%20oplysninger%20om%20operationer.html" TargetMode="External"/><Relationship Id="rId413" Type="http://schemas.openxmlformats.org/officeDocument/2006/relationships/hyperlink" Target="https://www.dst.dk/extranet/ForskningVariabellister/PSYK_SKSOPR%20-%20Landspatientregistret%20psykiatri%20-%20oplysninger%20om%20operationer.html" TargetMode="External"/><Relationship Id="rId858" Type="http://schemas.openxmlformats.org/officeDocument/2006/relationships/hyperlink" Target="https://www.dst.dk/extranet/ForskningVariabellister/PSYK_SKSOPR%20-%20Landspatientregistret%20psykiatri%20-%20oplysninger%20om%20operationer.html" TargetMode="External"/><Relationship Id="rId1043" Type="http://schemas.openxmlformats.org/officeDocument/2006/relationships/hyperlink" Target="https://www.dst.dk/extranet/ForskningVariabellister/PSYK_SKSOPR%20-%20Landspatientregistret%20psykiatri%20-%20oplysninger%20om%20operationer.html" TargetMode="External"/><Relationship Id="rId1488" Type="http://schemas.openxmlformats.org/officeDocument/2006/relationships/hyperlink" Target="https://www.dst.dk/extranet/ForskningVariabellister/PSYK_SKSOPR%20-%20Landspatientregistret%20psykiatri%20-%20oplysninger%20om%20operationer.html" TargetMode="External"/><Relationship Id="rId1695" Type="http://schemas.openxmlformats.org/officeDocument/2006/relationships/hyperlink" Target="https://www.dst.dk/extranet/ForskningVariabellister/PSYK_SKSOPR%20-%20Landspatientregistret%20psykiatri%20-%20oplysninger%20om%20operationer.html" TargetMode="External"/><Relationship Id="rId620" Type="http://schemas.openxmlformats.org/officeDocument/2006/relationships/hyperlink" Target="https://www.dst.dk/extranet/ForskningVariabellister/PSYK_SKSOPR%20-%20Landspatientregistret%20psykiatri%20-%20oplysninger%20om%20operationer.html" TargetMode="External"/><Relationship Id="rId718" Type="http://schemas.openxmlformats.org/officeDocument/2006/relationships/hyperlink" Target="https://www.dst.dk/extranet/ForskningVariabellister/PSYK_SKSOPR%20-%20Landspatientregistret%20psykiatri%20-%20oplysninger%20om%20operationer.html" TargetMode="External"/><Relationship Id="rId925" Type="http://schemas.openxmlformats.org/officeDocument/2006/relationships/hyperlink" Target="https://www.dst.dk/extranet/ForskningVariabellister/PSYK_SKSOPR%20-%20Landspatientregistret%20psykiatri%20-%20oplysninger%20om%20operationer.html" TargetMode="External"/><Relationship Id="rId1250" Type="http://schemas.openxmlformats.org/officeDocument/2006/relationships/hyperlink" Target="https://www.dst.dk/extranet/ForskningVariabellister/PSYK_SKSOPR%20-%20Landspatientregistret%20psykiatri%20-%20oplysninger%20om%20operationer.html" TargetMode="External"/><Relationship Id="rId1348" Type="http://schemas.openxmlformats.org/officeDocument/2006/relationships/hyperlink" Target="https://www.dst.dk/extranet/ForskningVariabellister/PSYK_SKSOPR%20-%20Landspatientregistret%20psykiatri%20-%20oplysninger%20om%20operationer.html" TargetMode="External"/><Relationship Id="rId1555" Type="http://schemas.openxmlformats.org/officeDocument/2006/relationships/hyperlink" Target="https://www.dst.dk/extranet/ForskningVariabellister/PSYK_SKSOPR%20-%20Landspatientregistret%20psykiatri%20-%20oplysninger%20om%20operationer.html" TargetMode="External"/><Relationship Id="rId1762" Type="http://schemas.openxmlformats.org/officeDocument/2006/relationships/hyperlink" Target="https://www.dst.dk/extranet/ForskningVariabellister/PSYK_SKSOPR%20-%20Landspatientregistret%20psykiatri%20-%20oplysninger%20om%20operationer.html" TargetMode="External"/><Relationship Id="rId1110" Type="http://schemas.openxmlformats.org/officeDocument/2006/relationships/hyperlink" Target="https://www.dst.dk/extranet/ForskningVariabellister/PSYK_SKSOPR%20-%20Landspatientregistret%20psykiatri%20-%20oplysninger%20om%20operationer.html" TargetMode="External"/><Relationship Id="rId1208" Type="http://schemas.openxmlformats.org/officeDocument/2006/relationships/hyperlink" Target="https://www.dst.dk/extranet/ForskningVariabellister/PSYK_SKSOPR%20-%20Landspatientregistret%20psykiatri%20-%20oplysninger%20om%20operationer.html" TargetMode="External"/><Relationship Id="rId1415" Type="http://schemas.openxmlformats.org/officeDocument/2006/relationships/hyperlink" Target="https://www.dst.dk/extranet/ForskningVariabellister/PSYK_SKSOPR%20-%20Landspatientregistret%20psykiatri%20-%20oplysninger%20om%20operationer.html" TargetMode="External"/><Relationship Id="rId54" Type="http://schemas.openxmlformats.org/officeDocument/2006/relationships/hyperlink" Target="https://www.dst.dk/extranet/ForskningVariabellister/LPR_F_RESULTATER%20-%20Landspatientregistret%20(LPR3)%20-%20Oplysninger%20om%20obligatorisk%20resultatindberetning.html" TargetMode="External"/><Relationship Id="rId1622" Type="http://schemas.openxmlformats.org/officeDocument/2006/relationships/hyperlink" Target="https://www.dst.dk/extranet/ForskningVariabellister/PSYK_SKSOPR%20-%20Landspatientregistret%20psykiatri%20-%20oplysninger%20om%20operationer.html" TargetMode="External"/><Relationship Id="rId1927" Type="http://schemas.openxmlformats.org/officeDocument/2006/relationships/hyperlink" Target="https://www.dst.dk/extranet/ForskningVariabellister/PSYK_SKSOPR%20-%20Landspatientregistret%20psykiatri%20-%20oplysninger%20om%20operationer.html" TargetMode="External"/><Relationship Id="rId2091" Type="http://schemas.openxmlformats.org/officeDocument/2006/relationships/hyperlink" Target="https://www.dst.dk/extranet/ForskningVariabellister/PSYK_SKSOPR%20-%20Landspatientregistret%20psykiatri%20-%20oplysninger%20om%20operationer.html" TargetMode="External"/><Relationship Id="rId270" Type="http://schemas.openxmlformats.org/officeDocument/2006/relationships/hyperlink" Target="https://www.dst.dk/extranet/ForskningVariabellister/PSYK_SKSOPR%20-%20Landspatientregistret%20psykiatri%20-%20oplysninger%20om%20operationer.html" TargetMode="External"/><Relationship Id="rId130" Type="http://schemas.openxmlformats.org/officeDocument/2006/relationships/hyperlink" Target="https://www.dst.dk/extranet/ForskningVariabellister/PSYK_SKSOPR%20-%20Landspatientregistret%20psykiatri%20-%20oplysninger%20om%20operationer.html" TargetMode="External"/><Relationship Id="rId368" Type="http://schemas.openxmlformats.org/officeDocument/2006/relationships/hyperlink" Target="https://www.dst.dk/extranet/ForskningVariabellister/PSYK_SKSOPR%20-%20Landspatientregistret%20psykiatri%20-%20oplysninger%20om%20operationer.html" TargetMode="External"/><Relationship Id="rId575" Type="http://schemas.openxmlformats.org/officeDocument/2006/relationships/hyperlink" Target="https://www.dst.dk/extranet/ForskningVariabellister/PSYK_SKSOPR%20-%20Landspatientregistret%20psykiatri%20-%20oplysninger%20om%20operationer.html" TargetMode="External"/><Relationship Id="rId782" Type="http://schemas.openxmlformats.org/officeDocument/2006/relationships/hyperlink" Target="https://www.dst.dk/extranet/ForskningVariabellister/PSYK_SKSOPR%20-%20Landspatientregistret%20psykiatri%20-%20oplysninger%20om%20operationer.html" TargetMode="External"/><Relationship Id="rId2049" Type="http://schemas.openxmlformats.org/officeDocument/2006/relationships/hyperlink" Target="https://www.dst.dk/extranet/ForskningVariabellister/PSYK_SKSOPR%20-%20Landspatientregistret%20psykiatri%20-%20oplysninger%20om%20operationer.html" TargetMode="External"/><Relationship Id="rId228" Type="http://schemas.openxmlformats.org/officeDocument/2006/relationships/hyperlink" Target="https://www.dst.dk/extranet/ForskningVariabellister/PSYK_SKSOPR%20-%20Landspatientregistret%20psykiatri%20-%20oplysninger%20om%20operationer.html" TargetMode="External"/><Relationship Id="rId435" Type="http://schemas.openxmlformats.org/officeDocument/2006/relationships/hyperlink" Target="https://www.dst.dk/extranet/ForskningVariabellister/PSYK_SKSOPR%20-%20Landspatientregistret%20psykiatri%20-%20oplysninger%20om%20operationer.html" TargetMode="External"/><Relationship Id="rId642" Type="http://schemas.openxmlformats.org/officeDocument/2006/relationships/hyperlink" Target="https://www.dst.dk/extranet/ForskningVariabellister/PSYK_SKSOPR%20-%20Landspatientregistret%20psykiatri%20-%20oplysninger%20om%20operationer.html" TargetMode="External"/><Relationship Id="rId1065" Type="http://schemas.openxmlformats.org/officeDocument/2006/relationships/hyperlink" Target="https://www.dst.dk/extranet/ForskningVariabellister/PSYK_SKSOPR%20-%20Landspatientregistret%20psykiatri%20-%20oplysninger%20om%20operationer.html" TargetMode="External"/><Relationship Id="rId1272" Type="http://schemas.openxmlformats.org/officeDocument/2006/relationships/hyperlink" Target="https://www.dst.dk/extranet/ForskningVariabellister/PSYK_SKSOPR%20-%20Landspatientregistret%20psykiatri%20-%20oplysninger%20om%20operationer.html" TargetMode="External"/><Relationship Id="rId2116" Type="http://schemas.openxmlformats.org/officeDocument/2006/relationships/hyperlink" Target="https://www.dst.dk/extranet/ForskningVariabellister/LMDB%20-%20L%C3%A6gemiddeldatabasen.html" TargetMode="External"/><Relationship Id="rId502" Type="http://schemas.openxmlformats.org/officeDocument/2006/relationships/hyperlink" Target="https://www.dst.dk/extranet/ForskningVariabellister/PSYK_SKSOPR%20-%20Landspatientregistret%20psykiatri%20-%20oplysninger%20om%20operationer.html" TargetMode="External"/><Relationship Id="rId947" Type="http://schemas.openxmlformats.org/officeDocument/2006/relationships/hyperlink" Target="https://www.dst.dk/extranet/ForskningVariabellister/PSYK_SKSOPR%20-%20Landspatientregistret%20psykiatri%20-%20oplysninger%20om%20operationer.html" TargetMode="External"/><Relationship Id="rId1132" Type="http://schemas.openxmlformats.org/officeDocument/2006/relationships/hyperlink" Target="https://www.dst.dk/extranet/ForskningVariabellister/PSYK_SKSOPR%20-%20Landspatientregistret%20psykiatri%20-%20oplysninger%20om%20operationer.html" TargetMode="External"/><Relationship Id="rId1577" Type="http://schemas.openxmlformats.org/officeDocument/2006/relationships/hyperlink" Target="https://www.dst.dk/extranet/ForskningVariabellister/PSYK_SKSOPR%20-%20Landspatientregistret%20psykiatri%20-%20oplysninger%20om%20operationer.html" TargetMode="External"/><Relationship Id="rId1784" Type="http://schemas.openxmlformats.org/officeDocument/2006/relationships/hyperlink" Target="https://www.dst.dk/extranet/ForskningVariabellister/PSYK_SKSOPR%20-%20Landspatientregistret%20psykiatri%20-%20oplysninger%20om%20operationer.html" TargetMode="External"/><Relationship Id="rId1991" Type="http://schemas.openxmlformats.org/officeDocument/2006/relationships/hyperlink" Target="https://www.dst.dk/extranet/ForskningVariabellister/PSYK_SKSOPR%20-%20Landspatientregistret%20psykiatri%20-%20oplysninger%20om%20operationer.html" TargetMode="External"/><Relationship Id="rId76" Type="http://schemas.openxmlformats.org/officeDocument/2006/relationships/hyperlink" Target="https://www.dst.dk/extranet/ForskningVariabellister/PSYK_SKSOPR%20-%20Landspatientregistret%20psykiatri%20-%20oplysninger%20om%20operationer.html" TargetMode="External"/><Relationship Id="rId807" Type="http://schemas.openxmlformats.org/officeDocument/2006/relationships/hyperlink" Target="https://www.dst.dk/extranet/ForskningVariabellister/PSYK_SKSOPR%20-%20Landspatientregistret%20psykiatri%20-%20oplysninger%20om%20operationer.html" TargetMode="External"/><Relationship Id="rId1437" Type="http://schemas.openxmlformats.org/officeDocument/2006/relationships/hyperlink" Target="https://www.dst.dk/extranet/ForskningVariabellister/PSYK_SKSOPR%20-%20Landspatientregistret%20psykiatri%20-%20oplysninger%20om%20operationer.html" TargetMode="External"/><Relationship Id="rId1644" Type="http://schemas.openxmlformats.org/officeDocument/2006/relationships/hyperlink" Target="https://www.dst.dk/extranet/ForskningVariabellister/PSYK_SKSOPR%20-%20Landspatientregistret%20psykiatri%20-%20oplysninger%20om%20operationer.html" TargetMode="External"/><Relationship Id="rId1851" Type="http://schemas.openxmlformats.org/officeDocument/2006/relationships/hyperlink" Target="https://www.dst.dk/extranet/ForskningVariabellister/PSYK_SKSOPR%20-%20Landspatientregistret%20psykiatri%20-%20oplysninger%20om%20operationer.html" TargetMode="External"/><Relationship Id="rId1504" Type="http://schemas.openxmlformats.org/officeDocument/2006/relationships/hyperlink" Target="https://www.dst.dk/extranet/ForskningVariabellister/PSYK_SKSOPR%20-%20Landspatientregistret%20psykiatri%20-%20oplysninger%20om%20operationer.html" TargetMode="External"/><Relationship Id="rId1711" Type="http://schemas.openxmlformats.org/officeDocument/2006/relationships/hyperlink" Target="https://www.dst.dk/extranet/ForskningVariabellister/PSYK_SKSOPR%20-%20Landspatientregistret%20psykiatri%20-%20oplysninger%20om%20operationer.html" TargetMode="External"/><Relationship Id="rId1949" Type="http://schemas.openxmlformats.org/officeDocument/2006/relationships/hyperlink" Target="https://www.dst.dk/extranet/ForskningVariabellister/PSYK_SKSOPR%20-%20Landspatientregistret%20psykiatri%20-%20oplysninger%20om%20operationer.html" TargetMode="External"/><Relationship Id="rId292" Type="http://schemas.openxmlformats.org/officeDocument/2006/relationships/hyperlink" Target="https://www.dst.dk/extranet/ForskningVariabellister/PSYK_SKSOPR%20-%20Landspatientregistret%20psykiatri%20-%20oplysninger%20om%20operationer.html" TargetMode="External"/><Relationship Id="rId1809" Type="http://schemas.openxmlformats.org/officeDocument/2006/relationships/hyperlink" Target="https://www.dst.dk/extranet/ForskningVariabellister/PSYK_SKSOPR%20-%20Landspatientregistret%20psykiatri%20-%20oplysninger%20om%20operationer.html" TargetMode="External"/><Relationship Id="rId597" Type="http://schemas.openxmlformats.org/officeDocument/2006/relationships/hyperlink" Target="https://www.dst.dk/extranet/ForskningVariabellister/PSYK_SKSOPR%20-%20Landspatientregistret%20psykiatri%20-%20oplysninger%20om%20operationer.html" TargetMode="External"/><Relationship Id="rId152" Type="http://schemas.openxmlformats.org/officeDocument/2006/relationships/hyperlink" Target="https://www.dst.dk/extranet/ForskningVariabellister/PSYK_SKSOPR%20-%20Landspatientregistret%20psykiatri%20-%20oplysninger%20om%20operationer.html" TargetMode="External"/><Relationship Id="rId457" Type="http://schemas.openxmlformats.org/officeDocument/2006/relationships/hyperlink" Target="https://www.dst.dk/extranet/ForskningVariabellister/PSYK_SKSOPR%20-%20Landspatientregistret%20psykiatri%20-%20oplysninger%20om%20operationer.html" TargetMode="External"/><Relationship Id="rId1087" Type="http://schemas.openxmlformats.org/officeDocument/2006/relationships/hyperlink" Target="https://www.dst.dk/extranet/ForskningVariabellister/PSYK_SKSOPR%20-%20Landspatientregistret%20psykiatri%20-%20oplysninger%20om%20operationer.html" TargetMode="External"/><Relationship Id="rId1294" Type="http://schemas.openxmlformats.org/officeDocument/2006/relationships/hyperlink" Target="https://www.dst.dk/extranet/ForskningVariabellister/PSYK_SKSOPR%20-%20Landspatientregistret%20psykiatri%20-%20oplysninger%20om%20operationer.html" TargetMode="External"/><Relationship Id="rId2040" Type="http://schemas.openxmlformats.org/officeDocument/2006/relationships/hyperlink" Target="https://www.dst.dk/extranet/ForskningVariabellister/PSYK_SKSOPR%20-%20Landspatientregistret%20psykiatri%20-%20oplysninger%20om%20operationer.html" TargetMode="External"/><Relationship Id="rId2138" Type="http://schemas.openxmlformats.org/officeDocument/2006/relationships/hyperlink" Target="https://www.dst.dk/extranet/ForskningVariabellister/BUAS%20-%20B%C3%B8rn%20og%20unge%20anbragte%20kvartalsstatus.html" TargetMode="External"/><Relationship Id="rId664" Type="http://schemas.openxmlformats.org/officeDocument/2006/relationships/hyperlink" Target="https://www.dst.dk/extranet/ForskningVariabellister/PSYK_SKSOPR%20-%20Landspatientregistret%20psykiatri%20-%20oplysninger%20om%20operationer.html" TargetMode="External"/><Relationship Id="rId871" Type="http://schemas.openxmlformats.org/officeDocument/2006/relationships/hyperlink" Target="https://www.dst.dk/extranet/ForskningVariabellister/PSYK_SKSOPR%20-%20Landspatientregistret%20psykiatri%20-%20oplysninger%20om%20operationer.html" TargetMode="External"/><Relationship Id="rId969" Type="http://schemas.openxmlformats.org/officeDocument/2006/relationships/hyperlink" Target="https://www.dst.dk/extranet/ForskningVariabellister/PSYK_SKSOPR%20-%20Landspatientregistret%20psykiatri%20-%20oplysninger%20om%20operationer.html" TargetMode="External"/><Relationship Id="rId1599" Type="http://schemas.openxmlformats.org/officeDocument/2006/relationships/hyperlink" Target="https://www.dst.dk/extranet/ForskningVariabellister/PSYK_SKSOPR%20-%20Landspatientregistret%20psykiatri%20-%20oplysninger%20om%20operationer.html" TargetMode="External"/><Relationship Id="rId317" Type="http://schemas.openxmlformats.org/officeDocument/2006/relationships/hyperlink" Target="https://www.dst.dk/extranet/ForskningVariabellister/PSYK_SKSOPR%20-%20Landspatientregistret%20psykiatri%20-%20oplysninger%20om%20operationer.html" TargetMode="External"/><Relationship Id="rId524" Type="http://schemas.openxmlformats.org/officeDocument/2006/relationships/hyperlink" Target="https://www.dst.dk/extranet/ForskningVariabellister/PSYK_SKSOPR%20-%20Landspatientregistret%20psykiatri%20-%20oplysninger%20om%20operationer.html" TargetMode="External"/><Relationship Id="rId731" Type="http://schemas.openxmlformats.org/officeDocument/2006/relationships/hyperlink" Target="https://www.dst.dk/extranet/ForskningVariabellister/PSYK_SKSOPR%20-%20Landspatientregistret%20psykiatri%20-%20oplysninger%20om%20operationer.html" TargetMode="External"/><Relationship Id="rId1154" Type="http://schemas.openxmlformats.org/officeDocument/2006/relationships/hyperlink" Target="https://www.dst.dk/extranet/ForskningVariabellister/PSYK_SKSOPR%20-%20Landspatientregistret%20psykiatri%20-%20oplysninger%20om%20operationer.html" TargetMode="External"/><Relationship Id="rId1361" Type="http://schemas.openxmlformats.org/officeDocument/2006/relationships/hyperlink" Target="https://www.dst.dk/extranet/ForskningVariabellister/PSYK_SKSOPR%20-%20Landspatientregistret%20psykiatri%20-%20oplysninger%20om%20operationer.html" TargetMode="External"/><Relationship Id="rId1459" Type="http://schemas.openxmlformats.org/officeDocument/2006/relationships/hyperlink" Target="https://www.dst.dk/extranet/ForskningVariabellister/PSYK_SKSOPR%20-%20Landspatientregistret%20psykiatri%20-%20oplysninger%20om%20operationer.html" TargetMode="External"/><Relationship Id="rId98" Type="http://schemas.openxmlformats.org/officeDocument/2006/relationships/hyperlink" Target="https://www.dst.dk/extranet/ForskningVariabellister/PSYK_SKSOPR%20-%20Landspatientregistret%20psykiatri%20-%20oplysninger%20om%20operationer.html" TargetMode="External"/><Relationship Id="rId829" Type="http://schemas.openxmlformats.org/officeDocument/2006/relationships/hyperlink" Target="https://www.dst.dk/extranet/ForskningVariabellister/PSYK_SKSOPR%20-%20Landspatientregistret%20psykiatri%20-%20oplysninger%20om%20operationer.html" TargetMode="External"/><Relationship Id="rId1014" Type="http://schemas.openxmlformats.org/officeDocument/2006/relationships/hyperlink" Target="https://www.dst.dk/extranet/ForskningVariabellister/PSYK_SKSOPR%20-%20Landspatientregistret%20psykiatri%20-%20oplysninger%20om%20operationer.html" TargetMode="External"/><Relationship Id="rId1221" Type="http://schemas.openxmlformats.org/officeDocument/2006/relationships/hyperlink" Target="https://www.dst.dk/extranet/ForskningVariabellister/PSYK_SKSOPR%20-%20Landspatientregistret%20psykiatri%20-%20oplysninger%20om%20operationer.html" TargetMode="External"/><Relationship Id="rId1666" Type="http://schemas.openxmlformats.org/officeDocument/2006/relationships/hyperlink" Target="https://www.dst.dk/extranet/ForskningVariabellister/PSYK_SKSOPR%20-%20Landspatientregistret%20psykiatri%20-%20oplysninger%20om%20operationer.html" TargetMode="External"/><Relationship Id="rId1873" Type="http://schemas.openxmlformats.org/officeDocument/2006/relationships/hyperlink" Target="https://www.dst.dk/extranet/ForskningVariabellister/PSYK_SKSOPR%20-%20Landspatientregistret%20psykiatri%20-%20oplysninger%20om%20operationer.html" TargetMode="External"/><Relationship Id="rId1319" Type="http://schemas.openxmlformats.org/officeDocument/2006/relationships/hyperlink" Target="https://www.dst.dk/extranet/ForskningVariabellister/PSYK_SKSOPR%20-%20Landspatientregistret%20psykiatri%20-%20oplysninger%20om%20operationer.html" TargetMode="External"/><Relationship Id="rId1526" Type="http://schemas.openxmlformats.org/officeDocument/2006/relationships/hyperlink" Target="https://www.dst.dk/extranet/ForskningVariabellister/PSYK_SKSOPR%20-%20Landspatientregistret%20psykiatri%20-%20oplysninger%20om%20operationer.html" TargetMode="External"/><Relationship Id="rId1733" Type="http://schemas.openxmlformats.org/officeDocument/2006/relationships/hyperlink" Target="https://www.dst.dk/extranet/ForskningVariabellister/PSYK_SKSOPR%20-%20Landspatientregistret%20psykiatri%20-%20oplysninger%20om%20operationer.html" TargetMode="External"/><Relationship Id="rId1940" Type="http://schemas.openxmlformats.org/officeDocument/2006/relationships/hyperlink" Target="https://www.dst.dk/extranet/ForskningVariabellister/PSYK_SKSOPR%20-%20Landspatientregistret%20psykiatri%20-%20oplysninger%20om%20operationer.html" TargetMode="External"/><Relationship Id="rId25" Type="http://schemas.openxmlformats.org/officeDocument/2006/relationships/hyperlink" Target="https://dst.dk/extranet/ForskningVariabellister/SGDP%20-%20Sygedagpenge%20-%20sager.html" TargetMode="External"/><Relationship Id="rId1800" Type="http://schemas.openxmlformats.org/officeDocument/2006/relationships/hyperlink" Target="https://www.dst.dk/extranet/ForskningVariabellister/PSYK_SKSOPR%20-%20Landspatientregistret%20psykiatri%20-%20oplysninger%20om%20operationer.html" TargetMode="External"/><Relationship Id="rId174" Type="http://schemas.openxmlformats.org/officeDocument/2006/relationships/hyperlink" Target="https://www.dst.dk/extranet/ForskningVariabellister/PSYK_SKSOPR%20-%20Landspatientregistret%20psykiatri%20-%20oplysninger%20om%20operationer.html" TargetMode="External"/><Relationship Id="rId381" Type="http://schemas.openxmlformats.org/officeDocument/2006/relationships/hyperlink" Target="https://www.dst.dk/extranet/ForskningVariabellister/PSYK_SKSOPR%20-%20Landspatientregistret%20psykiatri%20-%20oplysninger%20om%20operationer.html" TargetMode="External"/><Relationship Id="rId2062" Type="http://schemas.openxmlformats.org/officeDocument/2006/relationships/hyperlink" Target="https://www.dst.dk/extranet/ForskningVariabellister/PSYK_SKSOPR%20-%20Landspatientregistret%20psykiatri%20-%20oplysninger%20om%20operationer.html" TargetMode="External"/><Relationship Id="rId241" Type="http://schemas.openxmlformats.org/officeDocument/2006/relationships/hyperlink" Target="https://www.dst.dk/extranet/ForskningVariabellister/PSYK_SKSOPR%20-%20Landspatientregistret%20psykiatri%20-%20oplysninger%20om%20operationer.html" TargetMode="External"/><Relationship Id="rId479" Type="http://schemas.openxmlformats.org/officeDocument/2006/relationships/hyperlink" Target="https://www.dst.dk/extranet/ForskningVariabellister/PSYK_SKSOPR%20-%20Landspatientregistret%20psykiatri%20-%20oplysninger%20om%20operationer.html" TargetMode="External"/><Relationship Id="rId686" Type="http://schemas.openxmlformats.org/officeDocument/2006/relationships/hyperlink" Target="https://www.dst.dk/extranet/ForskningVariabellister/PSYK_SKSOPR%20-%20Landspatientregistret%20psykiatri%20-%20oplysninger%20om%20operationer.html" TargetMode="External"/><Relationship Id="rId893" Type="http://schemas.openxmlformats.org/officeDocument/2006/relationships/hyperlink" Target="https://www.dst.dk/extranet/ForskningVariabellister/PSYK_SKSOPR%20-%20Landspatientregistret%20psykiatri%20-%20oplysninger%20om%20operationer.html" TargetMode="External"/><Relationship Id="rId339" Type="http://schemas.openxmlformats.org/officeDocument/2006/relationships/hyperlink" Target="https://www.dst.dk/extranet/ForskningVariabellister/PSYK_SKSOPR%20-%20Landspatientregistret%20psykiatri%20-%20oplysninger%20om%20operationer.html" TargetMode="External"/><Relationship Id="rId546" Type="http://schemas.openxmlformats.org/officeDocument/2006/relationships/hyperlink" Target="https://www.dst.dk/extranet/ForskningVariabellister/PSYK_SKSOPR%20-%20Landspatientregistret%20psykiatri%20-%20oplysninger%20om%20operationer.html" TargetMode="External"/><Relationship Id="rId753" Type="http://schemas.openxmlformats.org/officeDocument/2006/relationships/hyperlink" Target="https://www.dst.dk/extranet/ForskningVariabellister/PSYK_SKSOPR%20-%20Landspatientregistret%20psykiatri%20-%20oplysninger%20om%20operationer.html" TargetMode="External"/><Relationship Id="rId1176" Type="http://schemas.openxmlformats.org/officeDocument/2006/relationships/hyperlink" Target="https://www.dst.dk/extranet/ForskningVariabellister/PSYK_SKSOPR%20-%20Landspatientregistret%20psykiatri%20-%20oplysninger%20om%20operationer.html" TargetMode="External"/><Relationship Id="rId1383" Type="http://schemas.openxmlformats.org/officeDocument/2006/relationships/hyperlink" Target="https://www.dst.dk/extranet/ForskningVariabellister/PSYK_SKSOPR%20-%20Landspatientregistret%20psykiatri%20-%20oplysninger%20om%20operationer.html" TargetMode="External"/><Relationship Id="rId101" Type="http://schemas.openxmlformats.org/officeDocument/2006/relationships/hyperlink" Target="https://www.dst.dk/extranet/ForskningVariabellister/PSYK_SKSOPR%20-%20Landspatientregistret%20psykiatri%20-%20oplysninger%20om%20operationer.html" TargetMode="External"/><Relationship Id="rId406" Type="http://schemas.openxmlformats.org/officeDocument/2006/relationships/hyperlink" Target="https://www.dst.dk/extranet/ForskningVariabellister/PSYK_SKSOPR%20-%20Landspatientregistret%20psykiatri%20-%20oplysninger%20om%20operationer.html" TargetMode="External"/><Relationship Id="rId960" Type="http://schemas.openxmlformats.org/officeDocument/2006/relationships/hyperlink" Target="https://www.dst.dk/extranet/ForskningVariabellister/PSYK_SKSOPR%20-%20Landspatientregistret%20psykiatri%20-%20oplysninger%20om%20operationer.html" TargetMode="External"/><Relationship Id="rId1036" Type="http://schemas.openxmlformats.org/officeDocument/2006/relationships/hyperlink" Target="https://www.dst.dk/extranet/ForskningVariabellister/PSYK_SKSOPR%20-%20Landspatientregistret%20psykiatri%20-%20oplysninger%20om%20operationer.html" TargetMode="External"/><Relationship Id="rId1243" Type="http://schemas.openxmlformats.org/officeDocument/2006/relationships/hyperlink" Target="https://www.dst.dk/extranet/ForskningVariabellister/PSYK_SKSOPR%20-%20Landspatientregistret%20psykiatri%20-%20oplysninger%20om%20operationer.html" TargetMode="External"/><Relationship Id="rId1590" Type="http://schemas.openxmlformats.org/officeDocument/2006/relationships/hyperlink" Target="https://www.dst.dk/extranet/ForskningVariabellister/PSYK_SKSOPR%20-%20Landspatientregistret%20psykiatri%20-%20oplysninger%20om%20operationer.html" TargetMode="External"/><Relationship Id="rId1688" Type="http://schemas.openxmlformats.org/officeDocument/2006/relationships/hyperlink" Target="https://www.dst.dk/extranet/ForskningVariabellister/PSYK_SKSOPR%20-%20Landspatientregistret%20psykiatri%20-%20oplysninger%20om%20operationer.html" TargetMode="External"/><Relationship Id="rId1895" Type="http://schemas.openxmlformats.org/officeDocument/2006/relationships/hyperlink" Target="https://www.dst.dk/extranet/ForskningVariabellister/PSYK_SKSOPR%20-%20Landspatientregistret%20psykiatri%20-%20oplysninger%20om%20operationer.html" TargetMode="External"/><Relationship Id="rId613" Type="http://schemas.openxmlformats.org/officeDocument/2006/relationships/hyperlink" Target="https://www.dst.dk/extranet/ForskningVariabellister/PSYK_SKSOPR%20-%20Landspatientregistret%20psykiatri%20-%20oplysninger%20om%20operationer.html" TargetMode="External"/><Relationship Id="rId820" Type="http://schemas.openxmlformats.org/officeDocument/2006/relationships/hyperlink" Target="https://www.dst.dk/extranet/ForskningVariabellister/PSYK_SKSOPR%20-%20Landspatientregistret%20psykiatri%20-%20oplysninger%20om%20operationer.html" TargetMode="External"/><Relationship Id="rId918" Type="http://schemas.openxmlformats.org/officeDocument/2006/relationships/hyperlink" Target="https://www.dst.dk/extranet/ForskningVariabellister/PSYK_SKSOPR%20-%20Landspatientregistret%20psykiatri%20-%20oplysninger%20om%20operationer.html" TargetMode="External"/><Relationship Id="rId1450" Type="http://schemas.openxmlformats.org/officeDocument/2006/relationships/hyperlink" Target="https://www.dst.dk/extranet/ForskningVariabellister/PSYK_SKSOPR%20-%20Landspatientregistret%20psykiatri%20-%20oplysninger%20om%20operationer.html" TargetMode="External"/><Relationship Id="rId1548" Type="http://schemas.openxmlformats.org/officeDocument/2006/relationships/hyperlink" Target="https://www.dst.dk/extranet/ForskningVariabellister/PSYK_SKSOPR%20-%20Landspatientregistret%20psykiatri%20-%20oplysninger%20om%20operationer.html" TargetMode="External"/><Relationship Id="rId1755" Type="http://schemas.openxmlformats.org/officeDocument/2006/relationships/hyperlink" Target="https://www.dst.dk/extranet/ForskningVariabellister/PSYK_SKSOPR%20-%20Landspatientregistret%20psykiatri%20-%20oplysninger%20om%20operationer.html" TargetMode="External"/><Relationship Id="rId1103" Type="http://schemas.openxmlformats.org/officeDocument/2006/relationships/hyperlink" Target="https://www.dst.dk/extranet/ForskningVariabellister/PSYK_SKSOPR%20-%20Landspatientregistret%20psykiatri%20-%20oplysninger%20om%20operationer.html" TargetMode="External"/><Relationship Id="rId1310" Type="http://schemas.openxmlformats.org/officeDocument/2006/relationships/hyperlink" Target="https://www.dst.dk/extranet/ForskningVariabellister/PSYK_SKSOPR%20-%20Landspatientregistret%20psykiatri%20-%20oplysninger%20om%20operationer.html" TargetMode="External"/><Relationship Id="rId1408" Type="http://schemas.openxmlformats.org/officeDocument/2006/relationships/hyperlink" Target="https://www.dst.dk/extranet/ForskningVariabellister/PSYK_SKSOPR%20-%20Landspatientregistret%20psykiatri%20-%20oplysninger%20om%20operationer.html" TargetMode="External"/><Relationship Id="rId1962" Type="http://schemas.openxmlformats.org/officeDocument/2006/relationships/hyperlink" Target="https://www.dst.dk/extranet/ForskningVariabellister/PSYK_SKSOPR%20-%20Landspatientregistret%20psykiatri%20-%20oplysninger%20om%20operationer.html" TargetMode="External"/><Relationship Id="rId47" Type="http://schemas.openxmlformats.org/officeDocument/2006/relationships/hyperlink" Target="https://www.dst.dk/extranet/ForskningVariabellister/LPR_F_MORBARNFORLOEB%20-%20Landspatientregistret%20(LPR3)%20-%20Oplysninger%20om%20mor%20og%20barns%20forl%C3%B8b.html" TargetMode="External"/><Relationship Id="rId1615" Type="http://schemas.openxmlformats.org/officeDocument/2006/relationships/hyperlink" Target="https://www.dst.dk/extranet/ForskningVariabellister/PSYK_SKSOPR%20-%20Landspatientregistret%20psykiatri%20-%20oplysninger%20om%20operationer.html" TargetMode="External"/><Relationship Id="rId1822" Type="http://schemas.openxmlformats.org/officeDocument/2006/relationships/hyperlink" Target="https://www.dst.dk/extranet/ForskningVariabellister/PSYK_SKSOPR%20-%20Landspatientregistret%20psykiatri%20-%20oplysninger%20om%20operationer.html" TargetMode="External"/><Relationship Id="rId196" Type="http://schemas.openxmlformats.org/officeDocument/2006/relationships/hyperlink" Target="https://www.dst.dk/extranet/ForskningVariabellister/PSYK_SKSOPR%20-%20Landspatientregistret%20psykiatri%20-%20oplysninger%20om%20operationer.html" TargetMode="External"/><Relationship Id="rId2084" Type="http://schemas.openxmlformats.org/officeDocument/2006/relationships/hyperlink" Target="https://www.dst.dk/extranet/ForskningVariabellister/PSYK_SKSOPR%20-%20Landspatientregistret%20psykiatri%20-%20oplysninger%20om%20operationer.html" TargetMode="External"/><Relationship Id="rId263" Type="http://schemas.openxmlformats.org/officeDocument/2006/relationships/hyperlink" Target="https://www.dst.dk/extranet/ForskningVariabellister/PSYK_SKSOPR%20-%20Landspatientregistret%20psykiatri%20-%20oplysninger%20om%20operationer.html" TargetMode="External"/><Relationship Id="rId470" Type="http://schemas.openxmlformats.org/officeDocument/2006/relationships/hyperlink" Target="https://www.dst.dk/extranet/ForskningVariabellister/PSYK_SKSOPR%20-%20Landspatientregistret%20psykiatri%20-%20oplysninger%20om%20operationer.html" TargetMode="External"/><Relationship Id="rId2151" Type="http://schemas.openxmlformats.org/officeDocument/2006/relationships/hyperlink" Target="https://www.dst.dk/extranet/ForskningVariabellister/DAR%20-%20Danmarks%20adresseregister.html" TargetMode="External"/><Relationship Id="rId123" Type="http://schemas.openxmlformats.org/officeDocument/2006/relationships/hyperlink" Target="https://www.dst.dk/extranet/ForskningVariabellister/PSYK_SKSOPR%20-%20Landspatientregistret%20psykiatri%20-%20oplysninger%20om%20operationer.html" TargetMode="External"/><Relationship Id="rId330" Type="http://schemas.openxmlformats.org/officeDocument/2006/relationships/hyperlink" Target="https://www.dst.dk/extranet/ForskningVariabellister/PSYK_SKSOPR%20-%20Landspatientregistret%20psykiatri%20-%20oplysninger%20om%20operationer.html" TargetMode="External"/><Relationship Id="rId568" Type="http://schemas.openxmlformats.org/officeDocument/2006/relationships/hyperlink" Target="https://www.dst.dk/extranet/ForskningVariabellister/PSYK_SKSOPR%20-%20Landspatientregistret%20psykiatri%20-%20oplysninger%20om%20operationer.html" TargetMode="External"/><Relationship Id="rId775" Type="http://schemas.openxmlformats.org/officeDocument/2006/relationships/hyperlink" Target="https://www.dst.dk/extranet/ForskningVariabellister/PSYK_SKSOPR%20-%20Landspatientregistret%20psykiatri%20-%20oplysninger%20om%20operationer.html" TargetMode="External"/><Relationship Id="rId982" Type="http://schemas.openxmlformats.org/officeDocument/2006/relationships/hyperlink" Target="https://www.dst.dk/extranet/ForskningVariabellister/PSYK_SKSOPR%20-%20Landspatientregistret%20psykiatri%20-%20oplysninger%20om%20operationer.html" TargetMode="External"/><Relationship Id="rId1198" Type="http://schemas.openxmlformats.org/officeDocument/2006/relationships/hyperlink" Target="https://www.dst.dk/extranet/ForskningVariabellister/PSYK_SKSOPR%20-%20Landspatientregistret%20psykiatri%20-%20oplysninger%20om%20operationer.html" TargetMode="External"/><Relationship Id="rId2011" Type="http://schemas.openxmlformats.org/officeDocument/2006/relationships/hyperlink" Target="https://www.dst.dk/extranet/ForskningVariabellister/PSYK_SKSOPR%20-%20Landspatientregistret%20psykiatri%20-%20oplysninger%20om%20operationer.html" TargetMode="External"/><Relationship Id="rId428" Type="http://schemas.openxmlformats.org/officeDocument/2006/relationships/hyperlink" Target="https://www.dst.dk/extranet/ForskningVariabellister/PSYK_SKSOPR%20-%20Landspatientregistret%20psykiatri%20-%20oplysninger%20om%20operationer.html" TargetMode="External"/><Relationship Id="rId635" Type="http://schemas.openxmlformats.org/officeDocument/2006/relationships/hyperlink" Target="https://www.dst.dk/extranet/ForskningVariabellister/PSYK_SKSOPR%20-%20Landspatientregistret%20psykiatri%20-%20oplysninger%20om%20operationer.html" TargetMode="External"/><Relationship Id="rId842" Type="http://schemas.openxmlformats.org/officeDocument/2006/relationships/hyperlink" Target="https://www.dst.dk/extranet/ForskningVariabellister/PSYK_SKSOPR%20-%20Landspatientregistret%20psykiatri%20-%20oplysninger%20om%20operationer.html" TargetMode="External"/><Relationship Id="rId1058" Type="http://schemas.openxmlformats.org/officeDocument/2006/relationships/hyperlink" Target="https://www.dst.dk/extranet/ForskningVariabellister/PSYK_SKSOPR%20-%20Landspatientregistret%20psykiatri%20-%20oplysninger%20om%20operationer.html" TargetMode="External"/><Relationship Id="rId1265" Type="http://schemas.openxmlformats.org/officeDocument/2006/relationships/hyperlink" Target="https://www.dst.dk/extranet/ForskningVariabellister/PSYK_SKSOPR%20-%20Landspatientregistret%20psykiatri%20-%20oplysninger%20om%20operationer.html" TargetMode="External"/><Relationship Id="rId1472" Type="http://schemas.openxmlformats.org/officeDocument/2006/relationships/hyperlink" Target="https://www.dst.dk/extranet/ForskningVariabellister/PSYK_SKSOPR%20-%20Landspatientregistret%20psykiatri%20-%20oplysninger%20om%20operationer.html" TargetMode="External"/><Relationship Id="rId2109" Type="http://schemas.openxmlformats.org/officeDocument/2006/relationships/hyperlink" Target="https://www.dst.dk/extranet/ForskningVariabellister/PSYK_SKSOPR%20-%20Landspatientregistret%20psykiatri%20-%20oplysninger%20om%20operationer.html" TargetMode="External"/><Relationship Id="rId702" Type="http://schemas.openxmlformats.org/officeDocument/2006/relationships/hyperlink" Target="https://www.dst.dk/extranet/ForskningVariabellister/PSYK_SKSOPR%20-%20Landspatientregistret%20psykiatri%20-%20oplysninger%20om%20operationer.html" TargetMode="External"/><Relationship Id="rId1125" Type="http://schemas.openxmlformats.org/officeDocument/2006/relationships/hyperlink" Target="https://www.dst.dk/extranet/ForskningVariabellister/PSYK_SKSOPR%20-%20Landspatientregistret%20psykiatri%20-%20oplysninger%20om%20operationer.html" TargetMode="External"/><Relationship Id="rId1332" Type="http://schemas.openxmlformats.org/officeDocument/2006/relationships/hyperlink" Target="https://www.dst.dk/extranet/ForskningVariabellister/PSYK_SKSOPR%20-%20Landspatientregistret%20psykiatri%20-%20oplysninger%20om%20operationer.html" TargetMode="External"/><Relationship Id="rId1777" Type="http://schemas.openxmlformats.org/officeDocument/2006/relationships/hyperlink" Target="https://www.dst.dk/extranet/ForskningVariabellister/PSYK_SKSOPR%20-%20Landspatientregistret%20psykiatri%20-%20oplysninger%20om%20operationer.html" TargetMode="External"/><Relationship Id="rId1984" Type="http://schemas.openxmlformats.org/officeDocument/2006/relationships/hyperlink" Target="https://www.dst.dk/extranet/ForskningVariabellister/PSYK_SKSOPR%20-%20Landspatientregistret%20psykiatri%20-%20oplysninger%20om%20operationer.html" TargetMode="External"/><Relationship Id="rId69" Type="http://schemas.openxmlformats.org/officeDocument/2006/relationships/hyperlink" Target="https://www.dst.dk/extranet/ForskningVariabellister/PSYK_SKSOPR%20-%20Landspatientregistret%20psykiatri%20-%20oplysninger%20om%20operationer.html" TargetMode="External"/><Relationship Id="rId1637" Type="http://schemas.openxmlformats.org/officeDocument/2006/relationships/hyperlink" Target="https://www.dst.dk/extranet/ForskningVariabellister/PSYK_SKSOPR%20-%20Landspatientregistret%20psykiatri%20-%20oplysninger%20om%20operationer.html" TargetMode="External"/><Relationship Id="rId1844" Type="http://schemas.openxmlformats.org/officeDocument/2006/relationships/hyperlink" Target="https://www.dst.dk/extranet/ForskningVariabellister/PSYK_SKSOPR%20-%20Landspatientregistret%20psykiatri%20-%20oplysninger%20om%20operationer.html" TargetMode="External"/><Relationship Id="rId1704" Type="http://schemas.openxmlformats.org/officeDocument/2006/relationships/hyperlink" Target="https://www.dst.dk/extranet/ForskningVariabellister/PSYK_SKSOPR%20-%20Landspatientregistret%20psykiatri%20-%20oplysninger%20om%20operationer.html" TargetMode="External"/><Relationship Id="rId285" Type="http://schemas.openxmlformats.org/officeDocument/2006/relationships/hyperlink" Target="https://www.dst.dk/extranet/ForskningVariabellister/PSYK_SKSOPR%20-%20Landspatientregistret%20psykiatri%20-%20oplysninger%20om%20operationer.html" TargetMode="External"/><Relationship Id="rId1911" Type="http://schemas.openxmlformats.org/officeDocument/2006/relationships/hyperlink" Target="https://www.dst.dk/extranet/ForskningVariabellister/PSYK_SKSOPR%20-%20Landspatientregistret%20psykiatri%20-%20oplysninger%20om%20operationer.html" TargetMode="External"/><Relationship Id="rId492" Type="http://schemas.openxmlformats.org/officeDocument/2006/relationships/hyperlink" Target="https://www.dst.dk/extranet/ForskningVariabellister/PSYK_SKSOPR%20-%20Landspatientregistret%20psykiatri%20-%20oplysninger%20om%20operationer.html" TargetMode="External"/><Relationship Id="rId797" Type="http://schemas.openxmlformats.org/officeDocument/2006/relationships/hyperlink" Target="https://www.dst.dk/extranet/ForskningVariabellister/PSYK_SKSOPR%20-%20Landspatientregistret%20psykiatri%20-%20oplysninger%20om%20operationer.html" TargetMode="External"/><Relationship Id="rId145" Type="http://schemas.openxmlformats.org/officeDocument/2006/relationships/hyperlink" Target="https://www.dst.dk/extranet/ForskningVariabellister/PSYK_SKSOPR%20-%20Landspatientregistret%20psykiatri%20-%20oplysninger%20om%20operationer.html" TargetMode="External"/><Relationship Id="rId352" Type="http://schemas.openxmlformats.org/officeDocument/2006/relationships/hyperlink" Target="https://www.dst.dk/extranet/ForskningVariabellister/PSYK_SKSOPR%20-%20Landspatientregistret%20psykiatri%20-%20oplysninger%20om%20operationer.html" TargetMode="External"/><Relationship Id="rId1287" Type="http://schemas.openxmlformats.org/officeDocument/2006/relationships/hyperlink" Target="https://www.dst.dk/extranet/ForskningVariabellister/PSYK_SKSOPR%20-%20Landspatientregistret%20psykiatri%20-%20oplysninger%20om%20operationer.html" TargetMode="External"/><Relationship Id="rId2033" Type="http://schemas.openxmlformats.org/officeDocument/2006/relationships/hyperlink" Target="https://www.dst.dk/extranet/ForskningVariabellister/PSYK_SKSOPR%20-%20Landspatientregistret%20psykiatri%20-%20oplysninger%20om%20operationer.html" TargetMode="External"/><Relationship Id="rId212" Type="http://schemas.openxmlformats.org/officeDocument/2006/relationships/hyperlink" Target="https://www.dst.dk/extranet/ForskningVariabellister/PSYK_SKSOPR%20-%20Landspatientregistret%20psykiatri%20-%20oplysninger%20om%20operationer.html" TargetMode="External"/><Relationship Id="rId657" Type="http://schemas.openxmlformats.org/officeDocument/2006/relationships/hyperlink" Target="https://www.dst.dk/extranet/ForskningVariabellister/PSYK_SKSOPR%20-%20Landspatientregistret%20psykiatri%20-%20oplysninger%20om%20operationer.html" TargetMode="External"/><Relationship Id="rId864" Type="http://schemas.openxmlformats.org/officeDocument/2006/relationships/hyperlink" Target="https://www.dst.dk/extranet/ForskningVariabellister/PSYK_SKSOPR%20-%20Landspatientregistret%20psykiatri%20-%20oplysninger%20om%20operationer.html" TargetMode="External"/><Relationship Id="rId1494" Type="http://schemas.openxmlformats.org/officeDocument/2006/relationships/hyperlink" Target="https://www.dst.dk/extranet/ForskningVariabellister/PSYK_SKSOPR%20-%20Landspatientregistret%20psykiatri%20-%20oplysninger%20om%20operationer.html" TargetMode="External"/><Relationship Id="rId1799" Type="http://schemas.openxmlformats.org/officeDocument/2006/relationships/hyperlink" Target="https://www.dst.dk/extranet/ForskningVariabellister/PSYK_SKSOPR%20-%20Landspatientregistret%20psykiatri%20-%20oplysninger%20om%20operationer.html" TargetMode="External"/><Relationship Id="rId2100" Type="http://schemas.openxmlformats.org/officeDocument/2006/relationships/hyperlink" Target="https://www.dst.dk/extranet/ForskningVariabellister/PSYK_SKSOPR%20-%20Landspatientregistret%20psykiatri%20-%20oplysninger%20om%20operationer.html" TargetMode="External"/><Relationship Id="rId517" Type="http://schemas.openxmlformats.org/officeDocument/2006/relationships/hyperlink" Target="https://www.dst.dk/extranet/ForskningVariabellister/PSYK_SKSOPR%20-%20Landspatientregistret%20psykiatri%20-%20oplysninger%20om%20operationer.html" TargetMode="External"/><Relationship Id="rId724" Type="http://schemas.openxmlformats.org/officeDocument/2006/relationships/hyperlink" Target="https://www.dst.dk/extranet/ForskningVariabellister/PSYK_SKSOPR%20-%20Landspatientregistret%20psykiatri%20-%20oplysninger%20om%20operationer.html" TargetMode="External"/><Relationship Id="rId931" Type="http://schemas.openxmlformats.org/officeDocument/2006/relationships/hyperlink" Target="https://www.dst.dk/extranet/ForskningVariabellister/PSYK_SKSOPR%20-%20Landspatientregistret%20psykiatri%20-%20oplysninger%20om%20operationer.html" TargetMode="External"/><Relationship Id="rId1147" Type="http://schemas.openxmlformats.org/officeDocument/2006/relationships/hyperlink" Target="https://www.dst.dk/extranet/ForskningVariabellister/PSYK_SKSOPR%20-%20Landspatientregistret%20psykiatri%20-%20oplysninger%20om%20operationer.html" TargetMode="External"/><Relationship Id="rId1354" Type="http://schemas.openxmlformats.org/officeDocument/2006/relationships/hyperlink" Target="https://www.dst.dk/extranet/ForskningVariabellister/PSYK_SKSOPR%20-%20Landspatientregistret%20psykiatri%20-%20oplysninger%20om%20operationer.html" TargetMode="External"/><Relationship Id="rId1561" Type="http://schemas.openxmlformats.org/officeDocument/2006/relationships/hyperlink" Target="https://www.dst.dk/extranet/ForskningVariabellister/PSYK_SKSOPR%20-%20Landspatientregistret%20psykiatri%20-%20oplysninger%20om%20operationer.html" TargetMode="External"/><Relationship Id="rId60" Type="http://schemas.openxmlformats.org/officeDocument/2006/relationships/hyperlink" Target="https://www.dst.dk/extranet/ForskningVariabellister/LPR_F_NYT_HELBREDSFORLOEB%20-%20Landspatientregistret%20(LPR3)%20-%20Oplysninger%20om%20helbredsforl%C3%B8b.html" TargetMode="External"/><Relationship Id="rId1007" Type="http://schemas.openxmlformats.org/officeDocument/2006/relationships/hyperlink" Target="https://www.dst.dk/extranet/ForskningVariabellister/PSYK_SKSOPR%20-%20Landspatientregistret%20psykiatri%20-%20oplysninger%20om%20operationer.html" TargetMode="External"/><Relationship Id="rId1214" Type="http://schemas.openxmlformats.org/officeDocument/2006/relationships/hyperlink" Target="https://www.dst.dk/extranet/ForskningVariabellister/PSYK_SKSOPR%20-%20Landspatientregistret%20psykiatri%20-%20oplysninger%20om%20operationer.html" TargetMode="External"/><Relationship Id="rId1421" Type="http://schemas.openxmlformats.org/officeDocument/2006/relationships/hyperlink" Target="https://www.dst.dk/extranet/ForskningVariabellister/PSYK_SKSOPR%20-%20Landspatientregistret%20psykiatri%20-%20oplysninger%20om%20operationer.html" TargetMode="External"/><Relationship Id="rId1659" Type="http://schemas.openxmlformats.org/officeDocument/2006/relationships/hyperlink" Target="https://www.dst.dk/extranet/ForskningVariabellister/PSYK_SKSOPR%20-%20Landspatientregistret%20psykiatri%20-%20oplysninger%20om%20operationer.html" TargetMode="External"/><Relationship Id="rId1866" Type="http://schemas.openxmlformats.org/officeDocument/2006/relationships/hyperlink" Target="https://www.dst.dk/extranet/ForskningVariabellister/PSYK_SKSOPR%20-%20Landspatientregistret%20psykiatri%20-%20oplysninger%20om%20operationer.html" TargetMode="External"/><Relationship Id="rId1519" Type="http://schemas.openxmlformats.org/officeDocument/2006/relationships/hyperlink" Target="https://www.dst.dk/extranet/ForskningVariabellister/PSYK_SKSOPR%20-%20Landspatientregistret%20psykiatri%20-%20oplysninger%20om%20operationer.html" TargetMode="External"/><Relationship Id="rId1726" Type="http://schemas.openxmlformats.org/officeDocument/2006/relationships/hyperlink" Target="https://www.dst.dk/extranet/ForskningVariabellister/PSYK_SKSOPR%20-%20Landspatientregistret%20psykiatri%20-%20oplysninger%20om%20operationer.html" TargetMode="External"/><Relationship Id="rId1933" Type="http://schemas.openxmlformats.org/officeDocument/2006/relationships/hyperlink" Target="https://www.dst.dk/extranet/ForskningVariabellister/PSYK_SKSOPR%20-%20Landspatientregistret%20psykiatri%20-%20oplysninger%20om%20operationer.html" TargetMode="External"/><Relationship Id="rId18" Type="http://schemas.openxmlformats.org/officeDocument/2006/relationships/hyperlink" Target="https://www.dst.dk/extranet/ForskningVariabellister/RAS%20-%20Registerbaserede%20arbejdsstyrkestatistik.html" TargetMode="External"/><Relationship Id="rId167" Type="http://schemas.openxmlformats.org/officeDocument/2006/relationships/hyperlink" Target="https://www.dst.dk/extranet/ForskningVariabellister/PSYK_SKSOPR%20-%20Landspatientregistret%20psykiatri%20-%20oplysninger%20om%20operationer.html" TargetMode="External"/><Relationship Id="rId374" Type="http://schemas.openxmlformats.org/officeDocument/2006/relationships/hyperlink" Target="https://www.dst.dk/extranet/ForskningVariabellister/PSYK_SKSOPR%20-%20Landspatientregistret%20psykiatri%20-%20oplysninger%20om%20operationer.html" TargetMode="External"/><Relationship Id="rId581" Type="http://schemas.openxmlformats.org/officeDocument/2006/relationships/hyperlink" Target="https://www.dst.dk/extranet/ForskningVariabellister/PSYK_SKSOPR%20-%20Landspatientregistret%20psykiatri%20-%20oplysninger%20om%20operationer.html" TargetMode="External"/><Relationship Id="rId2055" Type="http://schemas.openxmlformats.org/officeDocument/2006/relationships/hyperlink" Target="https://www.dst.dk/extranet/ForskningVariabellister/PSYK_SKSOPR%20-%20Landspatientregistret%20psykiatri%20-%20oplysninger%20om%20operationer.html" TargetMode="External"/><Relationship Id="rId234" Type="http://schemas.openxmlformats.org/officeDocument/2006/relationships/hyperlink" Target="https://www.dst.dk/extranet/ForskningVariabellister/PSYK_SKSOPR%20-%20Landspatientregistret%20psykiatri%20-%20oplysninger%20om%20operationer.html" TargetMode="External"/><Relationship Id="rId679" Type="http://schemas.openxmlformats.org/officeDocument/2006/relationships/hyperlink" Target="https://www.dst.dk/extranet/ForskningVariabellister/PSYK_SKSOPR%20-%20Landspatientregistret%20psykiatri%20-%20oplysninger%20om%20operationer.html" TargetMode="External"/><Relationship Id="rId886" Type="http://schemas.openxmlformats.org/officeDocument/2006/relationships/hyperlink" Target="https://www.dst.dk/extranet/ForskningVariabellister/PSYK_SKSOPR%20-%20Landspatientregistret%20psykiatri%20-%20oplysninger%20om%20operationer.html" TargetMode="External"/><Relationship Id="rId2" Type="http://schemas.openxmlformats.org/officeDocument/2006/relationships/hyperlink" Target="https://www.dst.dk/extranet/ForskningVariabellister/FAFA%20-%20C-Familier.html" TargetMode="External"/><Relationship Id="rId441" Type="http://schemas.openxmlformats.org/officeDocument/2006/relationships/hyperlink" Target="https://www.dst.dk/extranet/ForskningVariabellister/PSYK_SKSOPR%20-%20Landspatientregistret%20psykiatri%20-%20oplysninger%20om%20operationer.html" TargetMode="External"/><Relationship Id="rId539" Type="http://schemas.openxmlformats.org/officeDocument/2006/relationships/hyperlink" Target="https://www.dst.dk/extranet/ForskningVariabellister/PSYK_SKSOPR%20-%20Landspatientregistret%20psykiatri%20-%20oplysninger%20om%20operationer.html" TargetMode="External"/><Relationship Id="rId746" Type="http://schemas.openxmlformats.org/officeDocument/2006/relationships/hyperlink" Target="https://www.dst.dk/extranet/ForskningVariabellister/PSYK_SKSOPR%20-%20Landspatientregistret%20psykiatri%20-%20oplysninger%20om%20operationer.html" TargetMode="External"/><Relationship Id="rId1071" Type="http://schemas.openxmlformats.org/officeDocument/2006/relationships/hyperlink" Target="https://www.dst.dk/extranet/ForskningVariabellister/PSYK_SKSOPR%20-%20Landspatientregistret%20psykiatri%20-%20oplysninger%20om%20operationer.html" TargetMode="External"/><Relationship Id="rId1169" Type="http://schemas.openxmlformats.org/officeDocument/2006/relationships/hyperlink" Target="https://www.dst.dk/extranet/ForskningVariabellister/PSYK_SKSOPR%20-%20Landspatientregistret%20psykiatri%20-%20oplysninger%20om%20operationer.html" TargetMode="External"/><Relationship Id="rId1376" Type="http://schemas.openxmlformats.org/officeDocument/2006/relationships/hyperlink" Target="https://www.dst.dk/extranet/ForskningVariabellister/PSYK_SKSOPR%20-%20Landspatientregistret%20psykiatri%20-%20oplysninger%20om%20operationer.html" TargetMode="External"/><Relationship Id="rId1583" Type="http://schemas.openxmlformats.org/officeDocument/2006/relationships/hyperlink" Target="https://www.dst.dk/extranet/ForskningVariabellister/PSYK_SKSOPR%20-%20Landspatientregistret%20psykiatri%20-%20oplysninger%20om%20operationer.html" TargetMode="External"/><Relationship Id="rId2122" Type="http://schemas.openxmlformats.org/officeDocument/2006/relationships/hyperlink" Target="https://www.dst.dk/extranet/ForskningVariabellister/KRMS%20-%20Sigtelser%20for%20mindre%C3%A5rige.html" TargetMode="External"/><Relationship Id="rId301" Type="http://schemas.openxmlformats.org/officeDocument/2006/relationships/hyperlink" Target="https://www.dst.dk/extranet/ForskningVariabellister/PSYK_SKSOPR%20-%20Landspatientregistret%20psykiatri%20-%20oplysninger%20om%20operationer.html" TargetMode="External"/><Relationship Id="rId953" Type="http://schemas.openxmlformats.org/officeDocument/2006/relationships/hyperlink" Target="https://www.dst.dk/extranet/ForskningVariabellister/PSYK_SKSOPR%20-%20Landspatientregistret%20psykiatri%20-%20oplysninger%20om%20operationer.html" TargetMode="External"/><Relationship Id="rId1029" Type="http://schemas.openxmlformats.org/officeDocument/2006/relationships/hyperlink" Target="https://www.dst.dk/extranet/ForskningVariabellister/PSYK_SKSOPR%20-%20Landspatientregistret%20psykiatri%20-%20oplysninger%20om%20operationer.html" TargetMode="External"/><Relationship Id="rId1236" Type="http://schemas.openxmlformats.org/officeDocument/2006/relationships/hyperlink" Target="https://www.dst.dk/extranet/ForskningVariabellister/PSYK_SKSOPR%20-%20Landspatientregistret%20psykiatri%20-%20oplysninger%20om%20operationer.html" TargetMode="External"/><Relationship Id="rId1790" Type="http://schemas.openxmlformats.org/officeDocument/2006/relationships/hyperlink" Target="https://www.dst.dk/extranet/ForskningVariabellister/PSYK_SKSOPR%20-%20Landspatientregistret%20psykiatri%20-%20oplysninger%20om%20operationer.html" TargetMode="External"/><Relationship Id="rId1888" Type="http://schemas.openxmlformats.org/officeDocument/2006/relationships/hyperlink" Target="https://www.dst.dk/extranet/ForskningVariabellister/PSYK_SKSOPR%20-%20Landspatientregistret%20psykiatri%20-%20oplysninger%20om%20operationer.html" TargetMode="External"/><Relationship Id="rId82" Type="http://schemas.openxmlformats.org/officeDocument/2006/relationships/hyperlink" Target="https://www.dst.dk/extranet/ForskningVariabellister/PSYK_SKSOPR%20-%20Landspatientregistret%20psykiatri%20-%20oplysninger%20om%20operationer.html" TargetMode="External"/><Relationship Id="rId606" Type="http://schemas.openxmlformats.org/officeDocument/2006/relationships/hyperlink" Target="https://www.dst.dk/extranet/ForskningVariabellister/PSYK_SKSOPR%20-%20Landspatientregistret%20psykiatri%20-%20oplysninger%20om%20operationer.html" TargetMode="External"/><Relationship Id="rId813" Type="http://schemas.openxmlformats.org/officeDocument/2006/relationships/hyperlink" Target="https://www.dst.dk/extranet/ForskningVariabellister/PSYK_SKSOPR%20-%20Landspatientregistret%20psykiatri%20-%20oplysninger%20om%20operationer.html" TargetMode="External"/><Relationship Id="rId1443" Type="http://schemas.openxmlformats.org/officeDocument/2006/relationships/hyperlink" Target="https://www.dst.dk/extranet/ForskningVariabellister/PSYK_SKSOPR%20-%20Landspatientregistret%20psykiatri%20-%20oplysninger%20om%20operationer.html" TargetMode="External"/><Relationship Id="rId1650" Type="http://schemas.openxmlformats.org/officeDocument/2006/relationships/hyperlink" Target="https://www.dst.dk/extranet/ForskningVariabellister/PSYK_SKSOPR%20-%20Landspatientregistret%20psykiatri%20-%20oplysninger%20om%20operationer.html" TargetMode="External"/><Relationship Id="rId1748" Type="http://schemas.openxmlformats.org/officeDocument/2006/relationships/hyperlink" Target="https://www.dst.dk/extranet/ForskningVariabellister/PSYK_SKSOPR%20-%20Landspatientregistret%20psykiatri%20-%20oplysninger%20om%20operationer.html" TargetMode="External"/><Relationship Id="rId1303" Type="http://schemas.openxmlformats.org/officeDocument/2006/relationships/hyperlink" Target="https://www.dst.dk/extranet/ForskningVariabellister/PSYK_SKSOPR%20-%20Landspatientregistret%20psykiatri%20-%20oplysninger%20om%20operationer.html" TargetMode="External"/><Relationship Id="rId1510" Type="http://schemas.openxmlformats.org/officeDocument/2006/relationships/hyperlink" Target="https://www.dst.dk/extranet/ForskningVariabellister/PSYK_SKSOPR%20-%20Landspatientregistret%20psykiatri%20-%20oplysninger%20om%20operationer.html" TargetMode="External"/><Relationship Id="rId1955" Type="http://schemas.openxmlformats.org/officeDocument/2006/relationships/hyperlink" Target="https://www.dst.dk/extranet/ForskningVariabellister/PSYK_SKSOPR%20-%20Landspatientregistret%20psykiatri%20-%20oplysninger%20om%20operationer.html" TargetMode="External"/><Relationship Id="rId1608" Type="http://schemas.openxmlformats.org/officeDocument/2006/relationships/hyperlink" Target="https://www.dst.dk/extranet/ForskningVariabellister/PSYK_SKSOPR%20-%20Landspatientregistret%20psykiatri%20-%20oplysninger%20om%20operationer.html" TargetMode="External"/><Relationship Id="rId1815" Type="http://schemas.openxmlformats.org/officeDocument/2006/relationships/hyperlink" Target="https://www.dst.dk/extranet/ForskningVariabellister/PSYK_SKSOPR%20-%20Landspatientregistret%20psykiatri%20-%20oplysninger%20om%20operationer.html" TargetMode="External"/><Relationship Id="rId189" Type="http://schemas.openxmlformats.org/officeDocument/2006/relationships/hyperlink" Target="https://www.dst.dk/extranet/ForskningVariabellister/PSYK_SKSOPR%20-%20Landspatientregistret%20psykiatri%20-%20oplysninger%20om%20operationer.html" TargetMode="External"/><Relationship Id="rId396" Type="http://schemas.openxmlformats.org/officeDocument/2006/relationships/hyperlink" Target="https://www.dst.dk/extranet/ForskningVariabellister/PSYK_SKSOPR%20-%20Landspatientregistret%20psykiatri%20-%20oplysninger%20om%20operationer.html" TargetMode="External"/><Relationship Id="rId2077" Type="http://schemas.openxmlformats.org/officeDocument/2006/relationships/hyperlink" Target="https://www.dst.dk/extranet/ForskningVariabellister/PSYK_SKSOPR%20-%20Landspatientregistret%20psykiatri%20-%20oplysninger%20om%20operationer.html" TargetMode="External"/><Relationship Id="rId256" Type="http://schemas.openxmlformats.org/officeDocument/2006/relationships/hyperlink" Target="https://www.dst.dk/extranet/ForskningVariabellister/PSYK_SKSOPR%20-%20Landspatientregistret%20psykiatri%20-%20oplysninger%20om%20operationer.html" TargetMode="External"/><Relationship Id="rId463" Type="http://schemas.openxmlformats.org/officeDocument/2006/relationships/hyperlink" Target="https://www.dst.dk/extranet/ForskningVariabellister/PSYK_SKSOPR%20-%20Landspatientregistret%20psykiatri%20-%20oplysninger%20om%20operationer.html" TargetMode="External"/><Relationship Id="rId670" Type="http://schemas.openxmlformats.org/officeDocument/2006/relationships/hyperlink" Target="https://www.dst.dk/extranet/ForskningVariabellister/PSYK_SKSOPR%20-%20Landspatientregistret%20psykiatri%20-%20oplysninger%20om%20operationer.html" TargetMode="External"/><Relationship Id="rId1093" Type="http://schemas.openxmlformats.org/officeDocument/2006/relationships/hyperlink" Target="https://www.dst.dk/extranet/ForskningVariabellister/PSYK_SKSOPR%20-%20Landspatientregistret%20psykiatri%20-%20oplysninger%20om%20operationer.html" TargetMode="External"/><Relationship Id="rId2144" Type="http://schemas.openxmlformats.org/officeDocument/2006/relationships/hyperlink" Target="https://www.dst.dk/extranet/ForskningVariabellister/UDFK%20-%20Grundskolekarakterer.html" TargetMode="External"/><Relationship Id="rId116" Type="http://schemas.openxmlformats.org/officeDocument/2006/relationships/hyperlink" Target="https://www.dst.dk/extranet/ForskningVariabellister/PSYK_SKSOPR%20-%20Landspatientregistret%20psykiatri%20-%20oplysninger%20om%20operationer.html" TargetMode="External"/><Relationship Id="rId323" Type="http://schemas.openxmlformats.org/officeDocument/2006/relationships/hyperlink" Target="https://www.dst.dk/extranet/ForskningVariabellister/PSYK_SKSOPR%20-%20Landspatientregistret%20psykiatri%20-%20oplysninger%20om%20operationer.html" TargetMode="External"/><Relationship Id="rId530" Type="http://schemas.openxmlformats.org/officeDocument/2006/relationships/hyperlink" Target="https://www.dst.dk/extranet/ForskningVariabellister/PSYK_SKSOPR%20-%20Landspatientregistret%20psykiatri%20-%20oplysninger%20om%20operationer.html" TargetMode="External"/><Relationship Id="rId768" Type="http://schemas.openxmlformats.org/officeDocument/2006/relationships/hyperlink" Target="https://www.dst.dk/extranet/ForskningVariabellister/PSYK_SKSOPR%20-%20Landspatientregistret%20psykiatri%20-%20oplysninger%20om%20operationer.html" TargetMode="External"/><Relationship Id="rId975" Type="http://schemas.openxmlformats.org/officeDocument/2006/relationships/hyperlink" Target="https://www.dst.dk/extranet/ForskningVariabellister/PSYK_SKSOPR%20-%20Landspatientregistret%20psykiatri%20-%20oplysninger%20om%20operationer.html" TargetMode="External"/><Relationship Id="rId1160" Type="http://schemas.openxmlformats.org/officeDocument/2006/relationships/hyperlink" Target="https://www.dst.dk/extranet/ForskningVariabellister/PSYK_SKSOPR%20-%20Landspatientregistret%20psykiatri%20-%20oplysninger%20om%20operationer.html" TargetMode="External"/><Relationship Id="rId1398" Type="http://schemas.openxmlformats.org/officeDocument/2006/relationships/hyperlink" Target="https://www.dst.dk/extranet/ForskningVariabellister/PSYK_SKSOPR%20-%20Landspatientregistret%20psykiatri%20-%20oplysninger%20om%20operationer.html" TargetMode="External"/><Relationship Id="rId2004" Type="http://schemas.openxmlformats.org/officeDocument/2006/relationships/hyperlink" Target="https://www.dst.dk/extranet/ForskningVariabellister/PSYK_SKSOPR%20-%20Landspatientregistret%20psykiatri%20-%20oplysninger%20om%20operationer.html" TargetMode="External"/><Relationship Id="rId628" Type="http://schemas.openxmlformats.org/officeDocument/2006/relationships/hyperlink" Target="https://www.dst.dk/extranet/ForskningVariabellister/PSYK_SKSOPR%20-%20Landspatientregistret%20psykiatri%20-%20oplysninger%20om%20operationer.html" TargetMode="External"/><Relationship Id="rId835" Type="http://schemas.openxmlformats.org/officeDocument/2006/relationships/hyperlink" Target="https://www.dst.dk/extranet/ForskningVariabellister/PSYK_SKSOPR%20-%20Landspatientregistret%20psykiatri%20-%20oplysninger%20om%20operationer.html" TargetMode="External"/><Relationship Id="rId1258" Type="http://schemas.openxmlformats.org/officeDocument/2006/relationships/hyperlink" Target="https://www.dst.dk/extranet/ForskningVariabellister/PSYK_SKSOPR%20-%20Landspatientregistret%20psykiatri%20-%20oplysninger%20om%20operationer.html" TargetMode="External"/><Relationship Id="rId1465" Type="http://schemas.openxmlformats.org/officeDocument/2006/relationships/hyperlink" Target="https://www.dst.dk/extranet/ForskningVariabellister/PSYK_SKSOPR%20-%20Landspatientregistret%20psykiatri%20-%20oplysninger%20om%20operationer.html" TargetMode="External"/><Relationship Id="rId1672" Type="http://schemas.openxmlformats.org/officeDocument/2006/relationships/hyperlink" Target="https://www.dst.dk/extranet/ForskningVariabellister/PSYK_SKSOPR%20-%20Landspatientregistret%20psykiatri%20-%20oplysninger%20om%20operationer.html" TargetMode="External"/><Relationship Id="rId1020" Type="http://schemas.openxmlformats.org/officeDocument/2006/relationships/hyperlink" Target="https://www.dst.dk/extranet/ForskningVariabellister/PSYK_SKSOPR%20-%20Landspatientregistret%20psykiatri%20-%20oplysninger%20om%20operationer.html" TargetMode="External"/><Relationship Id="rId1118" Type="http://schemas.openxmlformats.org/officeDocument/2006/relationships/hyperlink" Target="https://www.dst.dk/extranet/ForskningVariabellister/PSYK_SKSOPR%20-%20Landspatientregistret%20psykiatri%20-%20oplysninger%20om%20operationer.html" TargetMode="External"/><Relationship Id="rId1325" Type="http://schemas.openxmlformats.org/officeDocument/2006/relationships/hyperlink" Target="https://www.dst.dk/extranet/ForskningVariabellister/PSYK_SKSOPR%20-%20Landspatientregistret%20psykiatri%20-%20oplysninger%20om%20operationer.html" TargetMode="External"/><Relationship Id="rId1532" Type="http://schemas.openxmlformats.org/officeDocument/2006/relationships/hyperlink" Target="https://www.dst.dk/extranet/ForskningVariabellister/PSYK_SKSOPR%20-%20Landspatientregistret%20psykiatri%20-%20oplysninger%20om%20operationer.html" TargetMode="External"/><Relationship Id="rId1977" Type="http://schemas.openxmlformats.org/officeDocument/2006/relationships/hyperlink" Target="https://www.dst.dk/extranet/ForskningVariabellister/PSYK_SKSOPR%20-%20Landspatientregistret%20psykiatri%20-%20oplysninger%20om%20operationer.html" TargetMode="External"/><Relationship Id="rId902" Type="http://schemas.openxmlformats.org/officeDocument/2006/relationships/hyperlink" Target="https://www.dst.dk/extranet/ForskningVariabellister/PSYK_SKSOPR%20-%20Landspatientregistret%20psykiatri%20-%20oplysninger%20om%20operationer.html" TargetMode="External"/><Relationship Id="rId1837" Type="http://schemas.openxmlformats.org/officeDocument/2006/relationships/hyperlink" Target="https://www.dst.dk/extranet/ForskningVariabellister/PSYK_SKSOPR%20-%20Landspatientregistret%20psykiatri%20-%20oplysninger%20om%20operationer.html" TargetMode="External"/><Relationship Id="rId31" Type="http://schemas.openxmlformats.org/officeDocument/2006/relationships/hyperlink" Target="https://dst.dk/extranet/ForskningVariabellister/BBRB%20-%20Bygge%20og%20boligregister%20%28BED%29%20-%20bygninger.html" TargetMode="External"/><Relationship Id="rId2099" Type="http://schemas.openxmlformats.org/officeDocument/2006/relationships/hyperlink" Target="https://www.dst.dk/extranet/ForskningVariabellister/PSYK_SKSOPR%20-%20Landspatientregistret%20psykiatri%20-%20oplysninger%20om%20operationer.html" TargetMode="External"/><Relationship Id="rId180" Type="http://schemas.openxmlformats.org/officeDocument/2006/relationships/hyperlink" Target="https://www.dst.dk/extranet/ForskningVariabellister/PSYK_SKSOPR%20-%20Landspatientregistret%20psykiatri%20-%20oplysninger%20om%20operationer.html" TargetMode="External"/><Relationship Id="rId278" Type="http://schemas.openxmlformats.org/officeDocument/2006/relationships/hyperlink" Target="https://www.dst.dk/extranet/ForskningVariabellister/PSYK_SKSOPR%20-%20Landspatientregistret%20psykiatri%20-%20oplysninger%20om%20operationer.html" TargetMode="External"/><Relationship Id="rId1904" Type="http://schemas.openxmlformats.org/officeDocument/2006/relationships/hyperlink" Target="https://www.dst.dk/extranet/ForskningVariabellister/PSYK_SKSOPR%20-%20Landspatientregistret%20psykiatri%20-%20oplysninger%20om%20operationer.html" TargetMode="External"/><Relationship Id="rId485" Type="http://schemas.openxmlformats.org/officeDocument/2006/relationships/hyperlink" Target="https://www.dst.dk/extranet/ForskningVariabellister/PSYK_SKSOPR%20-%20Landspatientregistret%20psykiatri%20-%20oplysninger%20om%20operationer.html" TargetMode="External"/><Relationship Id="rId692" Type="http://schemas.openxmlformats.org/officeDocument/2006/relationships/hyperlink" Target="https://www.dst.dk/extranet/ForskningVariabellister/PSYK_SKSOPR%20-%20Landspatientregistret%20psykiatri%20-%20oplysninger%20om%20operationer.html" TargetMode="External"/><Relationship Id="rId138" Type="http://schemas.openxmlformats.org/officeDocument/2006/relationships/hyperlink" Target="https://www.dst.dk/extranet/ForskningVariabellister/PSYK_SKSOPR%20-%20Landspatientregistret%20psykiatri%20-%20oplysninger%20om%20operationer.html" TargetMode="External"/><Relationship Id="rId345" Type="http://schemas.openxmlformats.org/officeDocument/2006/relationships/hyperlink" Target="https://www.dst.dk/extranet/ForskningVariabellister/PSYK_SKSOPR%20-%20Landspatientregistret%20psykiatri%20-%20oplysninger%20om%20operationer.html" TargetMode="External"/><Relationship Id="rId552" Type="http://schemas.openxmlformats.org/officeDocument/2006/relationships/hyperlink" Target="https://www.dst.dk/extranet/ForskningVariabellister/PSYK_SKSOPR%20-%20Landspatientregistret%20psykiatri%20-%20oplysninger%20om%20operationer.html" TargetMode="External"/><Relationship Id="rId997" Type="http://schemas.openxmlformats.org/officeDocument/2006/relationships/hyperlink" Target="https://www.dst.dk/extranet/ForskningVariabellister/PSYK_SKSOPR%20-%20Landspatientregistret%20psykiatri%20-%20oplysninger%20om%20operationer.html" TargetMode="External"/><Relationship Id="rId1182" Type="http://schemas.openxmlformats.org/officeDocument/2006/relationships/hyperlink" Target="https://www.dst.dk/extranet/ForskningVariabellister/PSYK_SKSOPR%20-%20Landspatientregistret%20psykiatri%20-%20oplysninger%20om%20operationer.html" TargetMode="External"/><Relationship Id="rId2026" Type="http://schemas.openxmlformats.org/officeDocument/2006/relationships/hyperlink" Target="https://www.dst.dk/extranet/ForskningVariabellister/PSYK_SKSOPR%20-%20Landspatientregistret%20psykiatri%20-%20oplysninger%20om%20operationer.html" TargetMode="External"/><Relationship Id="rId205" Type="http://schemas.openxmlformats.org/officeDocument/2006/relationships/hyperlink" Target="https://www.dst.dk/extranet/ForskningVariabellister/PSYK_SKSOPR%20-%20Landspatientregistret%20psykiatri%20-%20oplysninger%20om%20operationer.html" TargetMode="External"/><Relationship Id="rId412" Type="http://schemas.openxmlformats.org/officeDocument/2006/relationships/hyperlink" Target="https://www.dst.dk/extranet/ForskningVariabellister/PSYK_SKSOPR%20-%20Landspatientregistret%20psykiatri%20-%20oplysninger%20om%20operationer.html" TargetMode="External"/><Relationship Id="rId857" Type="http://schemas.openxmlformats.org/officeDocument/2006/relationships/hyperlink" Target="https://www.dst.dk/extranet/ForskningVariabellister/PSYK_SKSOPR%20-%20Landspatientregistret%20psykiatri%20-%20oplysninger%20om%20operationer.html" TargetMode="External"/><Relationship Id="rId1042" Type="http://schemas.openxmlformats.org/officeDocument/2006/relationships/hyperlink" Target="https://www.dst.dk/extranet/ForskningVariabellister/PSYK_SKSOPR%20-%20Landspatientregistret%20psykiatri%20-%20oplysninger%20om%20operationer.html" TargetMode="External"/><Relationship Id="rId1487" Type="http://schemas.openxmlformats.org/officeDocument/2006/relationships/hyperlink" Target="https://www.dst.dk/extranet/ForskningVariabellister/PSYK_SKSOPR%20-%20Landspatientregistret%20psykiatri%20-%20oplysninger%20om%20operationer.html" TargetMode="External"/><Relationship Id="rId1694" Type="http://schemas.openxmlformats.org/officeDocument/2006/relationships/hyperlink" Target="https://www.dst.dk/extranet/ForskningVariabellister/PSYK_SKSOPR%20-%20Landspatientregistret%20psykiatri%20-%20oplysninger%20om%20operationer.html" TargetMode="External"/><Relationship Id="rId717" Type="http://schemas.openxmlformats.org/officeDocument/2006/relationships/hyperlink" Target="https://www.dst.dk/extranet/ForskningVariabellister/PSYK_SKSOPR%20-%20Landspatientregistret%20psykiatri%20-%20oplysninger%20om%20operationer.html" TargetMode="External"/><Relationship Id="rId924" Type="http://schemas.openxmlformats.org/officeDocument/2006/relationships/hyperlink" Target="https://www.dst.dk/extranet/ForskningVariabellister/PSYK_SKSOPR%20-%20Landspatientregistret%20psykiatri%20-%20oplysninger%20om%20operationer.html" TargetMode="External"/><Relationship Id="rId1347" Type="http://schemas.openxmlformats.org/officeDocument/2006/relationships/hyperlink" Target="https://www.dst.dk/extranet/ForskningVariabellister/PSYK_SKSOPR%20-%20Landspatientregistret%20psykiatri%20-%20oplysninger%20om%20operationer.html" TargetMode="External"/><Relationship Id="rId1554" Type="http://schemas.openxmlformats.org/officeDocument/2006/relationships/hyperlink" Target="https://www.dst.dk/extranet/ForskningVariabellister/PSYK_SKSOPR%20-%20Landspatientregistret%20psykiatri%20-%20oplysninger%20om%20operationer.html" TargetMode="External"/><Relationship Id="rId1761" Type="http://schemas.openxmlformats.org/officeDocument/2006/relationships/hyperlink" Target="https://www.dst.dk/extranet/ForskningVariabellister/PSYK_SKSOPR%20-%20Landspatientregistret%20psykiatri%20-%20oplysninger%20om%20operationer.html" TargetMode="External"/><Relationship Id="rId1999" Type="http://schemas.openxmlformats.org/officeDocument/2006/relationships/hyperlink" Target="https://www.dst.dk/extranet/ForskningVariabellister/PSYK_SKSOPR%20-%20Landspatientregistret%20psykiatri%20-%20oplysninger%20om%20operationer.html" TargetMode="External"/><Relationship Id="rId53" Type="http://schemas.openxmlformats.org/officeDocument/2006/relationships/hyperlink" Target="https://www.dst.dk/extranet/ForskningVariabellister/LPR_ADM%20-%20Landspatientregistret%20-%20administrative%20oplysninger.html" TargetMode="External"/><Relationship Id="rId1207" Type="http://schemas.openxmlformats.org/officeDocument/2006/relationships/hyperlink" Target="https://www.dst.dk/extranet/ForskningVariabellister/PSYK_SKSOPR%20-%20Landspatientregistret%20psykiatri%20-%20oplysninger%20om%20operationer.html" TargetMode="External"/><Relationship Id="rId1414" Type="http://schemas.openxmlformats.org/officeDocument/2006/relationships/hyperlink" Target="https://www.dst.dk/extranet/ForskningVariabellister/PSYK_SKSOPR%20-%20Landspatientregistret%20psykiatri%20-%20oplysninger%20om%20operationer.html" TargetMode="External"/><Relationship Id="rId1621" Type="http://schemas.openxmlformats.org/officeDocument/2006/relationships/hyperlink" Target="https://www.dst.dk/extranet/ForskningVariabellister/PSYK_SKSOPR%20-%20Landspatientregistret%20psykiatri%20-%20oplysninger%20om%20operationer.html" TargetMode="External"/><Relationship Id="rId1859" Type="http://schemas.openxmlformats.org/officeDocument/2006/relationships/hyperlink" Target="https://www.dst.dk/extranet/ForskningVariabellister/PSYK_SKSOPR%20-%20Landspatientregistret%20psykiatri%20-%20oplysninger%20om%20operationer.html" TargetMode="External"/><Relationship Id="rId1719" Type="http://schemas.openxmlformats.org/officeDocument/2006/relationships/hyperlink" Target="https://www.dst.dk/extranet/ForskningVariabellister/PSYK_SKSOPR%20-%20Landspatientregistret%20psykiatri%20-%20oplysninger%20om%20operationer.html" TargetMode="External"/><Relationship Id="rId1926" Type="http://schemas.openxmlformats.org/officeDocument/2006/relationships/hyperlink" Target="https://www.dst.dk/extranet/ForskningVariabellister/PSYK_SKSOPR%20-%20Landspatientregistret%20psykiatri%20-%20oplysninger%20om%20operationer.html" TargetMode="External"/><Relationship Id="rId2090" Type="http://schemas.openxmlformats.org/officeDocument/2006/relationships/hyperlink" Target="https://www.dst.dk/extranet/ForskningVariabellister/PSYK_SKSOPR%20-%20Landspatientregistret%20psykiatri%20-%20oplysninger%20om%20operationer.html" TargetMode="External"/><Relationship Id="rId367" Type="http://schemas.openxmlformats.org/officeDocument/2006/relationships/hyperlink" Target="https://www.dst.dk/extranet/ForskningVariabellister/PSYK_SKSOPR%20-%20Landspatientregistret%20psykiatri%20-%20oplysninger%20om%20operationer.html" TargetMode="External"/><Relationship Id="rId574" Type="http://schemas.openxmlformats.org/officeDocument/2006/relationships/hyperlink" Target="https://www.dst.dk/extranet/ForskningVariabellister/PSYK_SKSOPR%20-%20Landspatientregistret%20psykiatri%20-%20oplysninger%20om%20operationer.html" TargetMode="External"/><Relationship Id="rId2048" Type="http://schemas.openxmlformats.org/officeDocument/2006/relationships/hyperlink" Target="https://www.dst.dk/extranet/ForskningVariabellister/PSYK_SKSOPR%20-%20Landspatientregistret%20psykiatri%20-%20oplysninger%20om%20operationer.html" TargetMode="External"/><Relationship Id="rId227" Type="http://schemas.openxmlformats.org/officeDocument/2006/relationships/hyperlink" Target="https://www.dst.dk/extranet/ForskningVariabellister/PSYK_SKSOPR%20-%20Landspatientregistret%20psykiatri%20-%20oplysninger%20om%20operationer.html" TargetMode="External"/><Relationship Id="rId781" Type="http://schemas.openxmlformats.org/officeDocument/2006/relationships/hyperlink" Target="https://www.dst.dk/extranet/ForskningVariabellister/PSYK_SKSOPR%20-%20Landspatientregistret%20psykiatri%20-%20oplysninger%20om%20operationer.html" TargetMode="External"/><Relationship Id="rId879" Type="http://schemas.openxmlformats.org/officeDocument/2006/relationships/hyperlink" Target="https://www.dst.dk/extranet/ForskningVariabellister/PSYK_SKSOPR%20-%20Landspatientregistret%20psykiatri%20-%20oplysninger%20om%20operationer.html" TargetMode="External"/><Relationship Id="rId434" Type="http://schemas.openxmlformats.org/officeDocument/2006/relationships/hyperlink" Target="https://www.dst.dk/extranet/ForskningVariabellister/PSYK_SKSOPR%20-%20Landspatientregistret%20psykiatri%20-%20oplysninger%20om%20operationer.html" TargetMode="External"/><Relationship Id="rId641" Type="http://schemas.openxmlformats.org/officeDocument/2006/relationships/hyperlink" Target="https://www.dst.dk/extranet/ForskningVariabellister/PSYK_SKSOPR%20-%20Landspatientregistret%20psykiatri%20-%20oplysninger%20om%20operationer.html" TargetMode="External"/><Relationship Id="rId739" Type="http://schemas.openxmlformats.org/officeDocument/2006/relationships/hyperlink" Target="https://www.dst.dk/extranet/ForskningVariabellister/PSYK_SKSOPR%20-%20Landspatientregistret%20psykiatri%20-%20oplysninger%20om%20operationer.html" TargetMode="External"/><Relationship Id="rId1064" Type="http://schemas.openxmlformats.org/officeDocument/2006/relationships/hyperlink" Target="https://www.dst.dk/extranet/ForskningVariabellister/PSYK_SKSOPR%20-%20Landspatientregistret%20psykiatri%20-%20oplysninger%20om%20operationer.html" TargetMode="External"/><Relationship Id="rId1271" Type="http://schemas.openxmlformats.org/officeDocument/2006/relationships/hyperlink" Target="https://www.dst.dk/extranet/ForskningVariabellister/PSYK_SKSOPR%20-%20Landspatientregistret%20psykiatri%20-%20oplysninger%20om%20operationer.html" TargetMode="External"/><Relationship Id="rId1369" Type="http://schemas.openxmlformats.org/officeDocument/2006/relationships/hyperlink" Target="https://www.dst.dk/extranet/ForskningVariabellister/PSYK_SKSOPR%20-%20Landspatientregistret%20psykiatri%20-%20oplysninger%20om%20operationer.html" TargetMode="External"/><Relationship Id="rId1576" Type="http://schemas.openxmlformats.org/officeDocument/2006/relationships/hyperlink" Target="https://www.dst.dk/extranet/ForskningVariabellister/PSYK_SKSOPR%20-%20Landspatientregistret%20psykiatri%20-%20oplysninger%20om%20operationer.html" TargetMode="External"/><Relationship Id="rId2115" Type="http://schemas.openxmlformats.org/officeDocument/2006/relationships/hyperlink" Target="https://www.dst.dk/extranet/ForskningVariabellister/LPR_SKSUBE%20-%20Landspatientregistret%20-%20unders%C3%B8gelser%20og%20behandlinger.html" TargetMode="External"/><Relationship Id="rId501" Type="http://schemas.openxmlformats.org/officeDocument/2006/relationships/hyperlink" Target="https://www.dst.dk/extranet/ForskningVariabellister/PSYK_SKSOPR%20-%20Landspatientregistret%20psykiatri%20-%20oplysninger%20om%20operationer.html" TargetMode="External"/><Relationship Id="rId946" Type="http://schemas.openxmlformats.org/officeDocument/2006/relationships/hyperlink" Target="https://www.dst.dk/extranet/ForskningVariabellister/PSYK_SKSOPR%20-%20Landspatientregistret%20psykiatri%20-%20oplysninger%20om%20operationer.html" TargetMode="External"/><Relationship Id="rId1131" Type="http://schemas.openxmlformats.org/officeDocument/2006/relationships/hyperlink" Target="https://www.dst.dk/extranet/ForskningVariabellister/PSYK_SKSOPR%20-%20Landspatientregistret%20psykiatri%20-%20oplysninger%20om%20operationer.html" TargetMode="External"/><Relationship Id="rId1229" Type="http://schemas.openxmlformats.org/officeDocument/2006/relationships/hyperlink" Target="https://www.dst.dk/extranet/ForskningVariabellister/PSYK_SKSOPR%20-%20Landspatientregistret%20psykiatri%20-%20oplysninger%20om%20operationer.html" TargetMode="External"/><Relationship Id="rId1783" Type="http://schemas.openxmlformats.org/officeDocument/2006/relationships/hyperlink" Target="https://www.dst.dk/extranet/ForskningVariabellister/PSYK_SKSOPR%20-%20Landspatientregistret%20psykiatri%20-%20oplysninger%20om%20operationer.html" TargetMode="External"/><Relationship Id="rId1990" Type="http://schemas.openxmlformats.org/officeDocument/2006/relationships/hyperlink" Target="https://www.dst.dk/extranet/ForskningVariabellister/PSYK_SKSOPR%20-%20Landspatientregistret%20psykiatri%20-%20oplysninger%20om%20operationer.html" TargetMode="External"/><Relationship Id="rId75" Type="http://schemas.openxmlformats.org/officeDocument/2006/relationships/hyperlink" Target="https://www.dst.dk/extranet/ForskningVariabellister/PSYK_SKSOPR%20-%20Landspatientregistret%20psykiatri%20-%20oplysninger%20om%20operationer.html" TargetMode="External"/><Relationship Id="rId806" Type="http://schemas.openxmlformats.org/officeDocument/2006/relationships/hyperlink" Target="https://www.dst.dk/extranet/ForskningVariabellister/PSYK_SKSOPR%20-%20Landspatientregistret%20psykiatri%20-%20oplysninger%20om%20operationer.html" TargetMode="External"/><Relationship Id="rId1436" Type="http://schemas.openxmlformats.org/officeDocument/2006/relationships/hyperlink" Target="https://www.dst.dk/extranet/ForskningVariabellister/PSYK_SKSOPR%20-%20Landspatientregistret%20psykiatri%20-%20oplysninger%20om%20operationer.html" TargetMode="External"/><Relationship Id="rId1643" Type="http://schemas.openxmlformats.org/officeDocument/2006/relationships/hyperlink" Target="https://www.dst.dk/extranet/ForskningVariabellister/PSYK_SKSOPR%20-%20Landspatientregistret%20psykiatri%20-%20oplysninger%20om%20operationer.html" TargetMode="External"/><Relationship Id="rId1850" Type="http://schemas.openxmlformats.org/officeDocument/2006/relationships/hyperlink" Target="https://www.dst.dk/extranet/ForskningVariabellister/PSYK_SKSOPR%20-%20Landspatientregistret%20psykiatri%20-%20oplysninger%20om%20operationer.html" TargetMode="External"/><Relationship Id="rId1503" Type="http://schemas.openxmlformats.org/officeDocument/2006/relationships/hyperlink" Target="https://www.dst.dk/extranet/ForskningVariabellister/PSYK_SKSOPR%20-%20Landspatientregistret%20psykiatri%20-%20oplysninger%20om%20operationer.html" TargetMode="External"/><Relationship Id="rId1710" Type="http://schemas.openxmlformats.org/officeDocument/2006/relationships/hyperlink" Target="https://www.dst.dk/extranet/ForskningVariabellister/PSYK_SKSOPR%20-%20Landspatientregistret%20psykiatri%20-%20oplysninger%20om%20operationer.html" TargetMode="External"/><Relationship Id="rId1948" Type="http://schemas.openxmlformats.org/officeDocument/2006/relationships/hyperlink" Target="https://www.dst.dk/extranet/ForskningVariabellister/PSYK_SKSOPR%20-%20Landspatientregistret%20psykiatri%20-%20oplysninger%20om%20operationer.html" TargetMode="External"/><Relationship Id="rId291" Type="http://schemas.openxmlformats.org/officeDocument/2006/relationships/hyperlink" Target="https://www.dst.dk/extranet/ForskningVariabellister/PSYK_SKSOPR%20-%20Landspatientregistret%20psykiatri%20-%20oplysninger%20om%20operationer.html" TargetMode="External"/><Relationship Id="rId1808" Type="http://schemas.openxmlformats.org/officeDocument/2006/relationships/hyperlink" Target="https://www.dst.dk/extranet/ForskningVariabellister/PSYK_SKSOPR%20-%20Landspatientregistret%20psykiatri%20-%20oplysninger%20om%20operationer.html" TargetMode="External"/><Relationship Id="rId151" Type="http://schemas.openxmlformats.org/officeDocument/2006/relationships/hyperlink" Target="https://www.dst.dk/extranet/ForskningVariabellister/PSYK_SKSOPR%20-%20Landspatientregistret%20psykiatri%20-%20oplysninger%20om%20operationer.html" TargetMode="External"/><Relationship Id="rId389" Type="http://schemas.openxmlformats.org/officeDocument/2006/relationships/hyperlink" Target="https://www.dst.dk/extranet/ForskningVariabellister/PSYK_SKSOPR%20-%20Landspatientregistret%20psykiatri%20-%20oplysninger%20om%20operationer.html" TargetMode="External"/><Relationship Id="rId596" Type="http://schemas.openxmlformats.org/officeDocument/2006/relationships/hyperlink" Target="https://www.dst.dk/extranet/ForskningVariabellister/PSYK_SKSOPR%20-%20Landspatientregistret%20psykiatri%20-%20oplysninger%20om%20operationer.html" TargetMode="External"/><Relationship Id="rId249" Type="http://schemas.openxmlformats.org/officeDocument/2006/relationships/hyperlink" Target="https://www.dst.dk/extranet/ForskningVariabellister/PSYK_SKSOPR%20-%20Landspatientregistret%20psykiatri%20-%20oplysninger%20om%20operationer.html" TargetMode="External"/><Relationship Id="rId456" Type="http://schemas.openxmlformats.org/officeDocument/2006/relationships/hyperlink" Target="https://www.dst.dk/extranet/ForskningVariabellister/PSYK_SKSOPR%20-%20Landspatientregistret%20psykiatri%20-%20oplysninger%20om%20operationer.html" TargetMode="External"/><Relationship Id="rId663" Type="http://schemas.openxmlformats.org/officeDocument/2006/relationships/hyperlink" Target="https://www.dst.dk/extranet/ForskningVariabellister/PSYK_SKSOPR%20-%20Landspatientregistret%20psykiatri%20-%20oplysninger%20om%20operationer.html" TargetMode="External"/><Relationship Id="rId870" Type="http://schemas.openxmlformats.org/officeDocument/2006/relationships/hyperlink" Target="https://www.dst.dk/extranet/ForskningVariabellister/PSYK_SKSOPR%20-%20Landspatientregistret%20psykiatri%20-%20oplysninger%20om%20operationer.html" TargetMode="External"/><Relationship Id="rId1086" Type="http://schemas.openxmlformats.org/officeDocument/2006/relationships/hyperlink" Target="https://www.dst.dk/extranet/ForskningVariabellister/PSYK_SKSOPR%20-%20Landspatientregistret%20psykiatri%20-%20oplysninger%20om%20operationer.html" TargetMode="External"/><Relationship Id="rId1293" Type="http://schemas.openxmlformats.org/officeDocument/2006/relationships/hyperlink" Target="https://www.dst.dk/extranet/ForskningVariabellister/PSYK_SKSOPR%20-%20Landspatientregistret%20psykiatri%20-%20oplysninger%20om%20operationer.html" TargetMode="External"/><Relationship Id="rId2137" Type="http://schemas.openxmlformats.org/officeDocument/2006/relationships/hyperlink" Target="https://www.dst.dk/extranet/ForskningVariabellister/BUFO%20-%20B%C3%B8rn%20og%20unge%20forebyggende%20foranstaltninger.html" TargetMode="External"/><Relationship Id="rId109" Type="http://schemas.openxmlformats.org/officeDocument/2006/relationships/hyperlink" Target="https://www.dst.dk/extranet/ForskningVariabellister/PSYK_SKSOPR%20-%20Landspatientregistret%20psykiatri%20-%20oplysninger%20om%20operationer.html" TargetMode="External"/><Relationship Id="rId316" Type="http://schemas.openxmlformats.org/officeDocument/2006/relationships/hyperlink" Target="https://www.dst.dk/extranet/ForskningVariabellister/PSYK_SKSOPR%20-%20Landspatientregistret%20psykiatri%20-%20oplysninger%20om%20operationer.html" TargetMode="External"/><Relationship Id="rId523" Type="http://schemas.openxmlformats.org/officeDocument/2006/relationships/hyperlink" Target="https://www.dst.dk/extranet/ForskningVariabellister/PSYK_SKSOPR%20-%20Landspatientregistret%20psykiatri%20-%20oplysninger%20om%20operationer.html" TargetMode="External"/><Relationship Id="rId968" Type="http://schemas.openxmlformats.org/officeDocument/2006/relationships/hyperlink" Target="https://www.dst.dk/extranet/ForskningVariabellister/PSYK_SKSOPR%20-%20Landspatientregistret%20psykiatri%20-%20oplysninger%20om%20operationer.html" TargetMode="External"/><Relationship Id="rId1153" Type="http://schemas.openxmlformats.org/officeDocument/2006/relationships/hyperlink" Target="https://www.dst.dk/extranet/ForskningVariabellister/PSYK_SKSOPR%20-%20Landspatientregistret%20psykiatri%20-%20oplysninger%20om%20operationer.html" TargetMode="External"/><Relationship Id="rId1598" Type="http://schemas.openxmlformats.org/officeDocument/2006/relationships/hyperlink" Target="https://www.dst.dk/extranet/ForskningVariabellister/PSYK_SKSOPR%20-%20Landspatientregistret%20psykiatri%20-%20oplysninger%20om%20operationer.html" TargetMode="External"/><Relationship Id="rId97" Type="http://schemas.openxmlformats.org/officeDocument/2006/relationships/hyperlink" Target="https://www.dst.dk/extranet/ForskningVariabellister/PSYK_SKSOPR%20-%20Landspatientregistret%20psykiatri%20-%20oplysninger%20om%20operationer.html" TargetMode="External"/><Relationship Id="rId730" Type="http://schemas.openxmlformats.org/officeDocument/2006/relationships/hyperlink" Target="https://www.dst.dk/extranet/ForskningVariabellister/PSYK_SKSOPR%20-%20Landspatientregistret%20psykiatri%20-%20oplysninger%20om%20operationer.html" TargetMode="External"/><Relationship Id="rId828" Type="http://schemas.openxmlformats.org/officeDocument/2006/relationships/hyperlink" Target="https://www.dst.dk/extranet/ForskningVariabellister/PSYK_SKSOPR%20-%20Landspatientregistret%20psykiatri%20-%20oplysninger%20om%20operationer.html" TargetMode="External"/><Relationship Id="rId1013" Type="http://schemas.openxmlformats.org/officeDocument/2006/relationships/hyperlink" Target="https://www.dst.dk/extranet/ForskningVariabellister/PSYK_SKSOPR%20-%20Landspatientregistret%20psykiatri%20-%20oplysninger%20om%20operationer.html" TargetMode="External"/><Relationship Id="rId1360" Type="http://schemas.openxmlformats.org/officeDocument/2006/relationships/hyperlink" Target="https://www.dst.dk/extranet/ForskningVariabellister/PSYK_SKSOPR%20-%20Landspatientregistret%20psykiatri%20-%20oplysninger%20om%20operationer.html" TargetMode="External"/><Relationship Id="rId1458" Type="http://schemas.openxmlformats.org/officeDocument/2006/relationships/hyperlink" Target="https://www.dst.dk/extranet/ForskningVariabellister/PSYK_SKSOPR%20-%20Landspatientregistret%20psykiatri%20-%20oplysninger%20om%20operationer.html" TargetMode="External"/><Relationship Id="rId1665" Type="http://schemas.openxmlformats.org/officeDocument/2006/relationships/hyperlink" Target="https://www.dst.dk/extranet/ForskningVariabellister/PSYK_SKSOPR%20-%20Landspatientregistret%20psykiatri%20-%20oplysninger%20om%20operationer.html" TargetMode="External"/><Relationship Id="rId1872" Type="http://schemas.openxmlformats.org/officeDocument/2006/relationships/hyperlink" Target="https://www.dst.dk/extranet/ForskningVariabellister/PSYK_SKSOPR%20-%20Landspatientregistret%20psykiatri%20-%20oplysninger%20om%20operationer.html" TargetMode="External"/><Relationship Id="rId1220" Type="http://schemas.openxmlformats.org/officeDocument/2006/relationships/hyperlink" Target="https://www.dst.dk/extranet/ForskningVariabellister/PSYK_SKSOPR%20-%20Landspatientregistret%20psykiatri%20-%20oplysninger%20om%20operationer.html" TargetMode="External"/><Relationship Id="rId1318" Type="http://schemas.openxmlformats.org/officeDocument/2006/relationships/hyperlink" Target="https://www.dst.dk/extranet/ForskningVariabellister/PSYK_SKSOPR%20-%20Landspatientregistret%20psykiatri%20-%20oplysninger%20om%20operationer.html" TargetMode="External"/><Relationship Id="rId1525" Type="http://schemas.openxmlformats.org/officeDocument/2006/relationships/hyperlink" Target="https://www.dst.dk/extranet/ForskningVariabellister/PSYK_SKSOPR%20-%20Landspatientregistret%20psykiatri%20-%20oplysninger%20om%20operationer.html" TargetMode="External"/><Relationship Id="rId1732" Type="http://schemas.openxmlformats.org/officeDocument/2006/relationships/hyperlink" Target="https://www.dst.dk/extranet/ForskningVariabellister/PSYK_SKSOPR%20-%20Landspatientregistret%20psykiatri%20-%20oplysninger%20om%20operationer.html" TargetMode="External"/><Relationship Id="rId24" Type="http://schemas.openxmlformats.org/officeDocument/2006/relationships/hyperlink" Target="https://dst.dk/extranet/ForskningVariabellister/IDFI%20-%20IDA%20firmaer.html" TargetMode="External"/><Relationship Id="rId173" Type="http://schemas.openxmlformats.org/officeDocument/2006/relationships/hyperlink" Target="https://www.dst.dk/extranet/ForskningVariabellister/PSYK_SKSOPR%20-%20Landspatientregistret%20psykiatri%20-%20oplysninger%20om%20operationer.html" TargetMode="External"/><Relationship Id="rId380" Type="http://schemas.openxmlformats.org/officeDocument/2006/relationships/hyperlink" Target="https://www.dst.dk/extranet/ForskningVariabellister/PSYK_SKSOPR%20-%20Landspatientregistret%20psykiatri%20-%20oplysninger%20om%20operationer.html" TargetMode="External"/><Relationship Id="rId2061" Type="http://schemas.openxmlformats.org/officeDocument/2006/relationships/hyperlink" Target="https://www.dst.dk/extranet/ForskningVariabellister/PSYK_SKSOPR%20-%20Landspatientregistret%20psykiatri%20-%20oplysninger%20om%20operationer.html" TargetMode="External"/><Relationship Id="rId240" Type="http://schemas.openxmlformats.org/officeDocument/2006/relationships/hyperlink" Target="https://www.dst.dk/extranet/ForskningVariabellister/PSYK_SKSOPR%20-%20Landspatientregistret%20psykiatri%20-%20oplysninger%20om%20operationer.html" TargetMode="External"/><Relationship Id="rId478" Type="http://schemas.openxmlformats.org/officeDocument/2006/relationships/hyperlink" Target="https://www.dst.dk/extranet/ForskningVariabellister/PSYK_SKSOPR%20-%20Landspatientregistret%20psykiatri%20-%20oplysninger%20om%20operationer.html" TargetMode="External"/><Relationship Id="rId685" Type="http://schemas.openxmlformats.org/officeDocument/2006/relationships/hyperlink" Target="https://www.dst.dk/extranet/ForskningVariabellister/PSYK_SKSOPR%20-%20Landspatientregistret%20psykiatri%20-%20oplysninger%20om%20operationer.html" TargetMode="External"/><Relationship Id="rId892" Type="http://schemas.openxmlformats.org/officeDocument/2006/relationships/hyperlink" Target="https://www.dst.dk/extranet/ForskningVariabellister/PSYK_SKSOPR%20-%20Landspatientregistret%20psykiatri%20-%20oplysninger%20om%20operationer.html" TargetMode="External"/><Relationship Id="rId100" Type="http://schemas.openxmlformats.org/officeDocument/2006/relationships/hyperlink" Target="https://www.dst.dk/extranet/ForskningVariabellister/PSYK_SKSOPR%20-%20Landspatientregistret%20psykiatri%20-%20oplysninger%20om%20operationer.html" TargetMode="External"/><Relationship Id="rId338" Type="http://schemas.openxmlformats.org/officeDocument/2006/relationships/hyperlink" Target="https://www.dst.dk/extranet/ForskningVariabellister/PSYK_SKSOPR%20-%20Landspatientregistret%20psykiatri%20-%20oplysninger%20om%20operationer.html" TargetMode="External"/><Relationship Id="rId545" Type="http://schemas.openxmlformats.org/officeDocument/2006/relationships/hyperlink" Target="https://www.dst.dk/extranet/ForskningVariabellister/PSYK_SKSOPR%20-%20Landspatientregistret%20psykiatri%20-%20oplysninger%20om%20operationer.html" TargetMode="External"/><Relationship Id="rId752" Type="http://schemas.openxmlformats.org/officeDocument/2006/relationships/hyperlink" Target="https://www.dst.dk/extranet/ForskningVariabellister/PSYK_SKSOPR%20-%20Landspatientregistret%20psykiatri%20-%20oplysninger%20om%20operationer.html" TargetMode="External"/><Relationship Id="rId1175" Type="http://schemas.openxmlformats.org/officeDocument/2006/relationships/hyperlink" Target="https://www.dst.dk/extranet/ForskningVariabellister/PSYK_SKSOPR%20-%20Landspatientregistret%20psykiatri%20-%20oplysninger%20om%20operationer.html" TargetMode="External"/><Relationship Id="rId1382" Type="http://schemas.openxmlformats.org/officeDocument/2006/relationships/hyperlink" Target="https://www.dst.dk/extranet/ForskningVariabellister/PSYK_SKSOPR%20-%20Landspatientregistret%20psykiatri%20-%20oplysninger%20om%20operationer.html" TargetMode="External"/><Relationship Id="rId2019" Type="http://schemas.openxmlformats.org/officeDocument/2006/relationships/hyperlink" Target="https://www.dst.dk/extranet/ForskningVariabellister/PSYK_SKSOPR%20-%20Landspatientregistret%20psykiatri%20-%20oplysninger%20om%20operationer.html" TargetMode="External"/><Relationship Id="rId405" Type="http://schemas.openxmlformats.org/officeDocument/2006/relationships/hyperlink" Target="https://www.dst.dk/extranet/ForskningVariabellister/PSYK_SKSOPR%20-%20Landspatientregistret%20psykiatri%20-%20oplysninger%20om%20operationer.html" TargetMode="External"/><Relationship Id="rId612" Type="http://schemas.openxmlformats.org/officeDocument/2006/relationships/hyperlink" Target="https://www.dst.dk/extranet/ForskningVariabellister/PSYK_SKSOPR%20-%20Landspatientregistret%20psykiatri%20-%20oplysninger%20om%20operationer.html" TargetMode="External"/><Relationship Id="rId1035" Type="http://schemas.openxmlformats.org/officeDocument/2006/relationships/hyperlink" Target="https://www.dst.dk/extranet/ForskningVariabellister/PSYK_SKSOPR%20-%20Landspatientregistret%20psykiatri%20-%20oplysninger%20om%20operationer.html" TargetMode="External"/><Relationship Id="rId1242" Type="http://schemas.openxmlformats.org/officeDocument/2006/relationships/hyperlink" Target="https://www.dst.dk/extranet/ForskningVariabellister/PSYK_SKSOPR%20-%20Landspatientregistret%20psykiatri%20-%20oplysninger%20om%20operationer.html" TargetMode="External"/><Relationship Id="rId1687" Type="http://schemas.openxmlformats.org/officeDocument/2006/relationships/hyperlink" Target="https://www.dst.dk/extranet/ForskningVariabellister/PSYK_SKSOPR%20-%20Landspatientregistret%20psykiatri%20-%20oplysninger%20om%20operationer.html" TargetMode="External"/><Relationship Id="rId1894" Type="http://schemas.openxmlformats.org/officeDocument/2006/relationships/hyperlink" Target="https://www.dst.dk/extranet/ForskningVariabellister/PSYK_SKSOPR%20-%20Landspatientregistret%20psykiatri%20-%20oplysninger%20om%20operationer.html" TargetMode="External"/><Relationship Id="rId917" Type="http://schemas.openxmlformats.org/officeDocument/2006/relationships/hyperlink" Target="https://www.dst.dk/extranet/ForskningVariabellister/PSYK_SKSOPR%20-%20Landspatientregistret%20psykiatri%20-%20oplysninger%20om%20operationer.html" TargetMode="External"/><Relationship Id="rId1102" Type="http://schemas.openxmlformats.org/officeDocument/2006/relationships/hyperlink" Target="https://www.dst.dk/extranet/ForskningVariabellister/PSYK_SKSOPR%20-%20Landspatientregistret%20psykiatri%20-%20oplysninger%20om%20operationer.html" TargetMode="External"/><Relationship Id="rId1547" Type="http://schemas.openxmlformats.org/officeDocument/2006/relationships/hyperlink" Target="https://www.dst.dk/extranet/ForskningVariabellister/PSYK_SKSOPR%20-%20Landspatientregistret%20psykiatri%20-%20oplysninger%20om%20operationer.html" TargetMode="External"/><Relationship Id="rId1754" Type="http://schemas.openxmlformats.org/officeDocument/2006/relationships/hyperlink" Target="https://www.dst.dk/extranet/ForskningVariabellister/PSYK_SKSOPR%20-%20Landspatientregistret%20psykiatri%20-%20oplysninger%20om%20operationer.html" TargetMode="External"/><Relationship Id="rId1961" Type="http://schemas.openxmlformats.org/officeDocument/2006/relationships/hyperlink" Target="https://www.dst.dk/extranet/ForskningVariabellister/PSYK_SKSOPR%20-%20Landspatientregistret%20psykiatri%20-%20oplysninger%20om%20operationer.html" TargetMode="External"/><Relationship Id="rId46" Type="http://schemas.openxmlformats.org/officeDocument/2006/relationships/hyperlink" Target="https://www.dst.dk/extranet/ForskningVariabellister/LPR_F_KONTAKTER%20-%20Landspatientregistret%20(LPR3)%20-%20Oplysninger%20om%20kontakter.html" TargetMode="External"/><Relationship Id="rId1407" Type="http://schemas.openxmlformats.org/officeDocument/2006/relationships/hyperlink" Target="https://www.dst.dk/extranet/ForskningVariabellister/PSYK_SKSOPR%20-%20Landspatientregistret%20psykiatri%20-%20oplysninger%20om%20operationer.html" TargetMode="External"/><Relationship Id="rId1614" Type="http://schemas.openxmlformats.org/officeDocument/2006/relationships/hyperlink" Target="https://www.dst.dk/extranet/ForskningVariabellister/PSYK_SKSOPR%20-%20Landspatientregistret%20psykiatri%20-%20oplysninger%20om%20operationer.html" TargetMode="External"/><Relationship Id="rId1821" Type="http://schemas.openxmlformats.org/officeDocument/2006/relationships/hyperlink" Target="https://www.dst.dk/extranet/ForskningVariabellister/PSYK_SKSOPR%20-%20Landspatientregistret%20psykiatri%20-%20oplysninger%20om%20operationer.html" TargetMode="External"/><Relationship Id="rId195" Type="http://schemas.openxmlformats.org/officeDocument/2006/relationships/hyperlink" Target="https://www.dst.dk/extranet/ForskningVariabellister/PSYK_SKSOPR%20-%20Landspatientregistret%20psykiatri%20-%20oplysninger%20om%20operationer.html" TargetMode="External"/><Relationship Id="rId1919" Type="http://schemas.openxmlformats.org/officeDocument/2006/relationships/hyperlink" Target="https://www.dst.dk/extranet/ForskningVariabellister/PSYK_SKSOPR%20-%20Landspatientregistret%20psykiatri%20-%20oplysninger%20om%20operationer.html" TargetMode="External"/><Relationship Id="rId2083" Type="http://schemas.openxmlformats.org/officeDocument/2006/relationships/hyperlink" Target="https://www.dst.dk/extranet/ForskningVariabellister/PSYK_SKSOPR%20-%20Landspatientregistret%20psykiatri%20-%20oplysninger%20om%20operationer.html" TargetMode="External"/><Relationship Id="rId262" Type="http://schemas.openxmlformats.org/officeDocument/2006/relationships/hyperlink" Target="https://www.dst.dk/extranet/ForskningVariabellister/PSYK_SKSOPR%20-%20Landspatientregistret%20psykiatri%20-%20oplysninger%20om%20operationer.html" TargetMode="External"/><Relationship Id="rId567" Type="http://schemas.openxmlformats.org/officeDocument/2006/relationships/hyperlink" Target="https://www.dst.dk/extranet/ForskningVariabellister/PSYK_SKSOPR%20-%20Landspatientregistret%20psykiatri%20-%20oplysninger%20om%20operationer.html" TargetMode="External"/><Relationship Id="rId1197" Type="http://schemas.openxmlformats.org/officeDocument/2006/relationships/hyperlink" Target="https://www.dst.dk/extranet/ForskningVariabellister/PSYK_SKSOPR%20-%20Landspatientregistret%20psykiatri%20-%20oplysninger%20om%20operationer.html" TargetMode="External"/><Relationship Id="rId2150" Type="http://schemas.openxmlformats.org/officeDocument/2006/relationships/hyperlink" Target="https://www.dst.dk/extranet/ForskningVariabellister/DOD%20-%20D%C3%B8de%20i%20Danmark.html" TargetMode="External"/><Relationship Id="rId122" Type="http://schemas.openxmlformats.org/officeDocument/2006/relationships/hyperlink" Target="https://www.dst.dk/extranet/ForskningVariabellister/PSYK_SKSOPR%20-%20Landspatientregistret%20psykiatri%20-%20oplysninger%20om%20operationer.html" TargetMode="External"/><Relationship Id="rId774" Type="http://schemas.openxmlformats.org/officeDocument/2006/relationships/hyperlink" Target="https://www.dst.dk/extranet/ForskningVariabellister/PSYK_SKSOPR%20-%20Landspatientregistret%20psykiatri%20-%20oplysninger%20om%20operationer.html" TargetMode="External"/><Relationship Id="rId981" Type="http://schemas.openxmlformats.org/officeDocument/2006/relationships/hyperlink" Target="https://www.dst.dk/extranet/ForskningVariabellister/PSYK_SKSOPR%20-%20Landspatientregistret%20psykiatri%20-%20oplysninger%20om%20operationer.html" TargetMode="External"/><Relationship Id="rId1057" Type="http://schemas.openxmlformats.org/officeDocument/2006/relationships/hyperlink" Target="https://www.dst.dk/extranet/ForskningVariabellister/PSYK_SKSOPR%20-%20Landspatientregistret%20psykiatri%20-%20oplysninger%20om%20operationer.html" TargetMode="External"/><Relationship Id="rId2010" Type="http://schemas.openxmlformats.org/officeDocument/2006/relationships/hyperlink" Target="https://www.dst.dk/extranet/ForskningVariabellister/PSYK_SKSOPR%20-%20Landspatientregistret%20psykiatri%20-%20oplysninger%20om%20operationer.html" TargetMode="External"/><Relationship Id="rId427" Type="http://schemas.openxmlformats.org/officeDocument/2006/relationships/hyperlink" Target="https://www.dst.dk/extranet/ForskningVariabellister/PSYK_SKSOPR%20-%20Landspatientregistret%20psykiatri%20-%20oplysninger%20om%20operationer.html" TargetMode="External"/><Relationship Id="rId634" Type="http://schemas.openxmlformats.org/officeDocument/2006/relationships/hyperlink" Target="https://www.dst.dk/extranet/ForskningVariabellister/PSYK_SKSOPR%20-%20Landspatientregistret%20psykiatri%20-%20oplysninger%20om%20operationer.html" TargetMode="External"/><Relationship Id="rId841" Type="http://schemas.openxmlformats.org/officeDocument/2006/relationships/hyperlink" Target="https://www.dst.dk/extranet/ForskningVariabellister/PSYK_SKSOPR%20-%20Landspatientregistret%20psykiatri%20-%20oplysninger%20om%20operationer.html" TargetMode="External"/><Relationship Id="rId1264" Type="http://schemas.openxmlformats.org/officeDocument/2006/relationships/hyperlink" Target="https://www.dst.dk/extranet/ForskningVariabellister/PSYK_SKSOPR%20-%20Landspatientregistret%20psykiatri%20-%20oplysninger%20om%20operationer.html" TargetMode="External"/><Relationship Id="rId1471" Type="http://schemas.openxmlformats.org/officeDocument/2006/relationships/hyperlink" Target="https://www.dst.dk/extranet/ForskningVariabellister/PSYK_SKSOPR%20-%20Landspatientregistret%20psykiatri%20-%20oplysninger%20om%20operationer.html" TargetMode="External"/><Relationship Id="rId1569" Type="http://schemas.openxmlformats.org/officeDocument/2006/relationships/hyperlink" Target="https://www.dst.dk/extranet/ForskningVariabellister/PSYK_SKSOPR%20-%20Landspatientregistret%20psykiatri%20-%20oplysninger%20om%20operationer.html" TargetMode="External"/><Relationship Id="rId2108" Type="http://schemas.openxmlformats.org/officeDocument/2006/relationships/hyperlink" Target="https://www.dst.dk/extranet/ForskningVariabellister/PSYK_SKSOPR%20-%20Landspatientregistret%20psykiatri%20-%20oplysninger%20om%20operationer.html" TargetMode="External"/><Relationship Id="rId701" Type="http://schemas.openxmlformats.org/officeDocument/2006/relationships/hyperlink" Target="https://www.dst.dk/extranet/ForskningVariabellister/PSYK_SKSOPR%20-%20Landspatientregistret%20psykiatri%20-%20oplysninger%20om%20operationer.html" TargetMode="External"/><Relationship Id="rId939" Type="http://schemas.openxmlformats.org/officeDocument/2006/relationships/hyperlink" Target="https://www.dst.dk/extranet/ForskningVariabellister/PSYK_SKSOPR%20-%20Landspatientregistret%20psykiatri%20-%20oplysninger%20om%20operationer.html" TargetMode="External"/><Relationship Id="rId1124" Type="http://schemas.openxmlformats.org/officeDocument/2006/relationships/hyperlink" Target="https://www.dst.dk/extranet/ForskningVariabellister/PSYK_SKSOPR%20-%20Landspatientregistret%20psykiatri%20-%20oplysninger%20om%20operationer.html" TargetMode="External"/><Relationship Id="rId1331" Type="http://schemas.openxmlformats.org/officeDocument/2006/relationships/hyperlink" Target="https://www.dst.dk/extranet/ForskningVariabellister/PSYK_SKSOPR%20-%20Landspatientregistret%20psykiatri%20-%20oplysninger%20om%20operationer.html" TargetMode="External"/><Relationship Id="rId1776" Type="http://schemas.openxmlformats.org/officeDocument/2006/relationships/hyperlink" Target="https://www.dst.dk/extranet/ForskningVariabellister/PSYK_SKSOPR%20-%20Landspatientregistret%20psykiatri%20-%20oplysninger%20om%20operationer.html" TargetMode="External"/><Relationship Id="rId1983" Type="http://schemas.openxmlformats.org/officeDocument/2006/relationships/hyperlink" Target="https://www.dst.dk/extranet/ForskningVariabellister/PSYK_SKSOPR%20-%20Landspatientregistret%20psykiatri%20-%20oplysninger%20om%20operationer.html" TargetMode="External"/><Relationship Id="rId68" Type="http://schemas.openxmlformats.org/officeDocument/2006/relationships/hyperlink" Target="https://www.dst.dk/extranet/ForskningVariabellister/PSYK_SKSOPR%20-%20Landspatientregistret%20psykiatri%20-%20oplysninger%20om%20operationer.html" TargetMode="External"/><Relationship Id="rId1429" Type="http://schemas.openxmlformats.org/officeDocument/2006/relationships/hyperlink" Target="https://www.dst.dk/extranet/ForskningVariabellister/PSYK_SKSOPR%20-%20Landspatientregistret%20psykiatri%20-%20oplysninger%20om%20operationer.html" TargetMode="External"/><Relationship Id="rId1636" Type="http://schemas.openxmlformats.org/officeDocument/2006/relationships/hyperlink" Target="https://www.dst.dk/extranet/ForskningVariabellister/PSYK_SKSOPR%20-%20Landspatientregistret%20psykiatri%20-%20oplysninger%20om%20operationer.html" TargetMode="External"/><Relationship Id="rId1843" Type="http://schemas.openxmlformats.org/officeDocument/2006/relationships/hyperlink" Target="https://www.dst.dk/extranet/ForskningVariabellister/PSYK_SKSOPR%20-%20Landspatientregistret%20psykiatri%20-%20oplysninger%20om%20operationer.html" TargetMode="External"/><Relationship Id="rId1703" Type="http://schemas.openxmlformats.org/officeDocument/2006/relationships/hyperlink" Target="https://www.dst.dk/extranet/ForskningVariabellister/PSYK_SKSOPR%20-%20Landspatientregistret%20psykiatri%20-%20oplysninger%20om%20operationer.html" TargetMode="External"/><Relationship Id="rId1910" Type="http://schemas.openxmlformats.org/officeDocument/2006/relationships/hyperlink" Target="https://www.dst.dk/extranet/ForskningVariabellister/PSYK_SKSOPR%20-%20Landspatientregistret%20psykiatri%20-%20oplysninger%20om%20operationer.html" TargetMode="External"/><Relationship Id="rId284" Type="http://schemas.openxmlformats.org/officeDocument/2006/relationships/hyperlink" Target="https://www.dst.dk/extranet/ForskningVariabellister/PSYK_SKSOPR%20-%20Landspatientregistret%20psykiatri%20-%20oplysninger%20om%20operationer.html" TargetMode="External"/><Relationship Id="rId491" Type="http://schemas.openxmlformats.org/officeDocument/2006/relationships/hyperlink" Target="https://www.dst.dk/extranet/ForskningVariabellister/PSYK_SKSOPR%20-%20Landspatientregistret%20psykiatri%20-%20oplysninger%20om%20operationer.html" TargetMode="External"/><Relationship Id="rId144" Type="http://schemas.openxmlformats.org/officeDocument/2006/relationships/hyperlink" Target="https://www.dst.dk/extranet/ForskningVariabellister/PSYK_SKSOPR%20-%20Landspatientregistret%20psykiatri%20-%20oplysninger%20om%20operationer.html" TargetMode="External"/><Relationship Id="rId589" Type="http://schemas.openxmlformats.org/officeDocument/2006/relationships/hyperlink" Target="https://www.dst.dk/extranet/ForskningVariabellister/PSYK_SKSOPR%20-%20Landspatientregistret%20psykiatri%20-%20oplysninger%20om%20operationer.html" TargetMode="External"/><Relationship Id="rId796" Type="http://schemas.openxmlformats.org/officeDocument/2006/relationships/hyperlink" Target="https://www.dst.dk/extranet/ForskningVariabellister/PSYK_SKSOPR%20-%20Landspatientregistret%20psykiatri%20-%20oplysninger%20om%20operationer.html" TargetMode="External"/><Relationship Id="rId351" Type="http://schemas.openxmlformats.org/officeDocument/2006/relationships/hyperlink" Target="https://www.dst.dk/extranet/ForskningVariabellister/PSYK_SKSOPR%20-%20Landspatientregistret%20psykiatri%20-%20oplysninger%20om%20operationer.html" TargetMode="External"/><Relationship Id="rId449" Type="http://schemas.openxmlformats.org/officeDocument/2006/relationships/hyperlink" Target="https://www.dst.dk/extranet/ForskningVariabellister/PSYK_SKSOPR%20-%20Landspatientregistret%20psykiatri%20-%20oplysninger%20om%20operationer.html" TargetMode="External"/><Relationship Id="rId656" Type="http://schemas.openxmlformats.org/officeDocument/2006/relationships/hyperlink" Target="https://www.dst.dk/extranet/ForskningVariabellister/PSYK_SKSOPR%20-%20Landspatientregistret%20psykiatri%20-%20oplysninger%20om%20operationer.html" TargetMode="External"/><Relationship Id="rId863" Type="http://schemas.openxmlformats.org/officeDocument/2006/relationships/hyperlink" Target="https://www.dst.dk/extranet/ForskningVariabellister/PSYK_SKSOPR%20-%20Landspatientregistret%20psykiatri%20-%20oplysninger%20om%20operationer.html" TargetMode="External"/><Relationship Id="rId1079" Type="http://schemas.openxmlformats.org/officeDocument/2006/relationships/hyperlink" Target="https://www.dst.dk/extranet/ForskningVariabellister/PSYK_SKSOPR%20-%20Landspatientregistret%20psykiatri%20-%20oplysninger%20om%20operationer.html" TargetMode="External"/><Relationship Id="rId1286" Type="http://schemas.openxmlformats.org/officeDocument/2006/relationships/hyperlink" Target="https://www.dst.dk/extranet/ForskningVariabellister/PSYK_SKSOPR%20-%20Landspatientregistret%20psykiatri%20-%20oplysninger%20om%20operationer.html" TargetMode="External"/><Relationship Id="rId1493" Type="http://schemas.openxmlformats.org/officeDocument/2006/relationships/hyperlink" Target="https://www.dst.dk/extranet/ForskningVariabellister/PSYK_SKSOPR%20-%20Landspatientregistret%20psykiatri%20-%20oplysninger%20om%20operationer.html" TargetMode="External"/><Relationship Id="rId2032" Type="http://schemas.openxmlformats.org/officeDocument/2006/relationships/hyperlink" Target="https://www.dst.dk/extranet/ForskningVariabellister/PSYK_SKSOPR%20-%20Landspatientregistret%20psykiatri%20-%20oplysninger%20om%20operationer.html" TargetMode="External"/><Relationship Id="rId211" Type="http://schemas.openxmlformats.org/officeDocument/2006/relationships/hyperlink" Target="https://www.dst.dk/extranet/ForskningVariabellister/PSYK_SKSOPR%20-%20Landspatientregistret%20psykiatri%20-%20oplysninger%20om%20operationer.html" TargetMode="External"/><Relationship Id="rId309" Type="http://schemas.openxmlformats.org/officeDocument/2006/relationships/hyperlink" Target="https://www.dst.dk/extranet/ForskningVariabellister/PSYK_SKSOPR%20-%20Landspatientregistret%20psykiatri%20-%20oplysninger%20om%20operationer.html" TargetMode="External"/><Relationship Id="rId516" Type="http://schemas.openxmlformats.org/officeDocument/2006/relationships/hyperlink" Target="https://www.dst.dk/extranet/ForskningVariabellister/PSYK_SKSOPR%20-%20Landspatientregistret%20psykiatri%20-%20oplysninger%20om%20operationer.html" TargetMode="External"/><Relationship Id="rId1146" Type="http://schemas.openxmlformats.org/officeDocument/2006/relationships/hyperlink" Target="https://www.dst.dk/extranet/ForskningVariabellister/PSYK_SKSOPR%20-%20Landspatientregistret%20psykiatri%20-%20oplysninger%20om%20operationer.html" TargetMode="External"/><Relationship Id="rId1798" Type="http://schemas.openxmlformats.org/officeDocument/2006/relationships/hyperlink" Target="https://www.dst.dk/extranet/ForskningVariabellister/PSYK_SKSOPR%20-%20Landspatientregistret%20psykiatri%20-%20oplysninger%20om%20operationer.html" TargetMode="External"/><Relationship Id="rId723" Type="http://schemas.openxmlformats.org/officeDocument/2006/relationships/hyperlink" Target="https://www.dst.dk/extranet/ForskningVariabellister/PSYK_SKSOPR%20-%20Landspatientregistret%20psykiatri%20-%20oplysninger%20om%20operationer.html" TargetMode="External"/><Relationship Id="rId930" Type="http://schemas.openxmlformats.org/officeDocument/2006/relationships/hyperlink" Target="https://www.dst.dk/extranet/ForskningVariabellister/PSYK_SKSOPR%20-%20Landspatientregistret%20psykiatri%20-%20oplysninger%20om%20operationer.html" TargetMode="External"/><Relationship Id="rId1006" Type="http://schemas.openxmlformats.org/officeDocument/2006/relationships/hyperlink" Target="https://www.dst.dk/extranet/ForskningVariabellister/PSYK_SKSOPR%20-%20Landspatientregistret%20psykiatri%20-%20oplysninger%20om%20operationer.html" TargetMode="External"/><Relationship Id="rId1353" Type="http://schemas.openxmlformats.org/officeDocument/2006/relationships/hyperlink" Target="https://www.dst.dk/extranet/ForskningVariabellister/PSYK_SKSOPR%20-%20Landspatientregistret%20psykiatri%20-%20oplysninger%20om%20operationer.html" TargetMode="External"/><Relationship Id="rId1560" Type="http://schemas.openxmlformats.org/officeDocument/2006/relationships/hyperlink" Target="https://www.dst.dk/extranet/ForskningVariabellister/PSYK_SKSOPR%20-%20Landspatientregistret%20psykiatri%20-%20oplysninger%20om%20operationer.html" TargetMode="External"/><Relationship Id="rId1658" Type="http://schemas.openxmlformats.org/officeDocument/2006/relationships/hyperlink" Target="https://www.dst.dk/extranet/ForskningVariabellister/PSYK_SKSOPR%20-%20Landspatientregistret%20psykiatri%20-%20oplysninger%20om%20operationer.html" TargetMode="External"/><Relationship Id="rId1865" Type="http://schemas.openxmlformats.org/officeDocument/2006/relationships/hyperlink" Target="https://www.dst.dk/extranet/ForskningVariabellister/PSYK_SKSOPR%20-%20Landspatientregistret%20psykiatri%20-%20oplysninger%20om%20operationer.html" TargetMode="External"/><Relationship Id="rId1213" Type="http://schemas.openxmlformats.org/officeDocument/2006/relationships/hyperlink" Target="https://www.dst.dk/extranet/ForskningVariabellister/PSYK_SKSOPR%20-%20Landspatientregistret%20psykiatri%20-%20oplysninger%20om%20operationer.html" TargetMode="External"/><Relationship Id="rId1420" Type="http://schemas.openxmlformats.org/officeDocument/2006/relationships/hyperlink" Target="https://www.dst.dk/extranet/ForskningVariabellister/PSYK_SKSOPR%20-%20Landspatientregistret%20psykiatri%20-%20oplysninger%20om%20operationer.html" TargetMode="External"/><Relationship Id="rId1518" Type="http://schemas.openxmlformats.org/officeDocument/2006/relationships/hyperlink" Target="https://www.dst.dk/extranet/ForskningVariabellister/PSYK_SKSOPR%20-%20Landspatientregistret%20psykiatri%20-%20oplysninger%20om%20operationer.html" TargetMode="External"/><Relationship Id="rId1725" Type="http://schemas.openxmlformats.org/officeDocument/2006/relationships/hyperlink" Target="https://www.dst.dk/extranet/ForskningVariabellister/PSYK_SKSOPR%20-%20Landspatientregistret%20psykiatri%20-%20oplysninger%20om%20operationer.html" TargetMode="External"/><Relationship Id="rId1932" Type="http://schemas.openxmlformats.org/officeDocument/2006/relationships/hyperlink" Target="https://www.dst.dk/extranet/ForskningVariabellister/PSYK_SKSOPR%20-%20Landspatientregistret%20psykiatri%20-%20oplysninger%20om%20operationer.html" TargetMode="External"/><Relationship Id="rId17" Type="http://schemas.openxmlformats.org/officeDocument/2006/relationships/hyperlink" Target="https://www.dst.dk/extranet/ForskningVariabellister/AKM%20-%20Arbejdsklassifikationsmodulet.html" TargetMode="External"/><Relationship Id="rId166" Type="http://schemas.openxmlformats.org/officeDocument/2006/relationships/hyperlink" Target="https://www.dst.dk/extranet/ForskningVariabellister/PSYK_SKSOPR%20-%20Landspatientregistret%20psykiatri%20-%20oplysninger%20om%20operationer.html" TargetMode="External"/><Relationship Id="rId373" Type="http://schemas.openxmlformats.org/officeDocument/2006/relationships/hyperlink" Target="https://www.dst.dk/extranet/ForskningVariabellister/PSYK_SKSOPR%20-%20Landspatientregistret%20psykiatri%20-%20oplysninger%20om%20operationer.html" TargetMode="External"/><Relationship Id="rId580" Type="http://schemas.openxmlformats.org/officeDocument/2006/relationships/hyperlink" Target="https://www.dst.dk/extranet/ForskningVariabellister/PSYK_SKSOPR%20-%20Landspatientregistret%20psykiatri%20-%20oplysninger%20om%20operationer.html" TargetMode="External"/><Relationship Id="rId2054" Type="http://schemas.openxmlformats.org/officeDocument/2006/relationships/hyperlink" Target="https://www.dst.dk/extranet/ForskningVariabellister/PSYK_SKSOPR%20-%20Landspatientregistret%20psykiatri%20-%20oplysninger%20om%20operationer.html" TargetMode="External"/><Relationship Id="rId1" Type="http://schemas.openxmlformats.org/officeDocument/2006/relationships/hyperlink" Target="https://www.dst.dk/extranet/ForskningVariabellister/ADOP%20-%20Adoptioner%20fra%20CPR.html" TargetMode="External"/><Relationship Id="rId233" Type="http://schemas.openxmlformats.org/officeDocument/2006/relationships/hyperlink" Target="https://www.dst.dk/extranet/ForskningVariabellister/PSYK_SKSOPR%20-%20Landspatientregistret%20psykiatri%20-%20oplysninger%20om%20operationer.html" TargetMode="External"/><Relationship Id="rId440" Type="http://schemas.openxmlformats.org/officeDocument/2006/relationships/hyperlink" Target="https://www.dst.dk/extranet/ForskningVariabellister/PSYK_SKSOPR%20-%20Landspatientregistret%20psykiatri%20-%20oplysninger%20om%20operationer.html" TargetMode="External"/><Relationship Id="rId678" Type="http://schemas.openxmlformats.org/officeDocument/2006/relationships/hyperlink" Target="https://www.dst.dk/extranet/ForskningVariabellister/PSYK_SKSOPR%20-%20Landspatientregistret%20psykiatri%20-%20oplysninger%20om%20operationer.html" TargetMode="External"/><Relationship Id="rId885" Type="http://schemas.openxmlformats.org/officeDocument/2006/relationships/hyperlink" Target="https://www.dst.dk/extranet/ForskningVariabellister/PSYK_SKSOPR%20-%20Landspatientregistret%20psykiatri%20-%20oplysninger%20om%20operationer.html" TargetMode="External"/><Relationship Id="rId1070" Type="http://schemas.openxmlformats.org/officeDocument/2006/relationships/hyperlink" Target="https://www.dst.dk/extranet/ForskningVariabellister/PSYK_SKSOPR%20-%20Landspatientregistret%20psykiatri%20-%20oplysninger%20om%20operationer.html" TargetMode="External"/><Relationship Id="rId2121" Type="http://schemas.openxmlformats.org/officeDocument/2006/relationships/hyperlink" Target="https://www.dst.dk/extranet/ForskningVariabellister/BBR_ADG%20-%20Adgangsadressereference.html" TargetMode="External"/><Relationship Id="rId300" Type="http://schemas.openxmlformats.org/officeDocument/2006/relationships/hyperlink" Target="https://www.dst.dk/extranet/ForskningVariabellister/PSYK_SKSOPR%20-%20Landspatientregistret%20psykiatri%20-%20oplysninger%20om%20operationer.html" TargetMode="External"/><Relationship Id="rId538" Type="http://schemas.openxmlformats.org/officeDocument/2006/relationships/hyperlink" Target="https://www.dst.dk/extranet/ForskningVariabellister/PSYK_SKSOPR%20-%20Landspatientregistret%20psykiatri%20-%20oplysninger%20om%20operationer.html" TargetMode="External"/><Relationship Id="rId745" Type="http://schemas.openxmlformats.org/officeDocument/2006/relationships/hyperlink" Target="https://www.dst.dk/extranet/ForskningVariabellister/PSYK_SKSOPR%20-%20Landspatientregistret%20psykiatri%20-%20oplysninger%20om%20operationer.html" TargetMode="External"/><Relationship Id="rId952" Type="http://schemas.openxmlformats.org/officeDocument/2006/relationships/hyperlink" Target="https://www.dst.dk/extranet/ForskningVariabellister/PSYK_SKSOPR%20-%20Landspatientregistret%20psykiatri%20-%20oplysninger%20om%20operationer.html" TargetMode="External"/><Relationship Id="rId1168" Type="http://schemas.openxmlformats.org/officeDocument/2006/relationships/hyperlink" Target="https://www.dst.dk/extranet/ForskningVariabellister/PSYK_SKSOPR%20-%20Landspatientregistret%20psykiatri%20-%20oplysninger%20om%20operationer.html" TargetMode="External"/><Relationship Id="rId1375" Type="http://schemas.openxmlformats.org/officeDocument/2006/relationships/hyperlink" Target="https://www.dst.dk/extranet/ForskningVariabellister/PSYK_SKSOPR%20-%20Landspatientregistret%20psykiatri%20-%20oplysninger%20om%20operationer.html" TargetMode="External"/><Relationship Id="rId1582" Type="http://schemas.openxmlformats.org/officeDocument/2006/relationships/hyperlink" Target="https://www.dst.dk/extranet/ForskningVariabellister/PSYK_SKSOPR%20-%20Landspatientregistret%20psykiatri%20-%20oplysninger%20om%20operationer.html" TargetMode="External"/><Relationship Id="rId81" Type="http://schemas.openxmlformats.org/officeDocument/2006/relationships/hyperlink" Target="https://www.dst.dk/extranet/ForskningVariabellister/PSYK_SKSOPR%20-%20Landspatientregistret%20psykiatri%20-%20oplysninger%20om%20operationer.html" TargetMode="External"/><Relationship Id="rId605" Type="http://schemas.openxmlformats.org/officeDocument/2006/relationships/hyperlink" Target="https://www.dst.dk/extranet/ForskningVariabellister/PSYK_SKSOPR%20-%20Landspatientregistret%20psykiatri%20-%20oplysninger%20om%20operationer.html" TargetMode="External"/><Relationship Id="rId812" Type="http://schemas.openxmlformats.org/officeDocument/2006/relationships/hyperlink" Target="https://www.dst.dk/extranet/ForskningVariabellister/PSYK_SKSOPR%20-%20Landspatientregistret%20psykiatri%20-%20oplysninger%20om%20operationer.html" TargetMode="External"/><Relationship Id="rId1028" Type="http://schemas.openxmlformats.org/officeDocument/2006/relationships/hyperlink" Target="https://www.dst.dk/extranet/ForskningVariabellister/PSYK_SKSOPR%20-%20Landspatientregistret%20psykiatri%20-%20oplysninger%20om%20operationer.html" TargetMode="External"/><Relationship Id="rId1235" Type="http://schemas.openxmlformats.org/officeDocument/2006/relationships/hyperlink" Target="https://www.dst.dk/extranet/ForskningVariabellister/PSYK_SKSOPR%20-%20Landspatientregistret%20psykiatri%20-%20oplysninger%20om%20operationer.html" TargetMode="External"/><Relationship Id="rId1442" Type="http://schemas.openxmlformats.org/officeDocument/2006/relationships/hyperlink" Target="https://www.dst.dk/extranet/ForskningVariabellister/PSYK_SKSOPR%20-%20Landspatientregistret%20psykiatri%20-%20oplysninger%20om%20operationer.html" TargetMode="External"/><Relationship Id="rId1887" Type="http://schemas.openxmlformats.org/officeDocument/2006/relationships/hyperlink" Target="https://www.dst.dk/extranet/ForskningVariabellister/PSYK_SKSOPR%20-%20Landspatientregistret%20psykiatri%20-%20oplysninger%20om%20operationer.html" TargetMode="External"/><Relationship Id="rId1302" Type="http://schemas.openxmlformats.org/officeDocument/2006/relationships/hyperlink" Target="https://www.dst.dk/extranet/ForskningVariabellister/PSYK_SKSOPR%20-%20Landspatientregistret%20psykiatri%20-%20oplysninger%20om%20operationer.html" TargetMode="External"/><Relationship Id="rId1747" Type="http://schemas.openxmlformats.org/officeDocument/2006/relationships/hyperlink" Target="https://www.dst.dk/extranet/ForskningVariabellister/PSYK_SKSOPR%20-%20Landspatientregistret%20psykiatri%20-%20oplysninger%20om%20operationer.html" TargetMode="External"/><Relationship Id="rId1954" Type="http://schemas.openxmlformats.org/officeDocument/2006/relationships/hyperlink" Target="https://www.dst.dk/extranet/ForskningVariabellister/PSYK_SKSOPR%20-%20Landspatientregistret%20psykiatri%20-%20oplysninger%20om%20operationer.html" TargetMode="External"/><Relationship Id="rId39" Type="http://schemas.openxmlformats.org/officeDocument/2006/relationships/hyperlink" Target="https://dst.dk/extranet/ForskningVariabellister/UDDF%20-%20H%C3%B8jeste%20fuldf%C3%B8rte%20uddannelse%20(forl%C3%B8b).html" TargetMode="External"/><Relationship Id="rId1607" Type="http://schemas.openxmlformats.org/officeDocument/2006/relationships/hyperlink" Target="https://www.dst.dk/extranet/ForskningVariabellister/PSYK_SKSOPR%20-%20Landspatientregistret%20psykiatri%20-%20oplysninger%20om%20operationer.html" TargetMode="External"/><Relationship Id="rId1814" Type="http://schemas.openxmlformats.org/officeDocument/2006/relationships/hyperlink" Target="https://www.dst.dk/extranet/ForskningVariabellister/PSYK_SKSOPR%20-%20Landspatientregistret%20psykiatri%20-%20oplysninger%20om%20operationer.html" TargetMode="External"/><Relationship Id="rId188" Type="http://schemas.openxmlformats.org/officeDocument/2006/relationships/hyperlink" Target="https://www.dst.dk/extranet/ForskningVariabellister/PSYK_SKSOPR%20-%20Landspatientregistret%20psykiatri%20-%20oplysninger%20om%20operationer.html" TargetMode="External"/><Relationship Id="rId395" Type="http://schemas.openxmlformats.org/officeDocument/2006/relationships/hyperlink" Target="https://www.dst.dk/extranet/ForskningVariabellister/PSYK_SKSOPR%20-%20Landspatientregistret%20psykiatri%20-%20oplysninger%20om%20operationer.html" TargetMode="External"/><Relationship Id="rId2076" Type="http://schemas.openxmlformats.org/officeDocument/2006/relationships/hyperlink" Target="https://www.dst.dk/extranet/ForskningVariabellister/PSYK_SKSOPR%20-%20Landspatientregistret%20psykiatri%20-%20oplysninger%20om%20operationer.html" TargetMode="External"/><Relationship Id="rId255" Type="http://schemas.openxmlformats.org/officeDocument/2006/relationships/hyperlink" Target="https://www.dst.dk/extranet/ForskningVariabellister/PSYK_SKSOPR%20-%20Landspatientregistret%20psykiatri%20-%20oplysninger%20om%20operationer.html" TargetMode="External"/><Relationship Id="rId462" Type="http://schemas.openxmlformats.org/officeDocument/2006/relationships/hyperlink" Target="https://www.dst.dk/extranet/ForskningVariabellister/PSYK_SKSOPR%20-%20Landspatientregistret%20psykiatri%20-%20oplysninger%20om%20operationer.html" TargetMode="External"/><Relationship Id="rId1092" Type="http://schemas.openxmlformats.org/officeDocument/2006/relationships/hyperlink" Target="https://www.dst.dk/extranet/ForskningVariabellister/PSYK_SKSOPR%20-%20Landspatientregistret%20psykiatri%20-%20oplysninger%20om%20operationer.html" TargetMode="External"/><Relationship Id="rId1397" Type="http://schemas.openxmlformats.org/officeDocument/2006/relationships/hyperlink" Target="https://www.dst.dk/extranet/ForskningVariabellister/PSYK_SKSOPR%20-%20Landspatientregistret%20psykiatri%20-%20oplysninger%20om%20operationer.html" TargetMode="External"/><Relationship Id="rId2143" Type="http://schemas.openxmlformats.org/officeDocument/2006/relationships/hyperlink" Target="https://www.dst.dk/extranet/ForskningVariabellister/UDG%20-%20Karaktergennemsnit%20p%C3%A5%20afsluttede%20gymnasielle-%20SOSU-%20PGU-%20og%20professionsbachelor%20uddannelser.html" TargetMode="External"/><Relationship Id="rId115" Type="http://schemas.openxmlformats.org/officeDocument/2006/relationships/hyperlink" Target="https://www.dst.dk/extranet/ForskningVariabellister/PSYK_SKSOPR%20-%20Landspatientregistret%20psykiatri%20-%20oplysninger%20om%20operationer.html" TargetMode="External"/><Relationship Id="rId322" Type="http://schemas.openxmlformats.org/officeDocument/2006/relationships/hyperlink" Target="https://www.dst.dk/extranet/ForskningVariabellister/PSYK_SKSOPR%20-%20Landspatientregistret%20psykiatri%20-%20oplysninger%20om%20operationer.html" TargetMode="External"/><Relationship Id="rId767" Type="http://schemas.openxmlformats.org/officeDocument/2006/relationships/hyperlink" Target="https://www.dst.dk/extranet/ForskningVariabellister/PSYK_SKSOPR%20-%20Landspatientregistret%20psykiatri%20-%20oplysninger%20om%20operationer.html" TargetMode="External"/><Relationship Id="rId974" Type="http://schemas.openxmlformats.org/officeDocument/2006/relationships/hyperlink" Target="https://www.dst.dk/extranet/ForskningVariabellister/PSYK_SKSOPR%20-%20Landspatientregistret%20psykiatri%20-%20oplysninger%20om%20operationer.html" TargetMode="External"/><Relationship Id="rId2003" Type="http://schemas.openxmlformats.org/officeDocument/2006/relationships/hyperlink" Target="https://www.dst.dk/extranet/ForskningVariabellister/PSYK_SKSOPR%20-%20Landspatientregistret%20psykiatri%20-%20oplysninger%20om%20operationer.html" TargetMode="External"/><Relationship Id="rId627" Type="http://schemas.openxmlformats.org/officeDocument/2006/relationships/hyperlink" Target="https://www.dst.dk/extranet/ForskningVariabellister/PSYK_SKSOPR%20-%20Landspatientregistret%20psykiatri%20-%20oplysninger%20om%20operationer.html" TargetMode="External"/><Relationship Id="rId834" Type="http://schemas.openxmlformats.org/officeDocument/2006/relationships/hyperlink" Target="https://www.dst.dk/extranet/ForskningVariabellister/PSYK_SKSOPR%20-%20Landspatientregistret%20psykiatri%20-%20oplysninger%20om%20operationer.html" TargetMode="External"/><Relationship Id="rId1257" Type="http://schemas.openxmlformats.org/officeDocument/2006/relationships/hyperlink" Target="https://www.dst.dk/extranet/ForskningVariabellister/PSYK_SKSOPR%20-%20Landspatientregistret%20psykiatri%20-%20oplysninger%20om%20operationer.html" TargetMode="External"/><Relationship Id="rId1464" Type="http://schemas.openxmlformats.org/officeDocument/2006/relationships/hyperlink" Target="https://www.dst.dk/extranet/ForskningVariabellister/PSYK_SKSOPR%20-%20Landspatientregistret%20psykiatri%20-%20oplysninger%20om%20operationer.html" TargetMode="External"/><Relationship Id="rId1671" Type="http://schemas.openxmlformats.org/officeDocument/2006/relationships/hyperlink" Target="https://www.dst.dk/extranet/ForskningVariabellister/PSYK_SKSOPR%20-%20Landspatientregistret%20psykiatri%20-%20oplysninger%20om%20operationer.html" TargetMode="External"/><Relationship Id="rId901" Type="http://schemas.openxmlformats.org/officeDocument/2006/relationships/hyperlink" Target="https://www.dst.dk/extranet/ForskningVariabellister/PSYK_SKSOPR%20-%20Landspatientregistret%20psykiatri%20-%20oplysninger%20om%20operationer.html" TargetMode="External"/><Relationship Id="rId1117" Type="http://schemas.openxmlformats.org/officeDocument/2006/relationships/hyperlink" Target="https://www.dst.dk/extranet/ForskningVariabellister/PSYK_SKSOPR%20-%20Landspatientregistret%20psykiatri%20-%20oplysninger%20om%20operationer.html" TargetMode="External"/><Relationship Id="rId1324" Type="http://schemas.openxmlformats.org/officeDocument/2006/relationships/hyperlink" Target="https://www.dst.dk/extranet/ForskningVariabellister/PSYK_SKSOPR%20-%20Landspatientregistret%20psykiatri%20-%20oplysninger%20om%20operationer.html" TargetMode="External"/><Relationship Id="rId1531" Type="http://schemas.openxmlformats.org/officeDocument/2006/relationships/hyperlink" Target="https://www.dst.dk/extranet/ForskningVariabellister/PSYK_SKSOPR%20-%20Landspatientregistret%20psykiatri%20-%20oplysninger%20om%20operationer.html" TargetMode="External"/><Relationship Id="rId1769" Type="http://schemas.openxmlformats.org/officeDocument/2006/relationships/hyperlink" Target="https://www.dst.dk/extranet/ForskningVariabellister/PSYK_SKSOPR%20-%20Landspatientregistret%20psykiatri%20-%20oplysninger%20om%20operationer.html" TargetMode="External"/><Relationship Id="rId1976" Type="http://schemas.openxmlformats.org/officeDocument/2006/relationships/hyperlink" Target="https://www.dst.dk/extranet/ForskningVariabellister/PSYK_SKSOPR%20-%20Landspatientregistret%20psykiatri%20-%20oplysninger%20om%20operationer.html" TargetMode="External"/><Relationship Id="rId30" Type="http://schemas.openxmlformats.org/officeDocument/2006/relationships/hyperlink" Target="https://dst.dk/extranet/ForskningVariabellister/BBRE%20-%20Bygge%20og%20boligregister%20%28BED%29%20-%20enheder.html" TargetMode="External"/><Relationship Id="rId1629" Type="http://schemas.openxmlformats.org/officeDocument/2006/relationships/hyperlink" Target="https://www.dst.dk/extranet/ForskningVariabellister/PSYK_SKSOPR%20-%20Landspatientregistret%20psykiatri%20-%20oplysninger%20om%20operationer.html" TargetMode="External"/><Relationship Id="rId1836" Type="http://schemas.openxmlformats.org/officeDocument/2006/relationships/hyperlink" Target="https://www.dst.dk/extranet/ForskningVariabellister/PSYK_SKSOPR%20-%20Landspatientregistret%20psykiatri%20-%20oplysninger%20om%20operationer.html" TargetMode="External"/><Relationship Id="rId1903" Type="http://schemas.openxmlformats.org/officeDocument/2006/relationships/hyperlink" Target="https://www.dst.dk/extranet/ForskningVariabellister/PSYK_SKSOPR%20-%20Landspatientregistret%20psykiatri%20-%20oplysninger%20om%20operationer.html" TargetMode="External"/><Relationship Id="rId2098" Type="http://schemas.openxmlformats.org/officeDocument/2006/relationships/hyperlink" Target="https://www.dst.dk/extranet/ForskningVariabellister/PSYK_SKSOPR%20-%20Landspatientregistret%20psykiatri%20-%20oplysninger%20om%20operationer.html" TargetMode="External"/><Relationship Id="rId277" Type="http://schemas.openxmlformats.org/officeDocument/2006/relationships/hyperlink" Target="https://www.dst.dk/extranet/ForskningVariabellister/PSYK_SKSOPR%20-%20Landspatientregistret%20psykiatri%20-%20oplysninger%20om%20operationer.html" TargetMode="External"/><Relationship Id="rId484" Type="http://schemas.openxmlformats.org/officeDocument/2006/relationships/hyperlink" Target="https://www.dst.dk/extranet/ForskningVariabellister/PSYK_SKSOPR%20-%20Landspatientregistret%20psykiatri%20-%20oplysninger%20om%20operationer.html" TargetMode="External"/><Relationship Id="rId137" Type="http://schemas.openxmlformats.org/officeDocument/2006/relationships/hyperlink" Target="https://www.dst.dk/extranet/ForskningVariabellister/PSYK_SKSOPR%20-%20Landspatientregistret%20psykiatri%20-%20oplysninger%20om%20operationer.html" TargetMode="External"/><Relationship Id="rId344" Type="http://schemas.openxmlformats.org/officeDocument/2006/relationships/hyperlink" Target="https://www.dst.dk/extranet/ForskningVariabellister/PSYK_SKSOPR%20-%20Landspatientregistret%20psykiatri%20-%20oplysninger%20om%20operationer.html" TargetMode="External"/><Relationship Id="rId691" Type="http://schemas.openxmlformats.org/officeDocument/2006/relationships/hyperlink" Target="https://www.dst.dk/extranet/ForskningVariabellister/PSYK_SKSOPR%20-%20Landspatientregistret%20psykiatri%20-%20oplysninger%20om%20operationer.html" TargetMode="External"/><Relationship Id="rId789" Type="http://schemas.openxmlformats.org/officeDocument/2006/relationships/hyperlink" Target="https://www.dst.dk/extranet/ForskningVariabellister/PSYK_SKSOPR%20-%20Landspatientregistret%20psykiatri%20-%20oplysninger%20om%20operationer.html" TargetMode="External"/><Relationship Id="rId996" Type="http://schemas.openxmlformats.org/officeDocument/2006/relationships/hyperlink" Target="https://www.dst.dk/extranet/ForskningVariabellister/PSYK_SKSOPR%20-%20Landspatientregistret%20psykiatri%20-%20oplysninger%20om%20operationer.html" TargetMode="External"/><Relationship Id="rId2025" Type="http://schemas.openxmlformats.org/officeDocument/2006/relationships/hyperlink" Target="https://www.dst.dk/extranet/ForskningVariabellister/PSYK_SKSOPR%20-%20Landspatientregistret%20psykiatri%20-%20oplysninger%20om%20operationer.html" TargetMode="External"/><Relationship Id="rId551" Type="http://schemas.openxmlformats.org/officeDocument/2006/relationships/hyperlink" Target="https://www.dst.dk/extranet/ForskningVariabellister/PSYK_SKSOPR%20-%20Landspatientregistret%20psykiatri%20-%20oplysninger%20om%20operationer.html" TargetMode="External"/><Relationship Id="rId649" Type="http://schemas.openxmlformats.org/officeDocument/2006/relationships/hyperlink" Target="https://www.dst.dk/extranet/ForskningVariabellister/PSYK_SKSOPR%20-%20Landspatientregistret%20psykiatri%20-%20oplysninger%20om%20operationer.html" TargetMode="External"/><Relationship Id="rId856" Type="http://schemas.openxmlformats.org/officeDocument/2006/relationships/hyperlink" Target="https://www.dst.dk/extranet/ForskningVariabellister/PSYK_SKSOPR%20-%20Landspatientregistret%20psykiatri%20-%20oplysninger%20om%20operationer.html" TargetMode="External"/><Relationship Id="rId1181" Type="http://schemas.openxmlformats.org/officeDocument/2006/relationships/hyperlink" Target="https://www.dst.dk/extranet/ForskningVariabellister/PSYK_SKSOPR%20-%20Landspatientregistret%20psykiatri%20-%20oplysninger%20om%20operationer.html" TargetMode="External"/><Relationship Id="rId1279" Type="http://schemas.openxmlformats.org/officeDocument/2006/relationships/hyperlink" Target="https://www.dst.dk/extranet/ForskningVariabellister/PSYK_SKSOPR%20-%20Landspatientregistret%20psykiatri%20-%20oplysninger%20om%20operationer.html" TargetMode="External"/><Relationship Id="rId1486" Type="http://schemas.openxmlformats.org/officeDocument/2006/relationships/hyperlink" Target="https://www.dst.dk/extranet/ForskningVariabellister/PSYK_SKSOPR%20-%20Landspatientregistret%20psykiatri%20-%20oplysninger%20om%20operationer.html" TargetMode="External"/><Relationship Id="rId204" Type="http://schemas.openxmlformats.org/officeDocument/2006/relationships/hyperlink" Target="https://www.dst.dk/extranet/ForskningVariabellister/PSYK_SKSOPR%20-%20Landspatientregistret%20psykiatri%20-%20oplysninger%20om%20operationer.html" TargetMode="External"/><Relationship Id="rId411" Type="http://schemas.openxmlformats.org/officeDocument/2006/relationships/hyperlink" Target="https://www.dst.dk/extranet/ForskningVariabellister/PSYK_SKSOPR%20-%20Landspatientregistret%20psykiatri%20-%20oplysninger%20om%20operationer.html" TargetMode="External"/><Relationship Id="rId509" Type="http://schemas.openxmlformats.org/officeDocument/2006/relationships/hyperlink" Target="https://www.dst.dk/extranet/ForskningVariabellister/PSYK_SKSOPR%20-%20Landspatientregistret%20psykiatri%20-%20oplysninger%20om%20operationer.html" TargetMode="External"/><Relationship Id="rId1041" Type="http://schemas.openxmlformats.org/officeDocument/2006/relationships/hyperlink" Target="https://www.dst.dk/extranet/ForskningVariabellister/PSYK_SKSOPR%20-%20Landspatientregistret%20psykiatri%20-%20oplysninger%20om%20operationer.html" TargetMode="External"/><Relationship Id="rId1139" Type="http://schemas.openxmlformats.org/officeDocument/2006/relationships/hyperlink" Target="https://www.dst.dk/extranet/ForskningVariabellister/PSYK_SKSOPR%20-%20Landspatientregistret%20psykiatri%20-%20oplysninger%20om%20operationer.html" TargetMode="External"/><Relationship Id="rId1346" Type="http://schemas.openxmlformats.org/officeDocument/2006/relationships/hyperlink" Target="https://www.dst.dk/extranet/ForskningVariabellister/PSYK_SKSOPR%20-%20Landspatientregistret%20psykiatri%20-%20oplysninger%20om%20operationer.html" TargetMode="External"/><Relationship Id="rId1693" Type="http://schemas.openxmlformats.org/officeDocument/2006/relationships/hyperlink" Target="https://www.dst.dk/extranet/ForskningVariabellister/PSYK_SKSOPR%20-%20Landspatientregistret%20psykiatri%20-%20oplysninger%20om%20operationer.html" TargetMode="External"/><Relationship Id="rId1998" Type="http://schemas.openxmlformats.org/officeDocument/2006/relationships/hyperlink" Target="https://www.dst.dk/extranet/ForskningVariabellister/PSYK_SKSOPR%20-%20Landspatientregistret%20psykiatri%20-%20oplysninger%20om%20operationer.html" TargetMode="External"/><Relationship Id="rId716" Type="http://schemas.openxmlformats.org/officeDocument/2006/relationships/hyperlink" Target="https://www.dst.dk/extranet/ForskningVariabellister/PSYK_SKSOPR%20-%20Landspatientregistret%20psykiatri%20-%20oplysninger%20om%20operationer.html" TargetMode="External"/><Relationship Id="rId923" Type="http://schemas.openxmlformats.org/officeDocument/2006/relationships/hyperlink" Target="https://www.dst.dk/extranet/ForskningVariabellister/PSYK_SKSOPR%20-%20Landspatientregistret%20psykiatri%20-%20oplysninger%20om%20operationer.html" TargetMode="External"/><Relationship Id="rId1553" Type="http://schemas.openxmlformats.org/officeDocument/2006/relationships/hyperlink" Target="https://www.dst.dk/extranet/ForskningVariabellister/PSYK_SKSOPR%20-%20Landspatientregistret%20psykiatri%20-%20oplysninger%20om%20operationer.html" TargetMode="External"/><Relationship Id="rId1760" Type="http://schemas.openxmlformats.org/officeDocument/2006/relationships/hyperlink" Target="https://www.dst.dk/extranet/ForskningVariabellister/PSYK_SKSOPR%20-%20Landspatientregistret%20psykiatri%20-%20oplysninger%20om%20operationer.html" TargetMode="External"/><Relationship Id="rId1858" Type="http://schemas.openxmlformats.org/officeDocument/2006/relationships/hyperlink" Target="https://www.dst.dk/extranet/ForskningVariabellister/PSYK_SKSOPR%20-%20Landspatientregistret%20psykiatri%20-%20oplysninger%20om%20operationer.html" TargetMode="External"/><Relationship Id="rId52" Type="http://schemas.openxmlformats.org/officeDocument/2006/relationships/hyperlink" Target="https://www.dst.dk/extranet/ForskningVariabellister/LPR_BES%20-%20Landspatientregistret%20-%20ambulante%20bes%C3%B8gsdatoer.html" TargetMode="External"/><Relationship Id="rId1206" Type="http://schemas.openxmlformats.org/officeDocument/2006/relationships/hyperlink" Target="https://www.dst.dk/extranet/ForskningVariabellister/PSYK_SKSOPR%20-%20Landspatientregistret%20psykiatri%20-%20oplysninger%20om%20operationer.html" TargetMode="External"/><Relationship Id="rId1413" Type="http://schemas.openxmlformats.org/officeDocument/2006/relationships/hyperlink" Target="https://www.dst.dk/extranet/ForskningVariabellister/PSYK_SKSOPR%20-%20Landspatientregistret%20psykiatri%20-%20oplysninger%20om%20operationer.html" TargetMode="External"/><Relationship Id="rId1620" Type="http://schemas.openxmlformats.org/officeDocument/2006/relationships/hyperlink" Target="https://www.dst.dk/extranet/ForskningVariabellister/PSYK_SKSOPR%20-%20Landspatientregistret%20psykiatri%20-%20oplysninger%20om%20operationer.html" TargetMode="External"/><Relationship Id="rId1718" Type="http://schemas.openxmlformats.org/officeDocument/2006/relationships/hyperlink" Target="https://www.dst.dk/extranet/ForskningVariabellister/PSYK_SKSOPR%20-%20Landspatientregistret%20psykiatri%20-%20oplysninger%20om%20operationer.html" TargetMode="External"/><Relationship Id="rId1925" Type="http://schemas.openxmlformats.org/officeDocument/2006/relationships/hyperlink" Target="https://www.dst.dk/extranet/ForskningVariabellister/PSYK_SKSOPR%20-%20Landspatientregistret%20psykiatri%20-%20oplysninger%20om%20operationer.html" TargetMode="External"/><Relationship Id="rId299" Type="http://schemas.openxmlformats.org/officeDocument/2006/relationships/hyperlink" Target="https://www.dst.dk/extranet/ForskningVariabellister/PSYK_SKSOPR%20-%20Landspatientregistret%20psykiatri%20-%20oplysninger%20om%20operationer.html" TargetMode="External"/><Relationship Id="rId159" Type="http://schemas.openxmlformats.org/officeDocument/2006/relationships/hyperlink" Target="https://www.dst.dk/extranet/ForskningVariabellister/PSYK_SKSOPR%20-%20Landspatientregistret%20psykiatri%20-%20oplysninger%20om%20operationer.html" TargetMode="External"/><Relationship Id="rId366" Type="http://schemas.openxmlformats.org/officeDocument/2006/relationships/hyperlink" Target="https://www.dst.dk/extranet/ForskningVariabellister/PSYK_SKSOPR%20-%20Landspatientregistret%20psykiatri%20-%20oplysninger%20om%20operationer.html" TargetMode="External"/><Relationship Id="rId573" Type="http://schemas.openxmlformats.org/officeDocument/2006/relationships/hyperlink" Target="https://www.dst.dk/extranet/ForskningVariabellister/PSYK_SKSOPR%20-%20Landspatientregistret%20psykiatri%20-%20oplysninger%20om%20operationer.html" TargetMode="External"/><Relationship Id="rId780" Type="http://schemas.openxmlformats.org/officeDocument/2006/relationships/hyperlink" Target="https://www.dst.dk/extranet/ForskningVariabellister/PSYK_SKSOPR%20-%20Landspatientregistret%20psykiatri%20-%20oplysninger%20om%20operationer.html" TargetMode="External"/><Relationship Id="rId2047" Type="http://schemas.openxmlformats.org/officeDocument/2006/relationships/hyperlink" Target="https://www.dst.dk/extranet/ForskningVariabellister/PSYK_SKSOPR%20-%20Landspatientregistret%20psykiatri%20-%20oplysninger%20om%20operationer.html" TargetMode="External"/><Relationship Id="rId226" Type="http://schemas.openxmlformats.org/officeDocument/2006/relationships/hyperlink" Target="https://www.dst.dk/extranet/ForskningVariabellister/PSYK_SKSOPR%20-%20Landspatientregistret%20psykiatri%20-%20oplysninger%20om%20operationer.html" TargetMode="External"/><Relationship Id="rId433" Type="http://schemas.openxmlformats.org/officeDocument/2006/relationships/hyperlink" Target="https://www.dst.dk/extranet/ForskningVariabellister/PSYK_SKSOPR%20-%20Landspatientregistret%20psykiatri%20-%20oplysninger%20om%20operationer.html" TargetMode="External"/><Relationship Id="rId878" Type="http://schemas.openxmlformats.org/officeDocument/2006/relationships/hyperlink" Target="https://www.dst.dk/extranet/ForskningVariabellister/PSYK_SKSOPR%20-%20Landspatientregistret%20psykiatri%20-%20oplysninger%20om%20operationer.html" TargetMode="External"/><Relationship Id="rId1063" Type="http://schemas.openxmlformats.org/officeDocument/2006/relationships/hyperlink" Target="https://www.dst.dk/extranet/ForskningVariabellister/PSYK_SKSOPR%20-%20Landspatientregistret%20psykiatri%20-%20oplysninger%20om%20operationer.html" TargetMode="External"/><Relationship Id="rId1270" Type="http://schemas.openxmlformats.org/officeDocument/2006/relationships/hyperlink" Target="https://www.dst.dk/extranet/ForskningVariabellister/PSYK_SKSOPR%20-%20Landspatientregistret%20psykiatri%20-%20oplysninger%20om%20operationer.html" TargetMode="External"/><Relationship Id="rId2114" Type="http://schemas.openxmlformats.org/officeDocument/2006/relationships/hyperlink" Target="https://www.dst.dk/extranet/ForskningVariabellister/MFR%20-%20Levendef%C3%B8dte%20fra%20det%20medicinske%20f%C3%B8dselsregister.html" TargetMode="External"/><Relationship Id="rId640" Type="http://schemas.openxmlformats.org/officeDocument/2006/relationships/hyperlink" Target="https://www.dst.dk/extranet/ForskningVariabellister/PSYK_SKSOPR%20-%20Landspatientregistret%20psykiatri%20-%20oplysninger%20om%20operationer.html" TargetMode="External"/><Relationship Id="rId738" Type="http://schemas.openxmlformats.org/officeDocument/2006/relationships/hyperlink" Target="https://www.dst.dk/extranet/ForskningVariabellister/PSYK_SKSOPR%20-%20Landspatientregistret%20psykiatri%20-%20oplysninger%20om%20operationer.html" TargetMode="External"/><Relationship Id="rId945" Type="http://schemas.openxmlformats.org/officeDocument/2006/relationships/hyperlink" Target="https://www.dst.dk/extranet/ForskningVariabellister/PSYK_SKSOPR%20-%20Landspatientregistret%20psykiatri%20-%20oplysninger%20om%20operationer.html" TargetMode="External"/><Relationship Id="rId1368" Type="http://schemas.openxmlformats.org/officeDocument/2006/relationships/hyperlink" Target="https://www.dst.dk/extranet/ForskningVariabellister/PSYK_SKSOPR%20-%20Landspatientregistret%20psykiatri%20-%20oplysninger%20om%20operationer.html" TargetMode="External"/><Relationship Id="rId1575" Type="http://schemas.openxmlformats.org/officeDocument/2006/relationships/hyperlink" Target="https://www.dst.dk/extranet/ForskningVariabellister/PSYK_SKSOPR%20-%20Landspatientregistret%20psykiatri%20-%20oplysninger%20om%20operationer.html" TargetMode="External"/><Relationship Id="rId1782" Type="http://schemas.openxmlformats.org/officeDocument/2006/relationships/hyperlink" Target="https://www.dst.dk/extranet/ForskningVariabellister/PSYK_SKSOPR%20-%20Landspatientregistret%20psykiatri%20-%20oplysninger%20om%20operationer.html" TargetMode="External"/><Relationship Id="rId74" Type="http://schemas.openxmlformats.org/officeDocument/2006/relationships/hyperlink" Target="https://www.dst.dk/extranet/ForskningVariabellister/PSYK_SKSOPR%20-%20Landspatientregistret%20psykiatri%20-%20oplysninger%20om%20operationer.html" TargetMode="External"/><Relationship Id="rId500" Type="http://schemas.openxmlformats.org/officeDocument/2006/relationships/hyperlink" Target="https://www.dst.dk/extranet/ForskningVariabellister/PSYK_SKSOPR%20-%20Landspatientregistret%20psykiatri%20-%20oplysninger%20om%20operationer.html" TargetMode="External"/><Relationship Id="rId805" Type="http://schemas.openxmlformats.org/officeDocument/2006/relationships/hyperlink" Target="https://www.dst.dk/extranet/ForskningVariabellister/PSYK_SKSOPR%20-%20Landspatientregistret%20psykiatri%20-%20oplysninger%20om%20operationer.html" TargetMode="External"/><Relationship Id="rId1130" Type="http://schemas.openxmlformats.org/officeDocument/2006/relationships/hyperlink" Target="https://www.dst.dk/extranet/ForskningVariabellister/PSYK_SKSOPR%20-%20Landspatientregistret%20psykiatri%20-%20oplysninger%20om%20operationer.html" TargetMode="External"/><Relationship Id="rId1228" Type="http://schemas.openxmlformats.org/officeDocument/2006/relationships/hyperlink" Target="https://www.dst.dk/extranet/ForskningVariabellister/PSYK_SKSOPR%20-%20Landspatientregistret%20psykiatri%20-%20oplysninger%20om%20operationer.html" TargetMode="External"/><Relationship Id="rId1435" Type="http://schemas.openxmlformats.org/officeDocument/2006/relationships/hyperlink" Target="https://www.dst.dk/extranet/ForskningVariabellister/PSYK_SKSOPR%20-%20Landspatientregistret%20psykiatri%20-%20oplysninger%20om%20operationer.html" TargetMode="External"/><Relationship Id="rId1642" Type="http://schemas.openxmlformats.org/officeDocument/2006/relationships/hyperlink" Target="https://www.dst.dk/extranet/ForskningVariabellister/PSYK_SKSOPR%20-%20Landspatientregistret%20psykiatri%20-%20oplysninger%20om%20operationer.html" TargetMode="External"/><Relationship Id="rId1947" Type="http://schemas.openxmlformats.org/officeDocument/2006/relationships/hyperlink" Target="https://www.dst.dk/extranet/ForskningVariabellister/PSYK_SKSOPR%20-%20Landspatientregistret%20psykiatri%20-%20oplysninger%20om%20operationer.html" TargetMode="External"/><Relationship Id="rId1502" Type="http://schemas.openxmlformats.org/officeDocument/2006/relationships/hyperlink" Target="https://www.dst.dk/extranet/ForskningVariabellister/PSYK_SKSOPR%20-%20Landspatientregistret%20psykiatri%20-%20oplysninger%20om%20operationer.html" TargetMode="External"/><Relationship Id="rId1807" Type="http://schemas.openxmlformats.org/officeDocument/2006/relationships/hyperlink" Target="https://www.dst.dk/extranet/ForskningVariabellister/PSYK_SKSOPR%20-%20Landspatientregistret%20psykiatri%20-%20oplysninger%20om%20operationer.html" TargetMode="External"/><Relationship Id="rId290" Type="http://schemas.openxmlformats.org/officeDocument/2006/relationships/hyperlink" Target="https://www.dst.dk/extranet/ForskningVariabellister/PSYK_SKSOPR%20-%20Landspatientregistret%20psykiatri%20-%20oplysninger%20om%20operationer.html" TargetMode="External"/><Relationship Id="rId388" Type="http://schemas.openxmlformats.org/officeDocument/2006/relationships/hyperlink" Target="https://www.dst.dk/extranet/ForskningVariabellister/PSYK_SKSOPR%20-%20Landspatientregistret%20psykiatri%20-%20oplysninger%20om%20operationer.html" TargetMode="External"/><Relationship Id="rId2069" Type="http://schemas.openxmlformats.org/officeDocument/2006/relationships/hyperlink" Target="https://www.dst.dk/extranet/ForskningVariabellister/PSYK_SKSOPR%20-%20Landspatientregistret%20psykiatri%20-%20oplysninger%20om%20operationer.html" TargetMode="External"/><Relationship Id="rId150" Type="http://schemas.openxmlformats.org/officeDocument/2006/relationships/hyperlink" Target="https://www.dst.dk/extranet/ForskningVariabellister/PSYK_SKSOPR%20-%20Landspatientregistret%20psykiatri%20-%20oplysninger%20om%20operationer.html" TargetMode="External"/><Relationship Id="rId595" Type="http://schemas.openxmlformats.org/officeDocument/2006/relationships/hyperlink" Target="https://www.dst.dk/extranet/ForskningVariabellister/PSYK_SKSOPR%20-%20Landspatientregistret%20psykiatri%20-%20oplysninger%20om%20operationer.html" TargetMode="External"/><Relationship Id="rId248" Type="http://schemas.openxmlformats.org/officeDocument/2006/relationships/hyperlink" Target="https://www.dst.dk/extranet/ForskningVariabellister/PSYK_SKSOPR%20-%20Landspatientregistret%20psykiatri%20-%20oplysninger%20om%20operationer.html" TargetMode="External"/><Relationship Id="rId455" Type="http://schemas.openxmlformats.org/officeDocument/2006/relationships/hyperlink" Target="https://www.dst.dk/extranet/ForskningVariabellister/PSYK_SKSOPR%20-%20Landspatientregistret%20psykiatri%20-%20oplysninger%20om%20operationer.html" TargetMode="External"/><Relationship Id="rId662" Type="http://schemas.openxmlformats.org/officeDocument/2006/relationships/hyperlink" Target="https://www.dst.dk/extranet/ForskningVariabellister/PSYK_SKSOPR%20-%20Landspatientregistret%20psykiatri%20-%20oplysninger%20om%20operationer.html" TargetMode="External"/><Relationship Id="rId1085" Type="http://schemas.openxmlformats.org/officeDocument/2006/relationships/hyperlink" Target="https://www.dst.dk/extranet/ForskningVariabellister/PSYK_SKSOPR%20-%20Landspatientregistret%20psykiatri%20-%20oplysninger%20om%20operationer.html" TargetMode="External"/><Relationship Id="rId1292" Type="http://schemas.openxmlformats.org/officeDocument/2006/relationships/hyperlink" Target="https://www.dst.dk/extranet/ForskningVariabellister/PSYK_SKSOPR%20-%20Landspatientregistret%20psykiatri%20-%20oplysninger%20om%20operationer.html" TargetMode="External"/><Relationship Id="rId2136" Type="http://schemas.openxmlformats.org/officeDocument/2006/relationships/hyperlink" Target="https://www.dst.dk/extranet/ForskningVariabellister/IDAN%20-%20IDA%20ans%C3%A6ttelser.html" TargetMode="External"/><Relationship Id="rId108" Type="http://schemas.openxmlformats.org/officeDocument/2006/relationships/hyperlink" Target="https://www.dst.dk/extranet/ForskningVariabellister/PSYK_SKSOPR%20-%20Landspatientregistret%20psykiatri%20-%20oplysninger%20om%20operationer.html" TargetMode="External"/><Relationship Id="rId315" Type="http://schemas.openxmlformats.org/officeDocument/2006/relationships/hyperlink" Target="https://www.dst.dk/extranet/ForskningVariabellister/PSYK_SKSOPR%20-%20Landspatientregistret%20psykiatri%20-%20oplysninger%20om%20operationer.html" TargetMode="External"/><Relationship Id="rId522" Type="http://schemas.openxmlformats.org/officeDocument/2006/relationships/hyperlink" Target="https://www.dst.dk/extranet/ForskningVariabellister/PSYK_SKSOPR%20-%20Landspatientregistret%20psykiatri%20-%20oplysninger%20om%20operationer.html" TargetMode="External"/><Relationship Id="rId967" Type="http://schemas.openxmlformats.org/officeDocument/2006/relationships/hyperlink" Target="https://www.dst.dk/extranet/ForskningVariabellister/PSYK_SKSOPR%20-%20Landspatientregistret%20psykiatri%20-%20oplysninger%20om%20operationer.html" TargetMode="External"/><Relationship Id="rId1152" Type="http://schemas.openxmlformats.org/officeDocument/2006/relationships/hyperlink" Target="https://www.dst.dk/extranet/ForskningVariabellister/PSYK_SKSOPR%20-%20Landspatientregistret%20psykiatri%20-%20oplysninger%20om%20operationer.html" TargetMode="External"/><Relationship Id="rId1597" Type="http://schemas.openxmlformats.org/officeDocument/2006/relationships/hyperlink" Target="https://www.dst.dk/extranet/ForskningVariabellister/PSYK_SKSOPR%20-%20Landspatientregistret%20psykiatri%20-%20oplysninger%20om%20operationer.html" TargetMode="External"/><Relationship Id="rId96" Type="http://schemas.openxmlformats.org/officeDocument/2006/relationships/hyperlink" Target="https://www.dst.dk/extranet/ForskningVariabellister/PSYK_SKSOPR%20-%20Landspatientregistret%20psykiatri%20-%20oplysninger%20om%20operationer.html" TargetMode="External"/><Relationship Id="rId827" Type="http://schemas.openxmlformats.org/officeDocument/2006/relationships/hyperlink" Target="https://www.dst.dk/extranet/ForskningVariabellister/PSYK_SKSOPR%20-%20Landspatientregistret%20psykiatri%20-%20oplysninger%20om%20operationer.html" TargetMode="External"/><Relationship Id="rId1012" Type="http://schemas.openxmlformats.org/officeDocument/2006/relationships/hyperlink" Target="https://www.dst.dk/extranet/ForskningVariabellister/PSYK_SKSOPR%20-%20Landspatientregistret%20psykiatri%20-%20oplysninger%20om%20operationer.html" TargetMode="External"/><Relationship Id="rId1457" Type="http://schemas.openxmlformats.org/officeDocument/2006/relationships/hyperlink" Target="https://www.dst.dk/extranet/ForskningVariabellister/PSYK_SKSOPR%20-%20Landspatientregistret%20psykiatri%20-%20oplysninger%20om%20operationer.html" TargetMode="External"/><Relationship Id="rId1664" Type="http://schemas.openxmlformats.org/officeDocument/2006/relationships/hyperlink" Target="https://www.dst.dk/extranet/ForskningVariabellister/PSYK_SKSOPR%20-%20Landspatientregistret%20psykiatri%20-%20oplysninger%20om%20operationer.html" TargetMode="External"/><Relationship Id="rId1871" Type="http://schemas.openxmlformats.org/officeDocument/2006/relationships/hyperlink" Target="https://www.dst.dk/extranet/ForskningVariabellister/PSYK_SKSOPR%20-%20Landspatientregistret%20psykiatri%20-%20oplysninger%20om%20operationer.html" TargetMode="External"/><Relationship Id="rId1317" Type="http://schemas.openxmlformats.org/officeDocument/2006/relationships/hyperlink" Target="https://www.dst.dk/extranet/ForskningVariabellister/PSYK_SKSOPR%20-%20Landspatientregistret%20psykiatri%20-%20oplysninger%20om%20operationer.html" TargetMode="External"/><Relationship Id="rId1524" Type="http://schemas.openxmlformats.org/officeDocument/2006/relationships/hyperlink" Target="https://www.dst.dk/extranet/ForskningVariabellister/PSYK_SKSOPR%20-%20Landspatientregistret%20psykiatri%20-%20oplysninger%20om%20operationer.html" TargetMode="External"/><Relationship Id="rId1731" Type="http://schemas.openxmlformats.org/officeDocument/2006/relationships/hyperlink" Target="https://www.dst.dk/extranet/ForskningVariabellister/PSYK_SKSOPR%20-%20Landspatientregistret%20psykiatri%20-%20oplysninger%20om%20operationer.html" TargetMode="External"/><Relationship Id="rId1969" Type="http://schemas.openxmlformats.org/officeDocument/2006/relationships/hyperlink" Target="https://www.dst.dk/extranet/ForskningVariabellister/PSYK_SKSOPR%20-%20Landspatientregistret%20psykiatri%20-%20oplysninger%20om%20operationer.html" TargetMode="External"/><Relationship Id="rId23" Type="http://schemas.openxmlformats.org/officeDocument/2006/relationships/hyperlink" Target="https://dst.dk/extranet/ForskningVariabellister/OF%20-%20Offentligt%20fors%C3%B8rgede.html" TargetMode="External"/><Relationship Id="rId1829" Type="http://schemas.openxmlformats.org/officeDocument/2006/relationships/hyperlink" Target="https://www.dst.dk/extranet/ForskningVariabellister/PSYK_SKSOPR%20-%20Landspatientregistret%20psykiatri%20-%20oplysninger%20om%20operationer.html" TargetMode="External"/><Relationship Id="rId172" Type="http://schemas.openxmlformats.org/officeDocument/2006/relationships/hyperlink" Target="https://www.dst.dk/extranet/ForskningVariabellister/PSYK_SKSOPR%20-%20Landspatientregistret%20psykiatri%20-%20oplysninger%20om%20operationer.html" TargetMode="External"/><Relationship Id="rId477" Type="http://schemas.openxmlformats.org/officeDocument/2006/relationships/hyperlink" Target="https://www.dst.dk/extranet/ForskningVariabellister/PSYK_SKSOPR%20-%20Landspatientregistret%20psykiatri%20-%20oplysninger%20om%20operationer.html" TargetMode="External"/><Relationship Id="rId684" Type="http://schemas.openxmlformats.org/officeDocument/2006/relationships/hyperlink" Target="https://www.dst.dk/extranet/ForskningVariabellister/PSYK_SKSOPR%20-%20Landspatientregistret%20psykiatri%20-%20oplysninger%20om%20operationer.html" TargetMode="External"/><Relationship Id="rId2060" Type="http://schemas.openxmlformats.org/officeDocument/2006/relationships/hyperlink" Target="https://www.dst.dk/extranet/ForskningVariabellister/PSYK_SKSOPR%20-%20Landspatientregistret%20psykiatri%20-%20oplysninger%20om%20operationer.html" TargetMode="External"/><Relationship Id="rId337" Type="http://schemas.openxmlformats.org/officeDocument/2006/relationships/hyperlink" Target="https://www.dst.dk/extranet/ForskningVariabellister/PSYK_SKSOPR%20-%20Landspatientregistret%20psykiatri%20-%20oplysninger%20om%20operationer.html" TargetMode="External"/><Relationship Id="rId891" Type="http://schemas.openxmlformats.org/officeDocument/2006/relationships/hyperlink" Target="https://www.dst.dk/extranet/ForskningVariabellister/PSYK_SKSOPR%20-%20Landspatientregistret%20psykiatri%20-%20oplysninger%20om%20operationer.html" TargetMode="External"/><Relationship Id="rId989" Type="http://schemas.openxmlformats.org/officeDocument/2006/relationships/hyperlink" Target="https://www.dst.dk/extranet/ForskningVariabellister/PSYK_SKSOPR%20-%20Landspatientregistret%20psykiatri%20-%20oplysninger%20om%20operationer.html" TargetMode="External"/><Relationship Id="rId2018" Type="http://schemas.openxmlformats.org/officeDocument/2006/relationships/hyperlink" Target="https://www.dst.dk/extranet/ForskningVariabellister/PSYK_SKSOPR%20-%20Landspatientregistret%20psykiatri%20-%20oplysninger%20om%20operationer.html" TargetMode="External"/><Relationship Id="rId544" Type="http://schemas.openxmlformats.org/officeDocument/2006/relationships/hyperlink" Target="https://www.dst.dk/extranet/ForskningVariabellister/PSYK_SKSOPR%20-%20Landspatientregistret%20psykiatri%20-%20oplysninger%20om%20operationer.html" TargetMode="External"/><Relationship Id="rId751" Type="http://schemas.openxmlformats.org/officeDocument/2006/relationships/hyperlink" Target="https://www.dst.dk/extranet/ForskningVariabellister/PSYK_SKSOPR%20-%20Landspatientregistret%20psykiatri%20-%20oplysninger%20om%20operationer.html" TargetMode="External"/><Relationship Id="rId849" Type="http://schemas.openxmlformats.org/officeDocument/2006/relationships/hyperlink" Target="https://www.dst.dk/extranet/ForskningVariabellister/PSYK_SKSOPR%20-%20Landspatientregistret%20psykiatri%20-%20oplysninger%20om%20operationer.html" TargetMode="External"/><Relationship Id="rId1174" Type="http://schemas.openxmlformats.org/officeDocument/2006/relationships/hyperlink" Target="https://www.dst.dk/extranet/ForskningVariabellister/PSYK_SKSOPR%20-%20Landspatientregistret%20psykiatri%20-%20oplysninger%20om%20operationer.html" TargetMode="External"/><Relationship Id="rId1381" Type="http://schemas.openxmlformats.org/officeDocument/2006/relationships/hyperlink" Target="https://www.dst.dk/extranet/ForskningVariabellister/PSYK_SKSOPR%20-%20Landspatientregistret%20psykiatri%20-%20oplysninger%20om%20operationer.html" TargetMode="External"/><Relationship Id="rId1479" Type="http://schemas.openxmlformats.org/officeDocument/2006/relationships/hyperlink" Target="https://www.dst.dk/extranet/ForskningVariabellister/PSYK_SKSOPR%20-%20Landspatientregistret%20psykiatri%20-%20oplysninger%20om%20operationer.html" TargetMode="External"/><Relationship Id="rId1686" Type="http://schemas.openxmlformats.org/officeDocument/2006/relationships/hyperlink" Target="https://www.dst.dk/extranet/ForskningVariabellister/PSYK_SKSOPR%20-%20Landspatientregistret%20psykiatri%20-%20oplysninger%20om%20operationer.html" TargetMode="External"/><Relationship Id="rId404" Type="http://schemas.openxmlformats.org/officeDocument/2006/relationships/hyperlink" Target="https://www.dst.dk/extranet/ForskningVariabellister/PSYK_SKSOPR%20-%20Landspatientregistret%20psykiatri%20-%20oplysninger%20om%20operationer.html" TargetMode="External"/><Relationship Id="rId611" Type="http://schemas.openxmlformats.org/officeDocument/2006/relationships/hyperlink" Target="https://www.dst.dk/extranet/ForskningVariabellister/PSYK_SKSOPR%20-%20Landspatientregistret%20psykiatri%20-%20oplysninger%20om%20operationer.html" TargetMode="External"/><Relationship Id="rId1034" Type="http://schemas.openxmlformats.org/officeDocument/2006/relationships/hyperlink" Target="https://www.dst.dk/extranet/ForskningVariabellister/PSYK_SKSOPR%20-%20Landspatientregistret%20psykiatri%20-%20oplysninger%20om%20operationer.html" TargetMode="External"/><Relationship Id="rId1241" Type="http://schemas.openxmlformats.org/officeDocument/2006/relationships/hyperlink" Target="https://www.dst.dk/extranet/ForskningVariabellister/PSYK_SKSOPR%20-%20Landspatientregistret%20psykiatri%20-%20oplysninger%20om%20operationer.html" TargetMode="External"/><Relationship Id="rId1339" Type="http://schemas.openxmlformats.org/officeDocument/2006/relationships/hyperlink" Target="https://www.dst.dk/extranet/ForskningVariabellister/PSYK_SKSOPR%20-%20Landspatientregistret%20psykiatri%20-%20oplysninger%20om%20operationer.html" TargetMode="External"/><Relationship Id="rId1893" Type="http://schemas.openxmlformats.org/officeDocument/2006/relationships/hyperlink" Target="https://www.dst.dk/extranet/ForskningVariabellister/PSYK_SKSOPR%20-%20Landspatientregistret%20psykiatri%20-%20oplysninger%20om%20operationer.html" TargetMode="External"/><Relationship Id="rId709" Type="http://schemas.openxmlformats.org/officeDocument/2006/relationships/hyperlink" Target="https://www.dst.dk/extranet/ForskningVariabellister/PSYK_SKSOPR%20-%20Landspatientregistret%20psykiatri%20-%20oplysninger%20om%20operationer.html" TargetMode="External"/><Relationship Id="rId916" Type="http://schemas.openxmlformats.org/officeDocument/2006/relationships/hyperlink" Target="https://www.dst.dk/extranet/ForskningVariabellister/PSYK_SKSOPR%20-%20Landspatientregistret%20psykiatri%20-%20oplysninger%20om%20operationer.html" TargetMode="External"/><Relationship Id="rId1101" Type="http://schemas.openxmlformats.org/officeDocument/2006/relationships/hyperlink" Target="https://www.dst.dk/extranet/ForskningVariabellister/PSYK_SKSOPR%20-%20Landspatientregistret%20psykiatri%20-%20oplysninger%20om%20operationer.html" TargetMode="External"/><Relationship Id="rId1546" Type="http://schemas.openxmlformats.org/officeDocument/2006/relationships/hyperlink" Target="https://www.dst.dk/extranet/ForskningVariabellister/PSYK_SKSOPR%20-%20Landspatientregistret%20psykiatri%20-%20oplysninger%20om%20operationer.html" TargetMode="External"/><Relationship Id="rId1753" Type="http://schemas.openxmlformats.org/officeDocument/2006/relationships/hyperlink" Target="https://www.dst.dk/extranet/ForskningVariabellister/PSYK_SKSOPR%20-%20Landspatientregistret%20psykiatri%20-%20oplysninger%20om%20operationer.html" TargetMode="External"/><Relationship Id="rId1960" Type="http://schemas.openxmlformats.org/officeDocument/2006/relationships/hyperlink" Target="https://www.dst.dk/extranet/ForskningVariabellister/PSYK_SKSOPR%20-%20Landspatientregistret%20psykiatri%20-%20oplysninger%20om%20operationer.html" TargetMode="External"/><Relationship Id="rId45" Type="http://schemas.openxmlformats.org/officeDocument/2006/relationships/hyperlink" Target="https://www.dst.dk/extranet/ForskningVariabellister/LPR_F_HENVISNING_TILLAEG%20-%20Landspatientregistret%20(LPR3)%20-%20Oplysninger%20om%20till%C3%A6gskoder%20til%20henvisnings%C3%A5rsager.html" TargetMode="External"/><Relationship Id="rId1406" Type="http://schemas.openxmlformats.org/officeDocument/2006/relationships/hyperlink" Target="https://www.dst.dk/extranet/ForskningVariabellister/PSYK_SKSOPR%20-%20Landspatientregistret%20psykiatri%20-%20oplysninger%20om%20operationer.html" TargetMode="External"/><Relationship Id="rId1613" Type="http://schemas.openxmlformats.org/officeDocument/2006/relationships/hyperlink" Target="https://www.dst.dk/extranet/ForskningVariabellister/PSYK_SKSOPR%20-%20Landspatientregistret%20psykiatri%20-%20oplysninger%20om%20operationer.html" TargetMode="External"/><Relationship Id="rId1820" Type="http://schemas.openxmlformats.org/officeDocument/2006/relationships/hyperlink" Target="https://www.dst.dk/extranet/ForskningVariabellister/PSYK_SKSOPR%20-%20Landspatientregistret%20psykiatri%20-%20oplysninger%20om%20operationer.html" TargetMode="External"/><Relationship Id="rId194" Type="http://schemas.openxmlformats.org/officeDocument/2006/relationships/hyperlink" Target="https://www.dst.dk/extranet/ForskningVariabellister/PSYK_SKSOPR%20-%20Landspatientregistret%20psykiatri%20-%20oplysninger%20om%20operationer.html" TargetMode="External"/><Relationship Id="rId1918" Type="http://schemas.openxmlformats.org/officeDocument/2006/relationships/hyperlink" Target="https://www.dst.dk/extranet/ForskningVariabellister/PSYK_SKSOPR%20-%20Landspatientregistret%20psykiatri%20-%20oplysninger%20om%20operationer.html" TargetMode="External"/><Relationship Id="rId2082" Type="http://schemas.openxmlformats.org/officeDocument/2006/relationships/hyperlink" Target="https://www.dst.dk/extranet/ForskningVariabellister/PSYK_SKSOPR%20-%20Landspatientregistret%20psykiatri%20-%20oplysninger%20om%20operationer.html" TargetMode="External"/><Relationship Id="rId261" Type="http://schemas.openxmlformats.org/officeDocument/2006/relationships/hyperlink" Target="https://www.dst.dk/extranet/ForskningVariabellister/PSYK_SKSOPR%20-%20Landspatientregistret%20psykiatri%20-%20oplysninger%20om%20operationer.html" TargetMode="External"/><Relationship Id="rId499" Type="http://schemas.openxmlformats.org/officeDocument/2006/relationships/hyperlink" Target="https://www.dst.dk/extranet/ForskningVariabellister/PSYK_SKSOPR%20-%20Landspatientregistret%20psykiatri%20-%20oplysninger%20om%20operationer.html" TargetMode="External"/><Relationship Id="rId359" Type="http://schemas.openxmlformats.org/officeDocument/2006/relationships/hyperlink" Target="https://www.dst.dk/extranet/ForskningVariabellister/PSYK_SKSOPR%20-%20Landspatientregistret%20psykiatri%20-%20oplysninger%20om%20operationer.html" TargetMode="External"/><Relationship Id="rId566" Type="http://schemas.openxmlformats.org/officeDocument/2006/relationships/hyperlink" Target="https://www.dst.dk/extranet/ForskningVariabellister/PSYK_SKSOPR%20-%20Landspatientregistret%20psykiatri%20-%20oplysninger%20om%20operationer.html" TargetMode="External"/><Relationship Id="rId773" Type="http://schemas.openxmlformats.org/officeDocument/2006/relationships/hyperlink" Target="https://www.dst.dk/extranet/ForskningVariabellister/PSYK_SKSOPR%20-%20Landspatientregistret%20psykiatri%20-%20oplysninger%20om%20operationer.html" TargetMode="External"/><Relationship Id="rId1196" Type="http://schemas.openxmlformats.org/officeDocument/2006/relationships/hyperlink" Target="https://www.dst.dk/extranet/ForskningVariabellister/PSYK_SKSOPR%20-%20Landspatientregistret%20psykiatri%20-%20oplysninger%20om%20operationer.html" TargetMode="External"/><Relationship Id="rId121" Type="http://schemas.openxmlformats.org/officeDocument/2006/relationships/hyperlink" Target="https://www.dst.dk/extranet/ForskningVariabellister/PSYK_SKSOPR%20-%20Landspatientregistret%20psykiatri%20-%20oplysninger%20om%20operationer.html" TargetMode="External"/><Relationship Id="rId219" Type="http://schemas.openxmlformats.org/officeDocument/2006/relationships/hyperlink" Target="https://www.dst.dk/extranet/ForskningVariabellister/PSYK_SKSOPR%20-%20Landspatientregistret%20psykiatri%20-%20oplysninger%20om%20operationer.html" TargetMode="External"/><Relationship Id="rId426" Type="http://schemas.openxmlformats.org/officeDocument/2006/relationships/hyperlink" Target="https://www.dst.dk/extranet/ForskningVariabellister/PSYK_SKSOPR%20-%20Landspatientregistret%20psykiatri%20-%20oplysninger%20om%20operationer.html" TargetMode="External"/><Relationship Id="rId633" Type="http://schemas.openxmlformats.org/officeDocument/2006/relationships/hyperlink" Target="https://www.dst.dk/extranet/ForskningVariabellister/PSYK_SKSOPR%20-%20Landspatientregistret%20psykiatri%20-%20oplysninger%20om%20operationer.html" TargetMode="External"/><Relationship Id="rId980" Type="http://schemas.openxmlformats.org/officeDocument/2006/relationships/hyperlink" Target="https://www.dst.dk/extranet/ForskningVariabellister/PSYK_SKSOPR%20-%20Landspatientregistret%20psykiatri%20-%20oplysninger%20om%20operationer.html" TargetMode="External"/><Relationship Id="rId1056" Type="http://schemas.openxmlformats.org/officeDocument/2006/relationships/hyperlink" Target="https://www.dst.dk/extranet/ForskningVariabellister/PSYK_SKSOPR%20-%20Landspatientregistret%20psykiatri%20-%20oplysninger%20om%20operationer.html" TargetMode="External"/><Relationship Id="rId1263" Type="http://schemas.openxmlformats.org/officeDocument/2006/relationships/hyperlink" Target="https://www.dst.dk/extranet/ForskningVariabellister/PSYK_SKSOPR%20-%20Landspatientregistret%20psykiatri%20-%20oplysninger%20om%20operationer.html" TargetMode="External"/><Relationship Id="rId2107" Type="http://schemas.openxmlformats.org/officeDocument/2006/relationships/hyperlink" Target="https://www.dst.dk/extranet/ForskningVariabellister/PSYK_SKSOPR%20-%20Landspatientregistret%20psykiatri%20-%20oplysninger%20om%20operationer.html" TargetMode="External"/><Relationship Id="rId840" Type="http://schemas.openxmlformats.org/officeDocument/2006/relationships/hyperlink" Target="https://www.dst.dk/extranet/ForskningVariabellister/PSYK_SKSOPR%20-%20Landspatientregistret%20psykiatri%20-%20oplysninger%20om%20operationer.html" TargetMode="External"/><Relationship Id="rId938" Type="http://schemas.openxmlformats.org/officeDocument/2006/relationships/hyperlink" Target="https://www.dst.dk/extranet/ForskningVariabellister/PSYK_SKSOPR%20-%20Landspatientregistret%20psykiatri%20-%20oplysninger%20om%20operationer.html" TargetMode="External"/><Relationship Id="rId1470" Type="http://schemas.openxmlformats.org/officeDocument/2006/relationships/hyperlink" Target="https://www.dst.dk/extranet/ForskningVariabellister/PSYK_SKSOPR%20-%20Landspatientregistret%20psykiatri%20-%20oplysninger%20om%20operationer.html" TargetMode="External"/><Relationship Id="rId1568" Type="http://schemas.openxmlformats.org/officeDocument/2006/relationships/hyperlink" Target="https://www.dst.dk/extranet/ForskningVariabellister/PSYK_SKSOPR%20-%20Landspatientregistret%20psykiatri%20-%20oplysninger%20om%20operationer.html" TargetMode="External"/><Relationship Id="rId1775" Type="http://schemas.openxmlformats.org/officeDocument/2006/relationships/hyperlink" Target="https://www.dst.dk/extranet/ForskningVariabellister/PSYK_SKSOPR%20-%20Landspatientregistret%20psykiatri%20-%20oplysninger%20om%20operationer.html" TargetMode="External"/><Relationship Id="rId67" Type="http://schemas.openxmlformats.org/officeDocument/2006/relationships/hyperlink" Target="https://www.dst.dk/extranet/ForskningVariabellister/PSYK_SKSOPR%20-%20Landspatientregistret%20psykiatri%20-%20oplysninger%20om%20operationer.html" TargetMode="External"/><Relationship Id="rId700" Type="http://schemas.openxmlformats.org/officeDocument/2006/relationships/hyperlink" Target="https://www.dst.dk/extranet/ForskningVariabellister/PSYK_SKSOPR%20-%20Landspatientregistret%20psykiatri%20-%20oplysninger%20om%20operationer.html" TargetMode="External"/><Relationship Id="rId1123" Type="http://schemas.openxmlformats.org/officeDocument/2006/relationships/hyperlink" Target="https://www.dst.dk/extranet/ForskningVariabellister/PSYK_SKSOPR%20-%20Landspatientregistret%20psykiatri%20-%20oplysninger%20om%20operationer.html" TargetMode="External"/><Relationship Id="rId1330" Type="http://schemas.openxmlformats.org/officeDocument/2006/relationships/hyperlink" Target="https://www.dst.dk/extranet/ForskningVariabellister/PSYK_SKSOPR%20-%20Landspatientregistret%20psykiatri%20-%20oplysninger%20om%20operationer.html" TargetMode="External"/><Relationship Id="rId1428" Type="http://schemas.openxmlformats.org/officeDocument/2006/relationships/hyperlink" Target="https://www.dst.dk/extranet/ForskningVariabellister/PSYK_SKSOPR%20-%20Landspatientregistret%20psykiatri%20-%20oplysninger%20om%20operationer.html" TargetMode="External"/><Relationship Id="rId1635" Type="http://schemas.openxmlformats.org/officeDocument/2006/relationships/hyperlink" Target="https://www.dst.dk/extranet/ForskningVariabellister/PSYK_SKSOPR%20-%20Landspatientregistret%20psykiatri%20-%20oplysninger%20om%20operationer.html" TargetMode="External"/><Relationship Id="rId1982" Type="http://schemas.openxmlformats.org/officeDocument/2006/relationships/hyperlink" Target="https://www.dst.dk/extranet/ForskningVariabellister/PSYK_SKSOPR%20-%20Landspatientregistret%20psykiatri%20-%20oplysninger%20om%20operationer.html" TargetMode="External"/><Relationship Id="rId1842" Type="http://schemas.openxmlformats.org/officeDocument/2006/relationships/hyperlink" Target="https://www.dst.dk/extranet/ForskningVariabellister/PSYK_SKSOPR%20-%20Landspatientregistret%20psykiatri%20-%20oplysninger%20om%20operationer.html" TargetMode="External"/><Relationship Id="rId1702" Type="http://schemas.openxmlformats.org/officeDocument/2006/relationships/hyperlink" Target="https://www.dst.dk/extranet/ForskningVariabellister/PSYK_SKSOPR%20-%20Landspatientregistret%20psykiatri%20-%20oplysninger%20om%20operationer.html" TargetMode="External"/><Relationship Id="rId283" Type="http://schemas.openxmlformats.org/officeDocument/2006/relationships/hyperlink" Target="https://www.dst.dk/extranet/ForskningVariabellister/PSYK_SKSOPR%20-%20Landspatientregistret%20psykiatri%20-%20oplysninger%20om%20operationer.html" TargetMode="External"/><Relationship Id="rId490" Type="http://schemas.openxmlformats.org/officeDocument/2006/relationships/hyperlink" Target="https://www.dst.dk/extranet/ForskningVariabellister/PSYK_SKSOPR%20-%20Landspatientregistret%20psykiatri%20-%20oplysninger%20om%20operationer.html" TargetMode="External"/><Relationship Id="rId143" Type="http://schemas.openxmlformats.org/officeDocument/2006/relationships/hyperlink" Target="https://www.dst.dk/extranet/ForskningVariabellister/PSYK_SKSOPR%20-%20Landspatientregistret%20psykiatri%20-%20oplysninger%20om%20operationer.html" TargetMode="External"/><Relationship Id="rId350" Type="http://schemas.openxmlformats.org/officeDocument/2006/relationships/hyperlink" Target="https://www.dst.dk/extranet/ForskningVariabellister/PSYK_SKSOPR%20-%20Landspatientregistret%20psykiatri%20-%20oplysninger%20om%20operationer.html" TargetMode="External"/><Relationship Id="rId588" Type="http://schemas.openxmlformats.org/officeDocument/2006/relationships/hyperlink" Target="https://www.dst.dk/extranet/ForskningVariabellister/PSYK_SKSOPR%20-%20Landspatientregistret%20psykiatri%20-%20oplysninger%20om%20operationer.html" TargetMode="External"/><Relationship Id="rId795" Type="http://schemas.openxmlformats.org/officeDocument/2006/relationships/hyperlink" Target="https://www.dst.dk/extranet/ForskningVariabellister/PSYK_SKSOPR%20-%20Landspatientregistret%20psykiatri%20-%20oplysninger%20om%20operationer.html" TargetMode="External"/><Relationship Id="rId2031" Type="http://schemas.openxmlformats.org/officeDocument/2006/relationships/hyperlink" Target="https://www.dst.dk/extranet/ForskningVariabellister/PSYK_SKSOPR%20-%20Landspatientregistret%20psykiatri%20-%20oplysninger%20om%20operationer.html" TargetMode="External"/><Relationship Id="rId9" Type="http://schemas.openxmlformats.org/officeDocument/2006/relationships/hyperlink" Target="https://www.dst.dk/extranet/ForskningVariabellister/VNDS%20-%20Historiske%20vandringer.html" TargetMode="External"/><Relationship Id="rId210" Type="http://schemas.openxmlformats.org/officeDocument/2006/relationships/hyperlink" Target="https://www.dst.dk/extranet/ForskningVariabellister/PSYK_SKSOPR%20-%20Landspatientregistret%20psykiatri%20-%20oplysninger%20om%20operationer.html" TargetMode="External"/><Relationship Id="rId448" Type="http://schemas.openxmlformats.org/officeDocument/2006/relationships/hyperlink" Target="https://www.dst.dk/extranet/ForskningVariabellister/PSYK_SKSOPR%20-%20Landspatientregistret%20psykiatri%20-%20oplysninger%20om%20operationer.html" TargetMode="External"/><Relationship Id="rId655" Type="http://schemas.openxmlformats.org/officeDocument/2006/relationships/hyperlink" Target="https://www.dst.dk/extranet/ForskningVariabellister/PSYK_SKSOPR%20-%20Landspatientregistret%20psykiatri%20-%20oplysninger%20om%20operationer.html" TargetMode="External"/><Relationship Id="rId862" Type="http://schemas.openxmlformats.org/officeDocument/2006/relationships/hyperlink" Target="https://www.dst.dk/extranet/ForskningVariabellister/PSYK_SKSOPR%20-%20Landspatientregistret%20psykiatri%20-%20oplysninger%20om%20operationer.html" TargetMode="External"/><Relationship Id="rId1078" Type="http://schemas.openxmlformats.org/officeDocument/2006/relationships/hyperlink" Target="https://www.dst.dk/extranet/ForskningVariabellister/PSYK_SKSOPR%20-%20Landspatientregistret%20psykiatri%20-%20oplysninger%20om%20operationer.html" TargetMode="External"/><Relationship Id="rId1285" Type="http://schemas.openxmlformats.org/officeDocument/2006/relationships/hyperlink" Target="https://www.dst.dk/extranet/ForskningVariabellister/PSYK_SKSOPR%20-%20Landspatientregistret%20psykiatri%20-%20oplysninger%20om%20operationer.html" TargetMode="External"/><Relationship Id="rId1492" Type="http://schemas.openxmlformats.org/officeDocument/2006/relationships/hyperlink" Target="https://www.dst.dk/extranet/ForskningVariabellister/PSYK_SKSOPR%20-%20Landspatientregistret%20psykiatri%20-%20oplysninger%20om%20operationer.html" TargetMode="External"/><Relationship Id="rId2129" Type="http://schemas.openxmlformats.org/officeDocument/2006/relationships/hyperlink" Target="https://www.dst.dk/extranet/ForskningVariabellister/IDAS%20-%20IDA%20arbejdssteder.html" TargetMode="External"/><Relationship Id="rId308" Type="http://schemas.openxmlformats.org/officeDocument/2006/relationships/hyperlink" Target="https://www.dst.dk/extranet/ForskningVariabellister/PSYK_SKSOPR%20-%20Landspatientregistret%20psykiatri%20-%20oplysninger%20om%20operationer.html" TargetMode="External"/><Relationship Id="rId515" Type="http://schemas.openxmlformats.org/officeDocument/2006/relationships/hyperlink" Target="https://www.dst.dk/extranet/ForskningVariabellister/PSYK_SKSOPR%20-%20Landspatientregistret%20psykiatri%20-%20oplysninger%20om%20operationer.html" TargetMode="External"/><Relationship Id="rId722" Type="http://schemas.openxmlformats.org/officeDocument/2006/relationships/hyperlink" Target="https://www.dst.dk/extranet/ForskningVariabellister/PSYK_SKSOPR%20-%20Landspatientregistret%20psykiatri%20-%20oplysninger%20om%20operationer.html" TargetMode="External"/><Relationship Id="rId1145" Type="http://schemas.openxmlformats.org/officeDocument/2006/relationships/hyperlink" Target="https://www.dst.dk/extranet/ForskningVariabellister/PSYK_SKSOPR%20-%20Landspatientregistret%20psykiatri%20-%20oplysninger%20om%20operationer.html" TargetMode="External"/><Relationship Id="rId1352" Type="http://schemas.openxmlformats.org/officeDocument/2006/relationships/hyperlink" Target="https://www.dst.dk/extranet/ForskningVariabellister/PSYK_SKSOPR%20-%20Landspatientregistret%20psykiatri%20-%20oplysninger%20om%20operationer.html" TargetMode="External"/><Relationship Id="rId1797" Type="http://schemas.openxmlformats.org/officeDocument/2006/relationships/hyperlink" Target="https://www.dst.dk/extranet/ForskningVariabellister/PSYK_SKSOPR%20-%20Landspatientregistret%20psykiatri%20-%20oplysninger%20om%20operationer.html" TargetMode="External"/><Relationship Id="rId89" Type="http://schemas.openxmlformats.org/officeDocument/2006/relationships/hyperlink" Target="https://www.dst.dk/extranet/ForskningVariabellister/PSYK_SKSOPR%20-%20Landspatientregistret%20psykiatri%20-%20oplysninger%20om%20operationer.html" TargetMode="External"/><Relationship Id="rId1005" Type="http://schemas.openxmlformats.org/officeDocument/2006/relationships/hyperlink" Target="https://www.dst.dk/extranet/ForskningVariabellister/PSYK_SKSOPR%20-%20Landspatientregistret%20psykiatri%20-%20oplysninger%20om%20operationer.html" TargetMode="External"/><Relationship Id="rId1212" Type="http://schemas.openxmlformats.org/officeDocument/2006/relationships/hyperlink" Target="https://www.dst.dk/extranet/ForskningVariabellister/PSYK_SKSOPR%20-%20Landspatientregistret%20psykiatri%20-%20oplysninger%20om%20operationer.html" TargetMode="External"/><Relationship Id="rId1657" Type="http://schemas.openxmlformats.org/officeDocument/2006/relationships/hyperlink" Target="https://www.dst.dk/extranet/ForskningVariabellister/PSYK_SKSOPR%20-%20Landspatientregistret%20psykiatri%20-%20oplysninger%20om%20operationer.html" TargetMode="External"/><Relationship Id="rId1864" Type="http://schemas.openxmlformats.org/officeDocument/2006/relationships/hyperlink" Target="https://www.dst.dk/extranet/ForskningVariabellister/PSYK_SKSOPR%20-%20Landspatientregistret%20psykiatri%20-%20oplysninger%20om%20operationer.html" TargetMode="External"/><Relationship Id="rId1517" Type="http://schemas.openxmlformats.org/officeDocument/2006/relationships/hyperlink" Target="https://www.dst.dk/extranet/ForskningVariabellister/PSYK_SKSOPR%20-%20Landspatientregistret%20psykiatri%20-%20oplysninger%20om%20operationer.html" TargetMode="External"/><Relationship Id="rId1724" Type="http://schemas.openxmlformats.org/officeDocument/2006/relationships/hyperlink" Target="https://www.dst.dk/extranet/ForskningVariabellister/PSYK_SKSOPR%20-%20Landspatientregistret%20psykiatri%20-%20oplysninger%20om%20operationer.html" TargetMode="External"/><Relationship Id="rId16" Type="http://schemas.openxmlformats.org/officeDocument/2006/relationships/hyperlink" Target="https://www.dst.dk/extranet/ForskningVariabellister/DAGI%20-%20Daginstitutioner.html" TargetMode="External"/><Relationship Id="rId1931" Type="http://schemas.openxmlformats.org/officeDocument/2006/relationships/hyperlink" Target="https://www.dst.dk/extranet/ForskningVariabellister/PSYK_SKSOPR%20-%20Landspatientregistret%20psykiatri%20-%20oplysninger%20om%20operationer.html" TargetMode="External"/><Relationship Id="rId165" Type="http://schemas.openxmlformats.org/officeDocument/2006/relationships/hyperlink" Target="https://www.dst.dk/extranet/ForskningVariabellister/PSYK_SKSOPR%20-%20Landspatientregistret%20psykiatri%20-%20oplysninger%20om%20operationer.html" TargetMode="External"/><Relationship Id="rId372" Type="http://schemas.openxmlformats.org/officeDocument/2006/relationships/hyperlink" Target="https://www.dst.dk/extranet/ForskningVariabellister/PSYK_SKSOPR%20-%20Landspatientregistret%20psykiatri%20-%20oplysninger%20om%20operationer.html" TargetMode="External"/><Relationship Id="rId677" Type="http://schemas.openxmlformats.org/officeDocument/2006/relationships/hyperlink" Target="https://www.dst.dk/extranet/ForskningVariabellister/PSYK_SKSOPR%20-%20Landspatientregistret%20psykiatri%20-%20oplysninger%20om%20operationer.html" TargetMode="External"/><Relationship Id="rId2053" Type="http://schemas.openxmlformats.org/officeDocument/2006/relationships/hyperlink" Target="https://www.dst.dk/extranet/ForskningVariabellister/PSYK_SKSOPR%20-%20Landspatientregistret%20psykiatri%20-%20oplysninger%20om%20operationer.html" TargetMode="External"/><Relationship Id="rId232" Type="http://schemas.openxmlformats.org/officeDocument/2006/relationships/hyperlink" Target="https://www.dst.dk/extranet/ForskningVariabellister/PSYK_SKSOPR%20-%20Landspatientregistret%20psykiatri%20-%20oplysninger%20om%20operationer.html" TargetMode="External"/><Relationship Id="rId884" Type="http://schemas.openxmlformats.org/officeDocument/2006/relationships/hyperlink" Target="https://www.dst.dk/extranet/ForskningVariabellister/PSYK_SKSOPR%20-%20Landspatientregistret%20psykiatri%20-%20oplysninger%20om%20operationer.html" TargetMode="External"/><Relationship Id="rId2120" Type="http://schemas.openxmlformats.org/officeDocument/2006/relationships/hyperlink" Target="https://www.dst.dk/extranet/ForskningVariabellister/BBRBYGNING%20-%20BBR%20bygninger.html" TargetMode="External"/><Relationship Id="rId537" Type="http://schemas.openxmlformats.org/officeDocument/2006/relationships/hyperlink" Target="https://www.dst.dk/extranet/ForskningVariabellister/PSYK_SKSOPR%20-%20Landspatientregistret%20psykiatri%20-%20oplysninger%20om%20operationer.html" TargetMode="External"/><Relationship Id="rId744" Type="http://schemas.openxmlformats.org/officeDocument/2006/relationships/hyperlink" Target="https://www.dst.dk/extranet/ForskningVariabellister/PSYK_SKSOPR%20-%20Landspatientregistret%20psykiatri%20-%20oplysninger%20om%20operationer.html" TargetMode="External"/><Relationship Id="rId951" Type="http://schemas.openxmlformats.org/officeDocument/2006/relationships/hyperlink" Target="https://www.dst.dk/extranet/ForskningVariabellister/PSYK_SKSOPR%20-%20Landspatientregistret%20psykiatri%20-%20oplysninger%20om%20operationer.html" TargetMode="External"/><Relationship Id="rId1167" Type="http://schemas.openxmlformats.org/officeDocument/2006/relationships/hyperlink" Target="https://www.dst.dk/extranet/ForskningVariabellister/PSYK_SKSOPR%20-%20Landspatientregistret%20psykiatri%20-%20oplysninger%20om%20operationer.html" TargetMode="External"/><Relationship Id="rId1374" Type="http://schemas.openxmlformats.org/officeDocument/2006/relationships/hyperlink" Target="https://www.dst.dk/extranet/ForskningVariabellister/PSYK_SKSOPR%20-%20Landspatientregistret%20psykiatri%20-%20oplysninger%20om%20operationer.html" TargetMode="External"/><Relationship Id="rId1581" Type="http://schemas.openxmlformats.org/officeDocument/2006/relationships/hyperlink" Target="https://www.dst.dk/extranet/ForskningVariabellister/PSYK_SKSOPR%20-%20Landspatientregistret%20psykiatri%20-%20oplysninger%20om%20operationer.html" TargetMode="External"/><Relationship Id="rId1679" Type="http://schemas.openxmlformats.org/officeDocument/2006/relationships/hyperlink" Target="https://www.dst.dk/extranet/ForskningVariabellister/PSYK_SKSOPR%20-%20Landspatientregistret%20psykiatri%20-%20oplysninger%20om%20operationer.html" TargetMode="External"/><Relationship Id="rId80" Type="http://schemas.openxmlformats.org/officeDocument/2006/relationships/hyperlink" Target="https://www.dst.dk/extranet/ForskningVariabellister/PSYK_SKSOPR%20-%20Landspatientregistret%20psykiatri%20-%20oplysninger%20om%20operationer.html" TargetMode="External"/><Relationship Id="rId604" Type="http://schemas.openxmlformats.org/officeDocument/2006/relationships/hyperlink" Target="https://www.dst.dk/extranet/ForskningVariabellister/PSYK_SKSOPR%20-%20Landspatientregistret%20psykiatri%20-%20oplysninger%20om%20operationer.html" TargetMode="External"/><Relationship Id="rId811" Type="http://schemas.openxmlformats.org/officeDocument/2006/relationships/hyperlink" Target="https://www.dst.dk/extranet/ForskningVariabellister/PSYK_SKSOPR%20-%20Landspatientregistret%20psykiatri%20-%20oplysninger%20om%20operationer.html" TargetMode="External"/><Relationship Id="rId1027" Type="http://schemas.openxmlformats.org/officeDocument/2006/relationships/hyperlink" Target="https://www.dst.dk/extranet/ForskningVariabellister/PSYK_SKSOPR%20-%20Landspatientregistret%20psykiatri%20-%20oplysninger%20om%20operationer.html" TargetMode="External"/><Relationship Id="rId1234" Type="http://schemas.openxmlformats.org/officeDocument/2006/relationships/hyperlink" Target="https://www.dst.dk/extranet/ForskningVariabellister/PSYK_SKSOPR%20-%20Landspatientregistret%20psykiatri%20-%20oplysninger%20om%20operationer.html" TargetMode="External"/><Relationship Id="rId1441" Type="http://schemas.openxmlformats.org/officeDocument/2006/relationships/hyperlink" Target="https://www.dst.dk/extranet/ForskningVariabellister/PSYK_SKSOPR%20-%20Landspatientregistret%20psykiatri%20-%20oplysninger%20om%20operationer.html" TargetMode="External"/><Relationship Id="rId1886" Type="http://schemas.openxmlformats.org/officeDocument/2006/relationships/hyperlink" Target="https://www.dst.dk/extranet/ForskningVariabellister/PSYK_SKSOPR%20-%20Landspatientregistret%20psykiatri%20-%20oplysninger%20om%20operationer.html" TargetMode="External"/><Relationship Id="rId909" Type="http://schemas.openxmlformats.org/officeDocument/2006/relationships/hyperlink" Target="https://www.dst.dk/extranet/ForskningVariabellister/PSYK_SKSOPR%20-%20Landspatientregistret%20psykiatri%20-%20oplysninger%20om%20operationer.html" TargetMode="External"/><Relationship Id="rId1301" Type="http://schemas.openxmlformats.org/officeDocument/2006/relationships/hyperlink" Target="https://www.dst.dk/extranet/ForskningVariabellister/PSYK_SKSOPR%20-%20Landspatientregistret%20psykiatri%20-%20oplysninger%20om%20operationer.html" TargetMode="External"/><Relationship Id="rId1539" Type="http://schemas.openxmlformats.org/officeDocument/2006/relationships/hyperlink" Target="https://www.dst.dk/extranet/ForskningVariabellister/PSYK_SKSOPR%20-%20Landspatientregistret%20psykiatri%20-%20oplysninger%20om%20operationer.html" TargetMode="External"/><Relationship Id="rId1746" Type="http://schemas.openxmlformats.org/officeDocument/2006/relationships/hyperlink" Target="https://www.dst.dk/extranet/ForskningVariabellister/PSYK_SKSOPR%20-%20Landspatientregistret%20psykiatri%20-%20oplysninger%20om%20operationer.html" TargetMode="External"/><Relationship Id="rId1953" Type="http://schemas.openxmlformats.org/officeDocument/2006/relationships/hyperlink" Target="https://www.dst.dk/extranet/ForskningVariabellister/PSYK_SKSOPR%20-%20Landspatientregistret%20psykiatri%20-%20oplysninger%20om%20operationer.html" TargetMode="External"/><Relationship Id="rId38" Type="http://schemas.openxmlformats.org/officeDocument/2006/relationships/hyperlink" Target="https://dst.dk/extranet/ForskningVariabellister/SYSI%20-%20Sygesikring%20%286-cifret%29.html" TargetMode="External"/><Relationship Id="rId1606" Type="http://schemas.openxmlformats.org/officeDocument/2006/relationships/hyperlink" Target="https://www.dst.dk/extranet/ForskningVariabellister/PSYK_SKSOPR%20-%20Landspatientregistret%20psykiatri%20-%20oplysninger%20om%20operationer.html" TargetMode="External"/><Relationship Id="rId1813" Type="http://schemas.openxmlformats.org/officeDocument/2006/relationships/hyperlink" Target="https://www.dst.dk/extranet/ForskningVariabellister/PSYK_SKSOPR%20-%20Landspatientregistret%20psykiatri%20-%20oplysninger%20om%20operationer.html" TargetMode="External"/><Relationship Id="rId187" Type="http://schemas.openxmlformats.org/officeDocument/2006/relationships/hyperlink" Target="https://www.dst.dk/extranet/ForskningVariabellister/PSYK_SKSOPR%20-%20Landspatientregistret%20psykiatri%20-%20oplysninger%20om%20operationer.html" TargetMode="External"/><Relationship Id="rId394" Type="http://schemas.openxmlformats.org/officeDocument/2006/relationships/hyperlink" Target="https://www.dst.dk/extranet/ForskningVariabellister/PSYK_SKSOPR%20-%20Landspatientregistret%20psykiatri%20-%20oplysninger%20om%20operationer.html" TargetMode="External"/><Relationship Id="rId2075" Type="http://schemas.openxmlformats.org/officeDocument/2006/relationships/hyperlink" Target="https://www.dst.dk/extranet/ForskningVariabellister/PSYK_SKSOPR%20-%20Landspatientregistret%20psykiatri%20-%20oplysninger%20om%20operationer.html" TargetMode="External"/><Relationship Id="rId254" Type="http://schemas.openxmlformats.org/officeDocument/2006/relationships/hyperlink" Target="https://www.dst.dk/extranet/ForskningVariabellister/PSYK_SKSOPR%20-%20Landspatientregistret%20psykiatri%20-%20oplysninger%20om%20operationer.html" TargetMode="External"/><Relationship Id="rId699" Type="http://schemas.openxmlformats.org/officeDocument/2006/relationships/hyperlink" Target="https://www.dst.dk/extranet/ForskningVariabellister/PSYK_SKSOPR%20-%20Landspatientregistret%20psykiatri%20-%20oplysninger%20om%20operationer.html" TargetMode="External"/><Relationship Id="rId1091" Type="http://schemas.openxmlformats.org/officeDocument/2006/relationships/hyperlink" Target="https://www.dst.dk/extranet/ForskningVariabellister/PSYK_SKSOPR%20-%20Landspatientregistret%20psykiatri%20-%20oplysninger%20om%20operationer.html" TargetMode="External"/><Relationship Id="rId114" Type="http://schemas.openxmlformats.org/officeDocument/2006/relationships/hyperlink" Target="https://www.dst.dk/extranet/ForskningVariabellister/PSYK_SKSOPR%20-%20Landspatientregistret%20psykiatri%20-%20oplysninger%20om%20operationer.html" TargetMode="External"/><Relationship Id="rId461" Type="http://schemas.openxmlformats.org/officeDocument/2006/relationships/hyperlink" Target="https://www.dst.dk/extranet/ForskningVariabellister/PSYK_SKSOPR%20-%20Landspatientregistret%20psykiatri%20-%20oplysninger%20om%20operationer.html" TargetMode="External"/><Relationship Id="rId559" Type="http://schemas.openxmlformats.org/officeDocument/2006/relationships/hyperlink" Target="https://www.dst.dk/extranet/ForskningVariabellister/PSYK_SKSOPR%20-%20Landspatientregistret%20psykiatri%20-%20oplysninger%20om%20operationer.html" TargetMode="External"/><Relationship Id="rId766" Type="http://schemas.openxmlformats.org/officeDocument/2006/relationships/hyperlink" Target="https://www.dst.dk/extranet/ForskningVariabellister/PSYK_SKSOPR%20-%20Landspatientregistret%20psykiatri%20-%20oplysninger%20om%20operationer.html" TargetMode="External"/><Relationship Id="rId1189" Type="http://schemas.openxmlformats.org/officeDocument/2006/relationships/hyperlink" Target="https://www.dst.dk/extranet/ForskningVariabellister/PSYK_SKSOPR%20-%20Landspatientregistret%20psykiatri%20-%20oplysninger%20om%20operationer.html" TargetMode="External"/><Relationship Id="rId1396" Type="http://schemas.openxmlformats.org/officeDocument/2006/relationships/hyperlink" Target="https://www.dst.dk/extranet/ForskningVariabellister/PSYK_SKSOPR%20-%20Landspatientregistret%20psykiatri%20-%20oplysninger%20om%20operationer.html" TargetMode="External"/><Relationship Id="rId2142" Type="http://schemas.openxmlformats.org/officeDocument/2006/relationships/hyperlink" Target="https://www.dst.dk/extranet/ForskningVariabellister/BOERNFB%20-%20B%C3%B8rnepasning%200-5%20%C3%A5rige%20(Indskrevne%20B%C3%B8rn).html" TargetMode="External"/><Relationship Id="rId321" Type="http://schemas.openxmlformats.org/officeDocument/2006/relationships/hyperlink" Target="https://www.dst.dk/extranet/ForskningVariabellister/PSYK_SKSOPR%20-%20Landspatientregistret%20psykiatri%20-%20oplysninger%20om%20operationer.html" TargetMode="External"/><Relationship Id="rId419" Type="http://schemas.openxmlformats.org/officeDocument/2006/relationships/hyperlink" Target="https://www.dst.dk/extranet/ForskningVariabellister/PSYK_SKSOPR%20-%20Landspatientregistret%20psykiatri%20-%20oplysninger%20om%20operationer.html" TargetMode="External"/><Relationship Id="rId626" Type="http://schemas.openxmlformats.org/officeDocument/2006/relationships/hyperlink" Target="https://www.dst.dk/extranet/ForskningVariabellister/PSYK_SKSOPR%20-%20Landspatientregistret%20psykiatri%20-%20oplysninger%20om%20operationer.html" TargetMode="External"/><Relationship Id="rId973" Type="http://schemas.openxmlformats.org/officeDocument/2006/relationships/hyperlink" Target="https://www.dst.dk/extranet/ForskningVariabellister/PSYK_SKSOPR%20-%20Landspatientregistret%20psykiatri%20-%20oplysninger%20om%20operationer.html" TargetMode="External"/><Relationship Id="rId1049" Type="http://schemas.openxmlformats.org/officeDocument/2006/relationships/hyperlink" Target="https://www.dst.dk/extranet/ForskningVariabellister/PSYK_SKSOPR%20-%20Landspatientregistret%20psykiatri%20-%20oplysninger%20om%20operationer.html" TargetMode="External"/><Relationship Id="rId1256" Type="http://schemas.openxmlformats.org/officeDocument/2006/relationships/hyperlink" Target="https://www.dst.dk/extranet/ForskningVariabellister/PSYK_SKSOPR%20-%20Landspatientregistret%20psykiatri%20-%20oplysninger%20om%20operationer.html" TargetMode="External"/><Relationship Id="rId2002" Type="http://schemas.openxmlformats.org/officeDocument/2006/relationships/hyperlink" Target="https://www.dst.dk/extranet/ForskningVariabellister/PSYK_SKSOPR%20-%20Landspatientregistret%20psykiatri%20-%20oplysninger%20om%20operationer.html" TargetMode="External"/><Relationship Id="rId833" Type="http://schemas.openxmlformats.org/officeDocument/2006/relationships/hyperlink" Target="https://www.dst.dk/extranet/ForskningVariabellister/PSYK_SKSOPR%20-%20Landspatientregistret%20psykiatri%20-%20oplysninger%20om%20operationer.html" TargetMode="External"/><Relationship Id="rId1116" Type="http://schemas.openxmlformats.org/officeDocument/2006/relationships/hyperlink" Target="https://www.dst.dk/extranet/ForskningVariabellister/PSYK_SKSOPR%20-%20Landspatientregistret%20psykiatri%20-%20oplysninger%20om%20operationer.html" TargetMode="External"/><Relationship Id="rId1463" Type="http://schemas.openxmlformats.org/officeDocument/2006/relationships/hyperlink" Target="https://www.dst.dk/extranet/ForskningVariabellister/PSYK_SKSOPR%20-%20Landspatientregistret%20psykiatri%20-%20oplysninger%20om%20operationer.html" TargetMode="External"/><Relationship Id="rId1670" Type="http://schemas.openxmlformats.org/officeDocument/2006/relationships/hyperlink" Target="https://www.dst.dk/extranet/ForskningVariabellister/PSYK_SKSOPR%20-%20Landspatientregistret%20psykiatri%20-%20oplysninger%20om%20operationer.html" TargetMode="External"/><Relationship Id="rId1768" Type="http://schemas.openxmlformats.org/officeDocument/2006/relationships/hyperlink" Target="https://www.dst.dk/extranet/ForskningVariabellister/PSYK_SKSOPR%20-%20Landspatientregistret%20psykiatri%20-%20oplysninger%20om%20operationer.html" TargetMode="External"/><Relationship Id="rId900" Type="http://schemas.openxmlformats.org/officeDocument/2006/relationships/hyperlink" Target="https://www.dst.dk/extranet/ForskningVariabellister/PSYK_SKSOPR%20-%20Landspatientregistret%20psykiatri%20-%20oplysninger%20om%20operationer.html" TargetMode="External"/><Relationship Id="rId1323" Type="http://schemas.openxmlformats.org/officeDocument/2006/relationships/hyperlink" Target="https://www.dst.dk/extranet/ForskningVariabellister/PSYK_SKSOPR%20-%20Landspatientregistret%20psykiatri%20-%20oplysninger%20om%20operationer.html" TargetMode="External"/><Relationship Id="rId1530" Type="http://schemas.openxmlformats.org/officeDocument/2006/relationships/hyperlink" Target="https://www.dst.dk/extranet/ForskningVariabellister/PSYK_SKSOPR%20-%20Landspatientregistret%20psykiatri%20-%20oplysninger%20om%20operationer.html" TargetMode="External"/><Relationship Id="rId1628" Type="http://schemas.openxmlformats.org/officeDocument/2006/relationships/hyperlink" Target="https://www.dst.dk/extranet/ForskningVariabellister/PSYK_SKSOPR%20-%20Landspatientregistret%20psykiatri%20-%20oplysninger%20om%20operationer.html" TargetMode="External"/><Relationship Id="rId1975" Type="http://schemas.openxmlformats.org/officeDocument/2006/relationships/hyperlink" Target="https://www.dst.dk/extranet/ForskningVariabellister/PSYK_SKSOPR%20-%20Landspatientregistret%20psykiatri%20-%20oplysninger%20om%20operationer.html" TargetMode="External"/><Relationship Id="rId1835" Type="http://schemas.openxmlformats.org/officeDocument/2006/relationships/hyperlink" Target="https://www.dst.dk/extranet/ForskningVariabellister/PSYK_SKSOPR%20-%20Landspatientregistret%20psykiatri%20-%20oplysninger%20om%20operationer.html" TargetMode="External"/><Relationship Id="rId1902" Type="http://schemas.openxmlformats.org/officeDocument/2006/relationships/hyperlink" Target="https://www.dst.dk/extranet/ForskningVariabellister/PSYK_SKSOPR%20-%20Landspatientregistret%20psykiatri%20-%20oplysninger%20om%20operationer.html" TargetMode="External"/><Relationship Id="rId2097" Type="http://schemas.openxmlformats.org/officeDocument/2006/relationships/hyperlink" Target="https://www.dst.dk/extranet/ForskningVariabellister/PSYK_SKSOPR%20-%20Landspatientregistret%20psykiatri%20-%20oplysninger%20om%20operationer.html" TargetMode="External"/><Relationship Id="rId276" Type="http://schemas.openxmlformats.org/officeDocument/2006/relationships/hyperlink" Target="https://www.dst.dk/extranet/ForskningVariabellister/PSYK_SKSOPR%20-%20Landspatientregistret%20psykiatri%20-%20oplysninger%20om%20operationer.html" TargetMode="External"/><Relationship Id="rId483" Type="http://schemas.openxmlformats.org/officeDocument/2006/relationships/hyperlink" Target="https://www.dst.dk/extranet/ForskningVariabellister/PSYK_SKSOPR%20-%20Landspatientregistret%20psykiatri%20-%20oplysninger%20om%20operationer.html" TargetMode="External"/><Relationship Id="rId690" Type="http://schemas.openxmlformats.org/officeDocument/2006/relationships/hyperlink" Target="https://www.dst.dk/extranet/ForskningVariabellister/PSYK_SKSOPR%20-%20Landspatientregistret%20psykiatri%20-%20oplysninger%20om%20operationer.html" TargetMode="External"/><Relationship Id="rId136" Type="http://schemas.openxmlformats.org/officeDocument/2006/relationships/hyperlink" Target="https://www.dst.dk/extranet/ForskningVariabellister/PSYK_SKSOPR%20-%20Landspatientregistret%20psykiatri%20-%20oplysninger%20om%20operationer.html" TargetMode="External"/><Relationship Id="rId343" Type="http://schemas.openxmlformats.org/officeDocument/2006/relationships/hyperlink" Target="https://www.dst.dk/extranet/ForskningVariabellister/PSYK_SKSOPR%20-%20Landspatientregistret%20psykiatri%20-%20oplysninger%20om%20operationer.html" TargetMode="External"/><Relationship Id="rId550" Type="http://schemas.openxmlformats.org/officeDocument/2006/relationships/hyperlink" Target="https://www.dst.dk/extranet/ForskningVariabellister/PSYK_SKSOPR%20-%20Landspatientregistret%20psykiatri%20-%20oplysninger%20om%20operationer.html" TargetMode="External"/><Relationship Id="rId788" Type="http://schemas.openxmlformats.org/officeDocument/2006/relationships/hyperlink" Target="https://www.dst.dk/extranet/ForskningVariabellister/PSYK_SKSOPR%20-%20Landspatientregistret%20psykiatri%20-%20oplysninger%20om%20operationer.html" TargetMode="External"/><Relationship Id="rId995" Type="http://schemas.openxmlformats.org/officeDocument/2006/relationships/hyperlink" Target="https://www.dst.dk/extranet/ForskningVariabellister/PSYK_SKSOPR%20-%20Landspatientregistret%20psykiatri%20-%20oplysninger%20om%20operationer.html" TargetMode="External"/><Relationship Id="rId1180" Type="http://schemas.openxmlformats.org/officeDocument/2006/relationships/hyperlink" Target="https://www.dst.dk/extranet/ForskningVariabellister/PSYK_SKSOPR%20-%20Landspatientregistret%20psykiatri%20-%20oplysninger%20om%20operationer.html" TargetMode="External"/><Relationship Id="rId2024" Type="http://schemas.openxmlformats.org/officeDocument/2006/relationships/hyperlink" Target="https://www.dst.dk/extranet/ForskningVariabellister/PSYK_SKSOPR%20-%20Landspatientregistret%20psykiatri%20-%20oplysninger%20om%20operationer.html" TargetMode="External"/><Relationship Id="rId203" Type="http://schemas.openxmlformats.org/officeDocument/2006/relationships/hyperlink" Target="https://www.dst.dk/extranet/ForskningVariabellister/PSYK_SKSOPR%20-%20Landspatientregistret%20psykiatri%20-%20oplysninger%20om%20operationer.html" TargetMode="External"/><Relationship Id="rId648" Type="http://schemas.openxmlformats.org/officeDocument/2006/relationships/hyperlink" Target="https://www.dst.dk/extranet/ForskningVariabellister/PSYK_SKSOPR%20-%20Landspatientregistret%20psykiatri%20-%20oplysninger%20om%20operationer.html" TargetMode="External"/><Relationship Id="rId855" Type="http://schemas.openxmlformats.org/officeDocument/2006/relationships/hyperlink" Target="https://www.dst.dk/extranet/ForskningVariabellister/PSYK_SKSOPR%20-%20Landspatientregistret%20psykiatri%20-%20oplysninger%20om%20operationer.html" TargetMode="External"/><Relationship Id="rId1040" Type="http://schemas.openxmlformats.org/officeDocument/2006/relationships/hyperlink" Target="https://www.dst.dk/extranet/ForskningVariabellister/PSYK_SKSOPR%20-%20Landspatientregistret%20psykiatri%20-%20oplysninger%20om%20operationer.html" TargetMode="External"/><Relationship Id="rId1278" Type="http://schemas.openxmlformats.org/officeDocument/2006/relationships/hyperlink" Target="https://www.dst.dk/extranet/ForskningVariabellister/PSYK_SKSOPR%20-%20Landspatientregistret%20psykiatri%20-%20oplysninger%20om%20operationer.html" TargetMode="External"/><Relationship Id="rId1485" Type="http://schemas.openxmlformats.org/officeDocument/2006/relationships/hyperlink" Target="https://www.dst.dk/extranet/ForskningVariabellister/PSYK_SKSOPR%20-%20Landspatientregistret%20psykiatri%20-%20oplysninger%20om%20operationer.html" TargetMode="External"/><Relationship Id="rId1692" Type="http://schemas.openxmlformats.org/officeDocument/2006/relationships/hyperlink" Target="https://www.dst.dk/extranet/ForskningVariabellister/PSYK_SKSOPR%20-%20Landspatientregistret%20psykiatri%20-%20oplysninger%20om%20operationer.html" TargetMode="External"/><Relationship Id="rId410" Type="http://schemas.openxmlformats.org/officeDocument/2006/relationships/hyperlink" Target="https://www.dst.dk/extranet/ForskningVariabellister/PSYK_SKSOPR%20-%20Landspatientregistret%20psykiatri%20-%20oplysninger%20om%20operationer.html" TargetMode="External"/><Relationship Id="rId508" Type="http://schemas.openxmlformats.org/officeDocument/2006/relationships/hyperlink" Target="https://www.dst.dk/extranet/ForskningVariabellister/PSYK_SKSOPR%20-%20Landspatientregistret%20psykiatri%20-%20oplysninger%20om%20operationer.html" TargetMode="External"/><Relationship Id="rId715" Type="http://schemas.openxmlformats.org/officeDocument/2006/relationships/hyperlink" Target="https://www.dst.dk/extranet/ForskningVariabellister/PSYK_SKSOPR%20-%20Landspatientregistret%20psykiatri%20-%20oplysninger%20om%20operationer.html" TargetMode="External"/><Relationship Id="rId922" Type="http://schemas.openxmlformats.org/officeDocument/2006/relationships/hyperlink" Target="https://www.dst.dk/extranet/ForskningVariabellister/PSYK_SKSOPR%20-%20Landspatientregistret%20psykiatri%20-%20oplysninger%20om%20operationer.html" TargetMode="External"/><Relationship Id="rId1138" Type="http://schemas.openxmlformats.org/officeDocument/2006/relationships/hyperlink" Target="https://www.dst.dk/extranet/ForskningVariabellister/PSYK_SKSOPR%20-%20Landspatientregistret%20psykiatri%20-%20oplysninger%20om%20operationer.html" TargetMode="External"/><Relationship Id="rId1345" Type="http://schemas.openxmlformats.org/officeDocument/2006/relationships/hyperlink" Target="https://www.dst.dk/extranet/ForskningVariabellister/PSYK_SKSOPR%20-%20Landspatientregistret%20psykiatri%20-%20oplysninger%20om%20operationer.html" TargetMode="External"/><Relationship Id="rId1552" Type="http://schemas.openxmlformats.org/officeDocument/2006/relationships/hyperlink" Target="https://www.dst.dk/extranet/ForskningVariabellister/PSYK_SKSOPR%20-%20Landspatientregistret%20psykiatri%20-%20oplysninger%20om%20operationer.html" TargetMode="External"/><Relationship Id="rId1997" Type="http://schemas.openxmlformats.org/officeDocument/2006/relationships/hyperlink" Target="https://www.dst.dk/extranet/ForskningVariabellister/PSYK_SKSOPR%20-%20Landspatientregistret%20psykiatri%20-%20oplysninger%20om%20operationer.html" TargetMode="External"/><Relationship Id="rId1205" Type="http://schemas.openxmlformats.org/officeDocument/2006/relationships/hyperlink" Target="https://www.dst.dk/extranet/ForskningVariabellister/PSYK_SKSOPR%20-%20Landspatientregistret%20psykiatri%20-%20oplysninger%20om%20operationer.html" TargetMode="External"/><Relationship Id="rId1857" Type="http://schemas.openxmlformats.org/officeDocument/2006/relationships/hyperlink" Target="https://www.dst.dk/extranet/ForskningVariabellister/PSYK_SKSOPR%20-%20Landspatientregistret%20psykiatri%20-%20oplysninger%20om%20operationer.html" TargetMode="External"/><Relationship Id="rId51" Type="http://schemas.openxmlformats.org/officeDocument/2006/relationships/hyperlink" Target="https://www.dst.dk/extranet/ForskningVariabellister/LPR_DIAG%20-%20Landspatientregistret%20-%20diagnoser.html" TargetMode="External"/><Relationship Id="rId1412" Type="http://schemas.openxmlformats.org/officeDocument/2006/relationships/hyperlink" Target="https://www.dst.dk/extranet/ForskningVariabellister/PSYK_SKSOPR%20-%20Landspatientregistret%20psykiatri%20-%20oplysninger%20om%20operationer.html" TargetMode="External"/><Relationship Id="rId1717" Type="http://schemas.openxmlformats.org/officeDocument/2006/relationships/hyperlink" Target="https://www.dst.dk/extranet/ForskningVariabellister/PSYK_SKSOPR%20-%20Landspatientregistret%20psykiatri%20-%20oplysninger%20om%20operationer.html" TargetMode="External"/><Relationship Id="rId1924" Type="http://schemas.openxmlformats.org/officeDocument/2006/relationships/hyperlink" Target="https://www.dst.dk/extranet/ForskningVariabellister/PSYK_SKSOPR%20-%20Landspatientregistret%20psykiatri%20-%20oplysninger%20om%20operationer.html" TargetMode="External"/><Relationship Id="rId298" Type="http://schemas.openxmlformats.org/officeDocument/2006/relationships/hyperlink" Target="https://www.dst.dk/extranet/ForskningVariabellister/PSYK_SKSOPR%20-%20Landspatientregistret%20psykiatri%20-%20oplysninger%20om%20operationer.html" TargetMode="External"/><Relationship Id="rId158" Type="http://schemas.openxmlformats.org/officeDocument/2006/relationships/hyperlink" Target="https://www.dst.dk/extranet/ForskningVariabellister/PSYK_SKSOPR%20-%20Landspatientregistret%20psykiatri%20-%20oplysninger%20om%20operationer.html" TargetMode="External"/><Relationship Id="rId365" Type="http://schemas.openxmlformats.org/officeDocument/2006/relationships/hyperlink" Target="https://www.dst.dk/extranet/ForskningVariabellister/PSYK_SKSOPR%20-%20Landspatientregistret%20psykiatri%20-%20oplysninger%20om%20operationer.html" TargetMode="External"/><Relationship Id="rId572" Type="http://schemas.openxmlformats.org/officeDocument/2006/relationships/hyperlink" Target="https://www.dst.dk/extranet/ForskningVariabellister/PSYK_SKSOPR%20-%20Landspatientregistret%20psykiatri%20-%20oplysninger%20om%20operationer.html" TargetMode="External"/><Relationship Id="rId2046" Type="http://schemas.openxmlformats.org/officeDocument/2006/relationships/hyperlink" Target="https://www.dst.dk/extranet/ForskningVariabellister/PSYK_SKSOPR%20-%20Landspatientregistret%20psykiatri%20-%20oplysninger%20om%20operationer.html" TargetMode="External"/><Relationship Id="rId225" Type="http://schemas.openxmlformats.org/officeDocument/2006/relationships/hyperlink" Target="https://www.dst.dk/extranet/ForskningVariabellister/PSYK_SKSOPR%20-%20Landspatientregistret%20psykiatri%20-%20oplysninger%20om%20operationer.html" TargetMode="External"/><Relationship Id="rId432" Type="http://schemas.openxmlformats.org/officeDocument/2006/relationships/hyperlink" Target="https://www.dst.dk/extranet/ForskningVariabellister/PSYK_SKSOPR%20-%20Landspatientregistret%20psykiatri%20-%20oplysninger%20om%20operationer.html" TargetMode="External"/><Relationship Id="rId877" Type="http://schemas.openxmlformats.org/officeDocument/2006/relationships/hyperlink" Target="https://www.dst.dk/extranet/ForskningVariabellister/PSYK_SKSOPR%20-%20Landspatientregistret%20psykiatri%20-%20oplysninger%20om%20operationer.html" TargetMode="External"/><Relationship Id="rId1062" Type="http://schemas.openxmlformats.org/officeDocument/2006/relationships/hyperlink" Target="https://www.dst.dk/extranet/ForskningVariabellister/PSYK_SKSOPR%20-%20Landspatientregistret%20psykiatri%20-%20oplysninger%20om%20operationer.html" TargetMode="External"/><Relationship Id="rId2113" Type="http://schemas.openxmlformats.org/officeDocument/2006/relationships/hyperlink" Target="https://www.dst.dk/extranet/ForskningVariabellister/MFRDFOED%20-%20D%C3%B8dsf%C3%B8dsler%20fra%20det%20medicinske%20f%C3%B8dselsregister.html" TargetMode="External"/><Relationship Id="rId737" Type="http://schemas.openxmlformats.org/officeDocument/2006/relationships/hyperlink" Target="https://www.dst.dk/extranet/ForskningVariabellister/PSYK_SKSOPR%20-%20Landspatientregistret%20psykiatri%20-%20oplysninger%20om%20operationer.html" TargetMode="External"/><Relationship Id="rId944" Type="http://schemas.openxmlformats.org/officeDocument/2006/relationships/hyperlink" Target="https://www.dst.dk/extranet/ForskningVariabellister/PSYK_SKSOPR%20-%20Landspatientregistret%20psykiatri%20-%20oplysninger%20om%20operationer.html" TargetMode="External"/><Relationship Id="rId1367" Type="http://schemas.openxmlformats.org/officeDocument/2006/relationships/hyperlink" Target="https://www.dst.dk/extranet/ForskningVariabellister/PSYK_SKSOPR%20-%20Landspatientregistret%20psykiatri%20-%20oplysninger%20om%20operationer.html" TargetMode="External"/><Relationship Id="rId1574" Type="http://schemas.openxmlformats.org/officeDocument/2006/relationships/hyperlink" Target="https://www.dst.dk/extranet/ForskningVariabellister/PSYK_SKSOPR%20-%20Landspatientregistret%20psykiatri%20-%20oplysninger%20om%20operationer.html" TargetMode="External"/><Relationship Id="rId1781" Type="http://schemas.openxmlformats.org/officeDocument/2006/relationships/hyperlink" Target="https://www.dst.dk/extranet/ForskningVariabellister/PSYK_SKSOPR%20-%20Landspatientregistret%20psykiatri%20-%20oplysninger%20om%20operationer.html" TargetMode="External"/><Relationship Id="rId73" Type="http://schemas.openxmlformats.org/officeDocument/2006/relationships/hyperlink" Target="https://www.dst.dk/extranet/ForskningVariabellister/PSYK_SKSOPR%20-%20Landspatientregistret%20psykiatri%20-%20oplysninger%20om%20operationer.html" TargetMode="External"/><Relationship Id="rId804" Type="http://schemas.openxmlformats.org/officeDocument/2006/relationships/hyperlink" Target="https://www.dst.dk/extranet/ForskningVariabellister/PSYK_SKSOPR%20-%20Landspatientregistret%20psykiatri%20-%20oplysninger%20om%20operationer.html" TargetMode="External"/><Relationship Id="rId1227" Type="http://schemas.openxmlformats.org/officeDocument/2006/relationships/hyperlink" Target="https://www.dst.dk/extranet/ForskningVariabellister/PSYK_SKSOPR%20-%20Landspatientregistret%20psykiatri%20-%20oplysninger%20om%20operationer.html" TargetMode="External"/><Relationship Id="rId1434" Type="http://schemas.openxmlformats.org/officeDocument/2006/relationships/hyperlink" Target="https://www.dst.dk/extranet/ForskningVariabellister/PSYK_SKSOPR%20-%20Landspatientregistret%20psykiatri%20-%20oplysninger%20om%20operationer.html" TargetMode="External"/><Relationship Id="rId1641" Type="http://schemas.openxmlformats.org/officeDocument/2006/relationships/hyperlink" Target="https://www.dst.dk/extranet/ForskningVariabellister/PSYK_SKSOPR%20-%20Landspatientregistret%20psykiatri%20-%20oplysninger%20om%20operationer.html" TargetMode="External"/><Relationship Id="rId1879" Type="http://schemas.openxmlformats.org/officeDocument/2006/relationships/hyperlink" Target="https://www.dst.dk/extranet/ForskningVariabellister/PSYK_SKSOPR%20-%20Landspatientregistret%20psykiatri%20-%20oplysninger%20om%20operationer.html" TargetMode="External"/><Relationship Id="rId1501" Type="http://schemas.openxmlformats.org/officeDocument/2006/relationships/hyperlink" Target="https://www.dst.dk/extranet/ForskningVariabellister/PSYK_SKSOPR%20-%20Landspatientregistret%20psykiatri%20-%20oplysninger%20om%20operationer.html" TargetMode="External"/><Relationship Id="rId1739" Type="http://schemas.openxmlformats.org/officeDocument/2006/relationships/hyperlink" Target="https://www.dst.dk/extranet/ForskningVariabellister/PSYK_SKSOPR%20-%20Landspatientregistret%20psykiatri%20-%20oplysninger%20om%20operationer.html" TargetMode="External"/><Relationship Id="rId1946" Type="http://schemas.openxmlformats.org/officeDocument/2006/relationships/hyperlink" Target="https://www.dst.dk/extranet/ForskningVariabellister/PSYK_SKSOPR%20-%20Landspatientregistret%20psykiatri%20-%20oplysninger%20om%20operationer.html" TargetMode="External"/><Relationship Id="rId1806" Type="http://schemas.openxmlformats.org/officeDocument/2006/relationships/hyperlink" Target="https://www.dst.dk/extranet/ForskningVariabellister/PSYK_SKSOPR%20-%20Landspatientregistret%20psykiatri%20-%20oplysninger%20om%20operationer.html" TargetMode="External"/><Relationship Id="rId387" Type="http://schemas.openxmlformats.org/officeDocument/2006/relationships/hyperlink" Target="https://www.dst.dk/extranet/ForskningVariabellister/PSYK_SKSOPR%20-%20Landspatientregistret%20psykiatri%20-%20oplysninger%20om%20operationer.html" TargetMode="External"/><Relationship Id="rId594" Type="http://schemas.openxmlformats.org/officeDocument/2006/relationships/hyperlink" Target="https://www.dst.dk/extranet/ForskningVariabellister/PSYK_SKSOPR%20-%20Landspatientregistret%20psykiatri%20-%20oplysninger%20om%20operationer.html" TargetMode="External"/><Relationship Id="rId2068" Type="http://schemas.openxmlformats.org/officeDocument/2006/relationships/hyperlink" Target="https://www.dst.dk/extranet/ForskningVariabellister/PSYK_SKSOPR%20-%20Landspatientregistret%20psykiatri%20-%20oplysninger%20om%20operationer.html" TargetMode="External"/><Relationship Id="rId247" Type="http://schemas.openxmlformats.org/officeDocument/2006/relationships/hyperlink" Target="https://www.dst.dk/extranet/ForskningVariabellister/PSYK_SKSOPR%20-%20Landspatientregistret%20psykiatri%20-%20oplysninger%20om%20operationer.html" TargetMode="External"/><Relationship Id="rId899" Type="http://schemas.openxmlformats.org/officeDocument/2006/relationships/hyperlink" Target="https://www.dst.dk/extranet/ForskningVariabellister/PSYK_SKSOPR%20-%20Landspatientregistret%20psykiatri%20-%20oplysninger%20om%20operationer.html" TargetMode="External"/><Relationship Id="rId1084" Type="http://schemas.openxmlformats.org/officeDocument/2006/relationships/hyperlink" Target="https://www.dst.dk/extranet/ForskningVariabellister/PSYK_SKSOPR%20-%20Landspatientregistret%20psykiatri%20-%20oplysninger%20om%20operationer.html" TargetMode="External"/><Relationship Id="rId107" Type="http://schemas.openxmlformats.org/officeDocument/2006/relationships/hyperlink" Target="https://www.dst.dk/extranet/ForskningVariabellister/PSYK_SKSOPR%20-%20Landspatientregistret%20psykiatri%20-%20oplysninger%20om%20operationer.html" TargetMode="External"/><Relationship Id="rId454" Type="http://schemas.openxmlformats.org/officeDocument/2006/relationships/hyperlink" Target="https://www.dst.dk/extranet/ForskningVariabellister/PSYK_SKSOPR%20-%20Landspatientregistret%20psykiatri%20-%20oplysninger%20om%20operationer.html" TargetMode="External"/><Relationship Id="rId661" Type="http://schemas.openxmlformats.org/officeDocument/2006/relationships/hyperlink" Target="https://www.dst.dk/extranet/ForskningVariabellister/PSYK_SKSOPR%20-%20Landspatientregistret%20psykiatri%20-%20oplysninger%20om%20operationer.html" TargetMode="External"/><Relationship Id="rId759" Type="http://schemas.openxmlformats.org/officeDocument/2006/relationships/hyperlink" Target="https://www.dst.dk/extranet/ForskningVariabellister/PSYK_SKSOPR%20-%20Landspatientregistret%20psykiatri%20-%20oplysninger%20om%20operationer.html" TargetMode="External"/><Relationship Id="rId966" Type="http://schemas.openxmlformats.org/officeDocument/2006/relationships/hyperlink" Target="https://www.dst.dk/extranet/ForskningVariabellister/PSYK_SKSOPR%20-%20Landspatientregistret%20psykiatri%20-%20oplysninger%20om%20operationer.html" TargetMode="External"/><Relationship Id="rId1291" Type="http://schemas.openxmlformats.org/officeDocument/2006/relationships/hyperlink" Target="https://www.dst.dk/extranet/ForskningVariabellister/PSYK_SKSOPR%20-%20Landspatientregistret%20psykiatri%20-%20oplysninger%20om%20operationer.html" TargetMode="External"/><Relationship Id="rId1389" Type="http://schemas.openxmlformats.org/officeDocument/2006/relationships/hyperlink" Target="https://www.dst.dk/extranet/ForskningVariabellister/PSYK_SKSOPR%20-%20Landspatientregistret%20psykiatri%20-%20oplysninger%20om%20operationer.html" TargetMode="External"/><Relationship Id="rId1596" Type="http://schemas.openxmlformats.org/officeDocument/2006/relationships/hyperlink" Target="https://www.dst.dk/extranet/ForskningVariabellister/PSYK_SKSOPR%20-%20Landspatientregistret%20psykiatri%20-%20oplysninger%20om%20operationer.html" TargetMode="External"/><Relationship Id="rId2135" Type="http://schemas.openxmlformats.org/officeDocument/2006/relationships/hyperlink" Target="https://www.dst.dk/extranet/ForskningVariabellister/IDAP%20-%20IDA%20persondata.html" TargetMode="External"/><Relationship Id="rId314" Type="http://schemas.openxmlformats.org/officeDocument/2006/relationships/hyperlink" Target="https://www.dst.dk/extranet/ForskningVariabellister/PSYK_SKSOPR%20-%20Landspatientregistret%20psykiatri%20-%20oplysninger%20om%20operationer.html" TargetMode="External"/><Relationship Id="rId521" Type="http://schemas.openxmlformats.org/officeDocument/2006/relationships/hyperlink" Target="https://www.dst.dk/extranet/ForskningVariabellister/PSYK_SKSOPR%20-%20Landspatientregistret%20psykiatri%20-%20oplysninger%20om%20operationer.html" TargetMode="External"/><Relationship Id="rId619" Type="http://schemas.openxmlformats.org/officeDocument/2006/relationships/hyperlink" Target="https://www.dst.dk/extranet/ForskningVariabellister/PSYK_SKSOPR%20-%20Landspatientregistret%20psykiatri%20-%20oplysninger%20om%20operationer.html" TargetMode="External"/><Relationship Id="rId1151" Type="http://schemas.openxmlformats.org/officeDocument/2006/relationships/hyperlink" Target="https://www.dst.dk/extranet/ForskningVariabellister/PSYK_SKSOPR%20-%20Landspatientregistret%20psykiatri%20-%20oplysninger%20om%20operationer.html" TargetMode="External"/><Relationship Id="rId1249" Type="http://schemas.openxmlformats.org/officeDocument/2006/relationships/hyperlink" Target="https://www.dst.dk/extranet/ForskningVariabellister/PSYK_SKSOPR%20-%20Landspatientregistret%20psykiatri%20-%20oplysninger%20om%20operationer.html" TargetMode="External"/><Relationship Id="rId95" Type="http://schemas.openxmlformats.org/officeDocument/2006/relationships/hyperlink" Target="https://www.dst.dk/extranet/ForskningVariabellister/PSYK_SKSOPR%20-%20Landspatientregistret%20psykiatri%20-%20oplysninger%20om%20operationer.html" TargetMode="External"/><Relationship Id="rId826" Type="http://schemas.openxmlformats.org/officeDocument/2006/relationships/hyperlink" Target="https://www.dst.dk/extranet/ForskningVariabellister/PSYK_SKSOPR%20-%20Landspatientregistret%20psykiatri%20-%20oplysninger%20om%20operationer.html" TargetMode="External"/><Relationship Id="rId1011" Type="http://schemas.openxmlformats.org/officeDocument/2006/relationships/hyperlink" Target="https://www.dst.dk/extranet/ForskningVariabellister/PSYK_SKSOPR%20-%20Landspatientregistret%20psykiatri%20-%20oplysninger%20om%20operationer.html" TargetMode="External"/><Relationship Id="rId1109" Type="http://schemas.openxmlformats.org/officeDocument/2006/relationships/hyperlink" Target="https://www.dst.dk/extranet/ForskningVariabellister/PSYK_SKSOPR%20-%20Landspatientregistret%20psykiatri%20-%20oplysninger%20om%20operationer.html" TargetMode="External"/><Relationship Id="rId1456" Type="http://schemas.openxmlformats.org/officeDocument/2006/relationships/hyperlink" Target="https://www.dst.dk/extranet/ForskningVariabellister/PSYK_SKSOPR%20-%20Landspatientregistret%20psykiatri%20-%20oplysninger%20om%20operationer.html" TargetMode="External"/><Relationship Id="rId1663" Type="http://schemas.openxmlformats.org/officeDocument/2006/relationships/hyperlink" Target="https://www.dst.dk/extranet/ForskningVariabellister/PSYK_SKSOPR%20-%20Landspatientregistret%20psykiatri%20-%20oplysninger%20om%20operationer.html" TargetMode="External"/><Relationship Id="rId1870" Type="http://schemas.openxmlformats.org/officeDocument/2006/relationships/hyperlink" Target="https://www.dst.dk/extranet/ForskningVariabellister/PSYK_SKSOPR%20-%20Landspatientregistret%20psykiatri%20-%20oplysninger%20om%20operationer.html" TargetMode="External"/><Relationship Id="rId1968" Type="http://schemas.openxmlformats.org/officeDocument/2006/relationships/hyperlink" Target="https://www.dst.dk/extranet/ForskningVariabellister/PSYK_SKSOPR%20-%20Landspatientregistret%20psykiatri%20-%20oplysninger%20om%20operationer.html" TargetMode="External"/><Relationship Id="rId1316" Type="http://schemas.openxmlformats.org/officeDocument/2006/relationships/hyperlink" Target="https://www.dst.dk/extranet/ForskningVariabellister/PSYK_SKSOPR%20-%20Landspatientregistret%20psykiatri%20-%20oplysninger%20om%20operationer.html" TargetMode="External"/><Relationship Id="rId1523" Type="http://schemas.openxmlformats.org/officeDocument/2006/relationships/hyperlink" Target="https://www.dst.dk/extranet/ForskningVariabellister/PSYK_SKSOPR%20-%20Landspatientregistret%20psykiatri%20-%20oplysninger%20om%20operationer.html" TargetMode="External"/><Relationship Id="rId1730" Type="http://schemas.openxmlformats.org/officeDocument/2006/relationships/hyperlink" Target="https://www.dst.dk/extranet/ForskningVariabellister/PSYK_SKSOPR%20-%20Landspatientregistret%20psykiatri%20-%20oplysninger%20om%20operationer.html" TargetMode="External"/><Relationship Id="rId22" Type="http://schemas.openxmlformats.org/officeDocument/2006/relationships/hyperlink" Target="https://www.dst.dk/extranet/ForskningVariabellister/DUR%20-%20Dagpengeudbetalinger.html" TargetMode="External"/><Relationship Id="rId1828" Type="http://schemas.openxmlformats.org/officeDocument/2006/relationships/hyperlink" Target="https://www.dst.dk/extranet/ForskningVariabellister/PSYK_SKSOPR%20-%20Landspatientregistret%20psykiatri%20-%20oplysninger%20om%20operationer.html" TargetMode="External"/><Relationship Id="rId171" Type="http://schemas.openxmlformats.org/officeDocument/2006/relationships/hyperlink" Target="https://www.dst.dk/extranet/ForskningVariabellister/PSYK_SKSOPR%20-%20Landspatientregistret%20psykiatri%20-%20oplysninger%20om%20operationer.html" TargetMode="External"/><Relationship Id="rId269" Type="http://schemas.openxmlformats.org/officeDocument/2006/relationships/hyperlink" Target="https://www.dst.dk/extranet/ForskningVariabellister/PSYK_SKSOPR%20-%20Landspatientregistret%20psykiatri%20-%20oplysninger%20om%20operationer.html" TargetMode="External"/><Relationship Id="rId476" Type="http://schemas.openxmlformats.org/officeDocument/2006/relationships/hyperlink" Target="https://www.dst.dk/extranet/ForskningVariabellister/PSYK_SKSOPR%20-%20Landspatientregistret%20psykiatri%20-%20oplysninger%20om%20operationer.html" TargetMode="External"/><Relationship Id="rId683" Type="http://schemas.openxmlformats.org/officeDocument/2006/relationships/hyperlink" Target="https://www.dst.dk/extranet/ForskningVariabellister/PSYK_SKSOPR%20-%20Landspatientregistret%20psykiatri%20-%20oplysninger%20om%20operationer.html" TargetMode="External"/><Relationship Id="rId890" Type="http://schemas.openxmlformats.org/officeDocument/2006/relationships/hyperlink" Target="https://www.dst.dk/extranet/ForskningVariabellister/PSYK_SKSOPR%20-%20Landspatientregistret%20psykiatri%20-%20oplysninger%20om%20operationer.html" TargetMode="External"/><Relationship Id="rId129" Type="http://schemas.openxmlformats.org/officeDocument/2006/relationships/hyperlink" Target="https://www.dst.dk/extranet/ForskningVariabellister/PSYK_SKSOPR%20-%20Landspatientregistret%20psykiatri%20-%20oplysninger%20om%20operationer.html" TargetMode="External"/><Relationship Id="rId336" Type="http://schemas.openxmlformats.org/officeDocument/2006/relationships/hyperlink" Target="https://www.dst.dk/extranet/ForskningVariabellister/PSYK_SKSOPR%20-%20Landspatientregistret%20psykiatri%20-%20oplysninger%20om%20operationer.html" TargetMode="External"/><Relationship Id="rId543" Type="http://schemas.openxmlformats.org/officeDocument/2006/relationships/hyperlink" Target="https://www.dst.dk/extranet/ForskningVariabellister/PSYK_SKSOPR%20-%20Landspatientregistret%20psykiatri%20-%20oplysninger%20om%20operationer.html" TargetMode="External"/><Relationship Id="rId988" Type="http://schemas.openxmlformats.org/officeDocument/2006/relationships/hyperlink" Target="https://www.dst.dk/extranet/ForskningVariabellister/PSYK_SKSOPR%20-%20Landspatientregistret%20psykiatri%20-%20oplysninger%20om%20operationer.html" TargetMode="External"/><Relationship Id="rId1173" Type="http://schemas.openxmlformats.org/officeDocument/2006/relationships/hyperlink" Target="https://www.dst.dk/extranet/ForskningVariabellister/PSYK_SKSOPR%20-%20Landspatientregistret%20psykiatri%20-%20oplysninger%20om%20operationer.html" TargetMode="External"/><Relationship Id="rId1380" Type="http://schemas.openxmlformats.org/officeDocument/2006/relationships/hyperlink" Target="https://www.dst.dk/extranet/ForskningVariabellister/PSYK_SKSOPR%20-%20Landspatientregistret%20psykiatri%20-%20oplysninger%20om%20operationer.html" TargetMode="External"/><Relationship Id="rId2017" Type="http://schemas.openxmlformats.org/officeDocument/2006/relationships/hyperlink" Target="https://www.dst.dk/extranet/ForskningVariabellister/PSYK_SKSOPR%20-%20Landspatientregistret%20psykiatri%20-%20oplysninger%20om%20operationer.html" TargetMode="External"/><Relationship Id="rId403" Type="http://schemas.openxmlformats.org/officeDocument/2006/relationships/hyperlink" Target="https://www.dst.dk/extranet/ForskningVariabellister/PSYK_SKSOPR%20-%20Landspatientregistret%20psykiatri%20-%20oplysninger%20om%20operationer.html" TargetMode="External"/><Relationship Id="rId750" Type="http://schemas.openxmlformats.org/officeDocument/2006/relationships/hyperlink" Target="https://www.dst.dk/extranet/ForskningVariabellister/PSYK_SKSOPR%20-%20Landspatientregistret%20psykiatri%20-%20oplysninger%20om%20operationer.html" TargetMode="External"/><Relationship Id="rId848" Type="http://schemas.openxmlformats.org/officeDocument/2006/relationships/hyperlink" Target="https://www.dst.dk/extranet/ForskningVariabellister/PSYK_SKSOPR%20-%20Landspatientregistret%20psykiatri%20-%20oplysninger%20om%20operationer.html" TargetMode="External"/><Relationship Id="rId1033" Type="http://schemas.openxmlformats.org/officeDocument/2006/relationships/hyperlink" Target="https://www.dst.dk/extranet/ForskningVariabellister/PSYK_SKSOPR%20-%20Landspatientregistret%20psykiatri%20-%20oplysninger%20om%20operationer.html" TargetMode="External"/><Relationship Id="rId1478" Type="http://schemas.openxmlformats.org/officeDocument/2006/relationships/hyperlink" Target="https://www.dst.dk/extranet/ForskningVariabellister/PSYK_SKSOPR%20-%20Landspatientregistret%20psykiatri%20-%20oplysninger%20om%20operationer.html" TargetMode="External"/><Relationship Id="rId1685" Type="http://schemas.openxmlformats.org/officeDocument/2006/relationships/hyperlink" Target="https://www.dst.dk/extranet/ForskningVariabellister/PSYK_SKSOPR%20-%20Landspatientregistret%20psykiatri%20-%20oplysninger%20om%20operationer.html" TargetMode="External"/><Relationship Id="rId1892" Type="http://schemas.openxmlformats.org/officeDocument/2006/relationships/hyperlink" Target="https://www.dst.dk/extranet/ForskningVariabellister/PSYK_SKSOPR%20-%20Landspatientregistret%20psykiatri%20-%20oplysninger%20om%20operationer.html" TargetMode="External"/><Relationship Id="rId610" Type="http://schemas.openxmlformats.org/officeDocument/2006/relationships/hyperlink" Target="https://www.dst.dk/extranet/ForskningVariabellister/PSYK_SKSOPR%20-%20Landspatientregistret%20psykiatri%20-%20oplysninger%20om%20operationer.html" TargetMode="External"/><Relationship Id="rId708" Type="http://schemas.openxmlformats.org/officeDocument/2006/relationships/hyperlink" Target="https://www.dst.dk/extranet/ForskningVariabellister/PSYK_SKSOPR%20-%20Landspatientregistret%20psykiatri%20-%20oplysninger%20om%20operationer.html" TargetMode="External"/><Relationship Id="rId915" Type="http://schemas.openxmlformats.org/officeDocument/2006/relationships/hyperlink" Target="https://www.dst.dk/extranet/ForskningVariabellister/PSYK_SKSOPR%20-%20Landspatientregistret%20psykiatri%20-%20oplysninger%20om%20operationer.html" TargetMode="External"/><Relationship Id="rId1240" Type="http://schemas.openxmlformats.org/officeDocument/2006/relationships/hyperlink" Target="https://www.dst.dk/extranet/ForskningVariabellister/PSYK_SKSOPR%20-%20Landspatientregistret%20psykiatri%20-%20oplysninger%20om%20operationer.html" TargetMode="External"/><Relationship Id="rId1338" Type="http://schemas.openxmlformats.org/officeDocument/2006/relationships/hyperlink" Target="https://www.dst.dk/extranet/ForskningVariabellister/PSYK_SKSOPR%20-%20Landspatientregistret%20psykiatri%20-%20oplysninger%20om%20operationer.html" TargetMode="External"/><Relationship Id="rId1545" Type="http://schemas.openxmlformats.org/officeDocument/2006/relationships/hyperlink" Target="https://www.dst.dk/extranet/ForskningVariabellister/PSYK_SKSOPR%20-%20Landspatientregistret%20psykiatri%20-%20oplysninger%20om%20operationer.html" TargetMode="External"/><Relationship Id="rId1100" Type="http://schemas.openxmlformats.org/officeDocument/2006/relationships/hyperlink" Target="https://www.dst.dk/extranet/ForskningVariabellister/PSYK_SKSOPR%20-%20Landspatientregistret%20psykiatri%20-%20oplysninger%20om%20operationer.html" TargetMode="External"/><Relationship Id="rId1405" Type="http://schemas.openxmlformats.org/officeDocument/2006/relationships/hyperlink" Target="https://www.dst.dk/extranet/ForskningVariabellister/PSYK_SKSOPR%20-%20Landspatientregistret%20psykiatri%20-%20oplysninger%20om%20operationer.html" TargetMode="External"/><Relationship Id="rId1752" Type="http://schemas.openxmlformats.org/officeDocument/2006/relationships/hyperlink" Target="https://www.dst.dk/extranet/ForskningVariabellister/PSYK_SKSOPR%20-%20Landspatientregistret%20psykiatri%20-%20oplysninger%20om%20operationer.html" TargetMode="External"/><Relationship Id="rId44" Type="http://schemas.openxmlformats.org/officeDocument/2006/relationships/hyperlink" Target="https://www.dst.dk/extranet/ForskningVariabellister/LPR_F_HELBREDSFORLOEB%20-%20Landspatientregistret%20(LPR3)%20-%20Oplysninger%20om%20helbredsforl%C3%B8b.html" TargetMode="External"/><Relationship Id="rId1612" Type="http://schemas.openxmlformats.org/officeDocument/2006/relationships/hyperlink" Target="https://www.dst.dk/extranet/ForskningVariabellister/PSYK_SKSOPR%20-%20Landspatientregistret%20psykiatri%20-%20oplysninger%20om%20operationer.html" TargetMode="External"/><Relationship Id="rId1917" Type="http://schemas.openxmlformats.org/officeDocument/2006/relationships/hyperlink" Target="https://www.dst.dk/extranet/ForskningVariabellister/PSYK_SKSOPR%20-%20Landspatientregistret%20psykiatri%20-%20oplysninger%20om%20operationer.html" TargetMode="External"/><Relationship Id="rId193" Type="http://schemas.openxmlformats.org/officeDocument/2006/relationships/hyperlink" Target="https://www.dst.dk/extranet/ForskningVariabellister/PSYK_SKSOPR%20-%20Landspatientregistret%20psykiatri%20-%20oplysninger%20om%20operationer.html" TargetMode="External"/><Relationship Id="rId498" Type="http://schemas.openxmlformats.org/officeDocument/2006/relationships/hyperlink" Target="https://www.dst.dk/extranet/ForskningVariabellister/PSYK_SKSOPR%20-%20Landspatientregistret%20psykiatri%20-%20oplysninger%20om%20operationer.html" TargetMode="External"/><Relationship Id="rId2081" Type="http://schemas.openxmlformats.org/officeDocument/2006/relationships/hyperlink" Target="https://www.dst.dk/extranet/ForskningVariabellister/PSYK_SKSOPR%20-%20Landspatientregistret%20psykiatri%20-%20oplysninger%20om%20operationer.html" TargetMode="External"/><Relationship Id="rId260" Type="http://schemas.openxmlformats.org/officeDocument/2006/relationships/hyperlink" Target="https://www.dst.dk/extranet/ForskningVariabellister/PSYK_SKSOPR%20-%20Landspatientregistret%20psykiatri%20-%20oplysninger%20om%20operationer.html" TargetMode="External"/><Relationship Id="rId120" Type="http://schemas.openxmlformats.org/officeDocument/2006/relationships/hyperlink" Target="https://www.dst.dk/extranet/ForskningVariabellister/PSYK_SKSOPR%20-%20Landspatientregistret%20psykiatri%20-%20oplysninger%20om%20operationer.html" TargetMode="External"/><Relationship Id="rId358" Type="http://schemas.openxmlformats.org/officeDocument/2006/relationships/hyperlink" Target="https://www.dst.dk/extranet/ForskningVariabellister/PSYK_SKSOPR%20-%20Landspatientregistret%20psykiatri%20-%20oplysninger%20om%20operationer.html" TargetMode="External"/><Relationship Id="rId565" Type="http://schemas.openxmlformats.org/officeDocument/2006/relationships/hyperlink" Target="https://www.dst.dk/extranet/ForskningVariabellister/PSYK_SKSOPR%20-%20Landspatientregistret%20psykiatri%20-%20oplysninger%20om%20operationer.html" TargetMode="External"/><Relationship Id="rId772" Type="http://schemas.openxmlformats.org/officeDocument/2006/relationships/hyperlink" Target="https://www.dst.dk/extranet/ForskningVariabellister/PSYK_SKSOPR%20-%20Landspatientregistret%20psykiatri%20-%20oplysninger%20om%20operationer.html" TargetMode="External"/><Relationship Id="rId1195" Type="http://schemas.openxmlformats.org/officeDocument/2006/relationships/hyperlink" Target="https://www.dst.dk/extranet/ForskningVariabellister/PSYK_SKSOPR%20-%20Landspatientregistret%20psykiatri%20-%20oplysninger%20om%20operationer.html" TargetMode="External"/><Relationship Id="rId2039" Type="http://schemas.openxmlformats.org/officeDocument/2006/relationships/hyperlink" Target="https://www.dst.dk/extranet/ForskningVariabellister/PSYK_SKSOPR%20-%20Landspatientregistret%20psykiatri%20-%20oplysninger%20om%20operationer.html" TargetMode="External"/><Relationship Id="rId218" Type="http://schemas.openxmlformats.org/officeDocument/2006/relationships/hyperlink" Target="https://www.dst.dk/extranet/ForskningVariabellister/PSYK_SKSOPR%20-%20Landspatientregistret%20psykiatri%20-%20oplysninger%20om%20operationer.html" TargetMode="External"/><Relationship Id="rId425" Type="http://schemas.openxmlformats.org/officeDocument/2006/relationships/hyperlink" Target="https://www.dst.dk/extranet/ForskningVariabellister/PSYK_SKSOPR%20-%20Landspatientregistret%20psykiatri%20-%20oplysninger%20om%20operationer.html" TargetMode="External"/><Relationship Id="rId632" Type="http://schemas.openxmlformats.org/officeDocument/2006/relationships/hyperlink" Target="https://www.dst.dk/extranet/ForskningVariabellister/PSYK_SKSOPR%20-%20Landspatientregistret%20psykiatri%20-%20oplysninger%20om%20operationer.html" TargetMode="External"/><Relationship Id="rId1055" Type="http://schemas.openxmlformats.org/officeDocument/2006/relationships/hyperlink" Target="https://www.dst.dk/extranet/ForskningVariabellister/PSYK_SKSOPR%20-%20Landspatientregistret%20psykiatri%20-%20oplysninger%20om%20operationer.html" TargetMode="External"/><Relationship Id="rId1262" Type="http://schemas.openxmlformats.org/officeDocument/2006/relationships/hyperlink" Target="https://www.dst.dk/extranet/ForskningVariabellister/PSYK_SKSOPR%20-%20Landspatientregistret%20psykiatri%20-%20oplysninger%20om%20operationer.html" TargetMode="External"/><Relationship Id="rId2106" Type="http://schemas.openxmlformats.org/officeDocument/2006/relationships/hyperlink" Target="https://www.dst.dk/extranet/ForskningVariabellister/PSYK_SKSOPR%20-%20Landspatientregistret%20psykiatri%20-%20oplysninger%20om%20operationer.html" TargetMode="External"/><Relationship Id="rId937" Type="http://schemas.openxmlformats.org/officeDocument/2006/relationships/hyperlink" Target="https://www.dst.dk/extranet/ForskningVariabellister/PSYK_SKSOPR%20-%20Landspatientregistret%20psykiatri%20-%20oplysninger%20om%20operationer.html" TargetMode="External"/><Relationship Id="rId1122" Type="http://schemas.openxmlformats.org/officeDocument/2006/relationships/hyperlink" Target="https://www.dst.dk/extranet/ForskningVariabellister/PSYK_SKSOPR%20-%20Landspatientregistret%20psykiatri%20-%20oplysninger%20om%20operationer.html" TargetMode="External"/><Relationship Id="rId1567" Type="http://schemas.openxmlformats.org/officeDocument/2006/relationships/hyperlink" Target="https://www.dst.dk/extranet/ForskningVariabellister/PSYK_SKSOPR%20-%20Landspatientregistret%20psykiatri%20-%20oplysninger%20om%20operationer.html" TargetMode="External"/><Relationship Id="rId1774" Type="http://schemas.openxmlformats.org/officeDocument/2006/relationships/hyperlink" Target="https://www.dst.dk/extranet/ForskningVariabellister/PSYK_SKSOPR%20-%20Landspatientregistret%20psykiatri%20-%20oplysninger%20om%20operationer.html" TargetMode="External"/><Relationship Id="rId1981" Type="http://schemas.openxmlformats.org/officeDocument/2006/relationships/hyperlink" Target="https://www.dst.dk/extranet/ForskningVariabellister/PSYK_SKSOPR%20-%20Landspatientregistret%20psykiatri%20-%20oplysninger%20om%20operationer.html" TargetMode="External"/><Relationship Id="rId66" Type="http://schemas.openxmlformats.org/officeDocument/2006/relationships/hyperlink" Target="https://www.dst.dk/extranet/ForskningVariabellister/PSYK_SKSOPR%20-%20Landspatientregistret%20psykiatri%20-%20oplysninger%20om%20operationer.html" TargetMode="External"/><Relationship Id="rId1427" Type="http://schemas.openxmlformats.org/officeDocument/2006/relationships/hyperlink" Target="https://www.dst.dk/extranet/ForskningVariabellister/PSYK_SKSOPR%20-%20Landspatientregistret%20psykiatri%20-%20oplysninger%20om%20operationer.html" TargetMode="External"/><Relationship Id="rId1634" Type="http://schemas.openxmlformats.org/officeDocument/2006/relationships/hyperlink" Target="https://www.dst.dk/extranet/ForskningVariabellister/PSYK_SKSOPR%20-%20Landspatientregistret%20psykiatri%20-%20oplysninger%20om%20operationer.html" TargetMode="External"/><Relationship Id="rId1841" Type="http://schemas.openxmlformats.org/officeDocument/2006/relationships/hyperlink" Target="https://www.dst.dk/extranet/ForskningVariabellister/PSYK_SKSOPR%20-%20Landspatientregistret%20psykiatri%20-%20oplysninger%20om%20operationer.html" TargetMode="External"/><Relationship Id="rId1939" Type="http://schemas.openxmlformats.org/officeDocument/2006/relationships/hyperlink" Target="https://www.dst.dk/extranet/ForskningVariabellister/PSYK_SKSOPR%20-%20Landspatientregistret%20psykiatri%20-%20oplysninger%20om%20operationer.html" TargetMode="External"/><Relationship Id="rId1701" Type="http://schemas.openxmlformats.org/officeDocument/2006/relationships/hyperlink" Target="https://www.dst.dk/extranet/ForskningVariabellister/PSYK_SKSOPR%20-%20Landspatientregistret%20psykiatri%20-%20oplysninger%20om%20operationer.html" TargetMode="External"/><Relationship Id="rId282" Type="http://schemas.openxmlformats.org/officeDocument/2006/relationships/hyperlink" Target="https://www.dst.dk/extranet/ForskningVariabellister/PSYK_SKSOPR%20-%20Landspatientregistret%20psykiatri%20-%20oplysninger%20om%20operationer.html" TargetMode="External"/><Relationship Id="rId587" Type="http://schemas.openxmlformats.org/officeDocument/2006/relationships/hyperlink" Target="https://www.dst.dk/extranet/ForskningVariabellister/PSYK_SKSOPR%20-%20Landspatientregistret%20psykiatri%20-%20oplysninger%20om%20operationer.html" TargetMode="External"/><Relationship Id="rId8" Type="http://schemas.openxmlformats.org/officeDocument/2006/relationships/hyperlink" Target="https://www.dst.dk/extranet/ForskningVariabellister/IEPE%20-%20Indvandrere%20og%20Efterkommere.html" TargetMode="External"/><Relationship Id="rId142" Type="http://schemas.openxmlformats.org/officeDocument/2006/relationships/hyperlink" Target="https://www.dst.dk/extranet/ForskningVariabellister/PSYK_SKSOPR%20-%20Landspatientregistret%20psykiatri%20-%20oplysninger%20om%20operationer.html" TargetMode="External"/><Relationship Id="rId447" Type="http://schemas.openxmlformats.org/officeDocument/2006/relationships/hyperlink" Target="https://www.dst.dk/extranet/ForskningVariabellister/PSYK_SKSOPR%20-%20Landspatientregistret%20psykiatri%20-%20oplysninger%20om%20operationer.html" TargetMode="External"/><Relationship Id="rId794" Type="http://schemas.openxmlformats.org/officeDocument/2006/relationships/hyperlink" Target="https://www.dst.dk/extranet/ForskningVariabellister/PSYK_SKSOPR%20-%20Landspatientregistret%20psykiatri%20-%20oplysninger%20om%20operationer.html" TargetMode="External"/><Relationship Id="rId1077" Type="http://schemas.openxmlformats.org/officeDocument/2006/relationships/hyperlink" Target="https://www.dst.dk/extranet/ForskningVariabellister/PSYK_SKSOPR%20-%20Landspatientregistret%20psykiatri%20-%20oplysninger%20om%20operationer.html" TargetMode="External"/><Relationship Id="rId2030" Type="http://schemas.openxmlformats.org/officeDocument/2006/relationships/hyperlink" Target="https://www.dst.dk/extranet/ForskningVariabellister/PSYK_SKSOPR%20-%20Landspatientregistret%20psykiatri%20-%20oplysninger%20om%20operationer.html" TargetMode="External"/><Relationship Id="rId2128" Type="http://schemas.openxmlformats.org/officeDocument/2006/relationships/hyperlink" Target="https://www.dst.dk/extranet/ForskningVariabellister/BUA%20-%20B%C3%B8rn%20og%20unge%20anbragte.html" TargetMode="External"/><Relationship Id="rId654" Type="http://schemas.openxmlformats.org/officeDocument/2006/relationships/hyperlink" Target="https://www.dst.dk/extranet/ForskningVariabellister/PSYK_SKSOPR%20-%20Landspatientregistret%20psykiatri%20-%20oplysninger%20om%20operationer.html" TargetMode="External"/><Relationship Id="rId861" Type="http://schemas.openxmlformats.org/officeDocument/2006/relationships/hyperlink" Target="https://www.dst.dk/extranet/ForskningVariabellister/PSYK_SKSOPR%20-%20Landspatientregistret%20psykiatri%20-%20oplysninger%20om%20operationer.html" TargetMode="External"/><Relationship Id="rId959" Type="http://schemas.openxmlformats.org/officeDocument/2006/relationships/hyperlink" Target="https://www.dst.dk/extranet/ForskningVariabellister/PSYK_SKSOPR%20-%20Landspatientregistret%20psykiatri%20-%20oplysninger%20om%20operationer.html" TargetMode="External"/><Relationship Id="rId1284" Type="http://schemas.openxmlformats.org/officeDocument/2006/relationships/hyperlink" Target="https://www.dst.dk/extranet/ForskningVariabellister/PSYK_SKSOPR%20-%20Landspatientregistret%20psykiatri%20-%20oplysninger%20om%20operationer.html" TargetMode="External"/><Relationship Id="rId1491" Type="http://schemas.openxmlformats.org/officeDocument/2006/relationships/hyperlink" Target="https://www.dst.dk/extranet/ForskningVariabellister/PSYK_SKSOPR%20-%20Landspatientregistret%20psykiatri%20-%20oplysninger%20om%20operationer.html" TargetMode="External"/><Relationship Id="rId1589" Type="http://schemas.openxmlformats.org/officeDocument/2006/relationships/hyperlink" Target="https://www.dst.dk/extranet/ForskningVariabellister/PSYK_SKSOPR%20-%20Landspatientregistret%20psykiatri%20-%20oplysninger%20om%20operationer.html" TargetMode="External"/><Relationship Id="rId307" Type="http://schemas.openxmlformats.org/officeDocument/2006/relationships/hyperlink" Target="https://www.dst.dk/extranet/ForskningVariabellister/PSYK_SKSOPR%20-%20Landspatientregistret%20psykiatri%20-%20oplysninger%20om%20operationer.html" TargetMode="External"/><Relationship Id="rId514" Type="http://schemas.openxmlformats.org/officeDocument/2006/relationships/hyperlink" Target="https://www.dst.dk/extranet/ForskningVariabellister/PSYK_SKSOPR%20-%20Landspatientregistret%20psykiatri%20-%20oplysninger%20om%20operationer.html" TargetMode="External"/><Relationship Id="rId721" Type="http://schemas.openxmlformats.org/officeDocument/2006/relationships/hyperlink" Target="https://www.dst.dk/extranet/ForskningVariabellister/PSYK_SKSOPR%20-%20Landspatientregistret%20psykiatri%20-%20oplysninger%20om%20operationer.html" TargetMode="External"/><Relationship Id="rId1144" Type="http://schemas.openxmlformats.org/officeDocument/2006/relationships/hyperlink" Target="https://www.dst.dk/extranet/ForskningVariabellister/PSYK_SKSOPR%20-%20Landspatientregistret%20psykiatri%20-%20oplysninger%20om%20operationer.html" TargetMode="External"/><Relationship Id="rId1351" Type="http://schemas.openxmlformats.org/officeDocument/2006/relationships/hyperlink" Target="https://www.dst.dk/extranet/ForskningVariabellister/PSYK_SKSOPR%20-%20Landspatientregistret%20psykiatri%20-%20oplysninger%20om%20operationer.html" TargetMode="External"/><Relationship Id="rId1449" Type="http://schemas.openxmlformats.org/officeDocument/2006/relationships/hyperlink" Target="https://www.dst.dk/extranet/ForskningVariabellister/PSYK_SKSOPR%20-%20Landspatientregistret%20psykiatri%20-%20oplysninger%20om%20operationer.html" TargetMode="External"/><Relationship Id="rId1796" Type="http://schemas.openxmlformats.org/officeDocument/2006/relationships/hyperlink" Target="https://www.dst.dk/extranet/ForskningVariabellister/PSYK_SKSOPR%20-%20Landspatientregistret%20psykiatri%20-%20oplysninger%20om%20operationer.html" TargetMode="External"/><Relationship Id="rId88" Type="http://schemas.openxmlformats.org/officeDocument/2006/relationships/hyperlink" Target="https://www.dst.dk/extranet/ForskningVariabellister/PSYK_SKSOPR%20-%20Landspatientregistret%20psykiatri%20-%20oplysninger%20om%20operationer.html" TargetMode="External"/><Relationship Id="rId819" Type="http://schemas.openxmlformats.org/officeDocument/2006/relationships/hyperlink" Target="https://www.dst.dk/extranet/ForskningVariabellister/PSYK_SKSOPR%20-%20Landspatientregistret%20psykiatri%20-%20oplysninger%20om%20operationer.html" TargetMode="External"/><Relationship Id="rId1004" Type="http://schemas.openxmlformats.org/officeDocument/2006/relationships/hyperlink" Target="https://www.dst.dk/extranet/ForskningVariabellister/PSYK_SKSOPR%20-%20Landspatientregistret%20psykiatri%20-%20oplysninger%20om%20operationer.html" TargetMode="External"/><Relationship Id="rId1211" Type="http://schemas.openxmlformats.org/officeDocument/2006/relationships/hyperlink" Target="https://www.dst.dk/extranet/ForskningVariabellister/PSYK_SKSOPR%20-%20Landspatientregistret%20psykiatri%20-%20oplysninger%20om%20operationer.html" TargetMode="External"/><Relationship Id="rId1656" Type="http://schemas.openxmlformats.org/officeDocument/2006/relationships/hyperlink" Target="https://www.dst.dk/extranet/ForskningVariabellister/PSYK_SKSOPR%20-%20Landspatientregistret%20psykiatri%20-%20oplysninger%20om%20operationer.html" TargetMode="External"/><Relationship Id="rId1863" Type="http://schemas.openxmlformats.org/officeDocument/2006/relationships/hyperlink" Target="https://www.dst.dk/extranet/ForskningVariabellister/PSYK_SKSOPR%20-%20Landspatientregistret%20psykiatri%20-%20oplysninger%20om%20operationer.html" TargetMode="External"/><Relationship Id="rId1309" Type="http://schemas.openxmlformats.org/officeDocument/2006/relationships/hyperlink" Target="https://www.dst.dk/extranet/ForskningVariabellister/PSYK_SKSOPR%20-%20Landspatientregistret%20psykiatri%20-%20oplysninger%20om%20operationer.html" TargetMode="External"/><Relationship Id="rId1516" Type="http://schemas.openxmlformats.org/officeDocument/2006/relationships/hyperlink" Target="https://www.dst.dk/extranet/ForskningVariabellister/PSYK_SKSOPR%20-%20Landspatientregistret%20psykiatri%20-%20oplysninger%20om%20operationer.html" TargetMode="External"/><Relationship Id="rId1723" Type="http://schemas.openxmlformats.org/officeDocument/2006/relationships/hyperlink" Target="https://www.dst.dk/extranet/ForskningVariabellister/PSYK_SKSOPR%20-%20Landspatientregistret%20psykiatri%20-%20oplysninger%20om%20operationer.html" TargetMode="External"/><Relationship Id="rId1930" Type="http://schemas.openxmlformats.org/officeDocument/2006/relationships/hyperlink" Target="https://www.dst.dk/extranet/ForskningVariabellister/PSYK_SKSOPR%20-%20Landspatientregistret%20psykiatri%20-%20oplysninger%20om%20operationer.html" TargetMode="External"/><Relationship Id="rId15" Type="http://schemas.openxmlformats.org/officeDocument/2006/relationships/hyperlink" Target="https://www.dst.dk/extranet/ForskningVariabellister/VEUV%20-%20Kursister%20ved%20voksen-%20og%20efteruddannelse.html" TargetMode="External"/><Relationship Id="rId164" Type="http://schemas.openxmlformats.org/officeDocument/2006/relationships/hyperlink" Target="https://www.dst.dk/extranet/ForskningVariabellister/PSYK_SKSOPR%20-%20Landspatientregistret%20psykiatri%20-%20oplysninger%20om%20operationer.html" TargetMode="External"/><Relationship Id="rId371" Type="http://schemas.openxmlformats.org/officeDocument/2006/relationships/hyperlink" Target="https://www.dst.dk/extranet/ForskningVariabellister/PSYK_SKSOPR%20-%20Landspatientregistret%20psykiatri%20-%20oplysninger%20om%20operationer.html" TargetMode="External"/><Relationship Id="rId2052" Type="http://schemas.openxmlformats.org/officeDocument/2006/relationships/hyperlink" Target="https://www.dst.dk/extranet/ForskningVariabellister/PSYK_SKSOPR%20-%20Landspatientregistret%20psykiatri%20-%20oplysninger%20om%20operationer.html" TargetMode="External"/><Relationship Id="rId469" Type="http://schemas.openxmlformats.org/officeDocument/2006/relationships/hyperlink" Target="https://www.dst.dk/extranet/ForskningVariabellister/PSYK_SKSOPR%20-%20Landspatientregistret%20psykiatri%20-%20oplysninger%20om%20operationer.html" TargetMode="External"/><Relationship Id="rId676" Type="http://schemas.openxmlformats.org/officeDocument/2006/relationships/hyperlink" Target="https://www.dst.dk/extranet/ForskningVariabellister/PSYK_SKSOPR%20-%20Landspatientregistret%20psykiatri%20-%20oplysninger%20om%20operationer.html" TargetMode="External"/><Relationship Id="rId883" Type="http://schemas.openxmlformats.org/officeDocument/2006/relationships/hyperlink" Target="https://www.dst.dk/extranet/ForskningVariabellister/PSYK_SKSOPR%20-%20Landspatientregistret%20psykiatri%20-%20oplysninger%20om%20operationer.html" TargetMode="External"/><Relationship Id="rId1099" Type="http://schemas.openxmlformats.org/officeDocument/2006/relationships/hyperlink" Target="https://www.dst.dk/extranet/ForskningVariabellister/PSYK_SKSOPR%20-%20Landspatientregistret%20psykiatri%20-%20oplysninger%20om%20operationer.html" TargetMode="External"/><Relationship Id="rId231" Type="http://schemas.openxmlformats.org/officeDocument/2006/relationships/hyperlink" Target="https://www.dst.dk/extranet/ForskningVariabellister/PSYK_SKSOPR%20-%20Landspatientregistret%20psykiatri%20-%20oplysninger%20om%20operationer.html" TargetMode="External"/><Relationship Id="rId329" Type="http://schemas.openxmlformats.org/officeDocument/2006/relationships/hyperlink" Target="https://www.dst.dk/extranet/ForskningVariabellister/PSYK_SKSOPR%20-%20Landspatientregistret%20psykiatri%20-%20oplysninger%20om%20operationer.html" TargetMode="External"/><Relationship Id="rId536" Type="http://schemas.openxmlformats.org/officeDocument/2006/relationships/hyperlink" Target="https://www.dst.dk/extranet/ForskningVariabellister/PSYK_SKSOPR%20-%20Landspatientregistret%20psykiatri%20-%20oplysninger%20om%20operationer.html" TargetMode="External"/><Relationship Id="rId1166" Type="http://schemas.openxmlformats.org/officeDocument/2006/relationships/hyperlink" Target="https://www.dst.dk/extranet/ForskningVariabellister/PSYK_SKSOPR%20-%20Landspatientregistret%20psykiatri%20-%20oplysninger%20om%20operationer.html" TargetMode="External"/><Relationship Id="rId1373" Type="http://schemas.openxmlformats.org/officeDocument/2006/relationships/hyperlink" Target="https://www.dst.dk/extranet/ForskningVariabellister/PSYK_SKSOPR%20-%20Landspatientregistret%20psykiatri%20-%20oplysninger%20om%20operationer.html" TargetMode="External"/><Relationship Id="rId743" Type="http://schemas.openxmlformats.org/officeDocument/2006/relationships/hyperlink" Target="https://www.dst.dk/extranet/ForskningVariabellister/PSYK_SKSOPR%20-%20Landspatientregistret%20psykiatri%20-%20oplysninger%20om%20operationer.html" TargetMode="External"/><Relationship Id="rId950" Type="http://schemas.openxmlformats.org/officeDocument/2006/relationships/hyperlink" Target="https://www.dst.dk/extranet/ForskningVariabellister/PSYK_SKSOPR%20-%20Landspatientregistret%20psykiatri%20-%20oplysninger%20om%20operationer.html" TargetMode="External"/><Relationship Id="rId1026" Type="http://schemas.openxmlformats.org/officeDocument/2006/relationships/hyperlink" Target="https://www.dst.dk/extranet/ForskningVariabellister/PSYK_SKSOPR%20-%20Landspatientregistret%20psykiatri%20-%20oplysninger%20om%20operationer.html" TargetMode="External"/><Relationship Id="rId1580" Type="http://schemas.openxmlformats.org/officeDocument/2006/relationships/hyperlink" Target="https://www.dst.dk/extranet/ForskningVariabellister/PSYK_SKSOPR%20-%20Landspatientregistret%20psykiatri%20-%20oplysninger%20om%20operationer.html" TargetMode="External"/><Relationship Id="rId1678" Type="http://schemas.openxmlformats.org/officeDocument/2006/relationships/hyperlink" Target="https://www.dst.dk/extranet/ForskningVariabellister/PSYK_SKSOPR%20-%20Landspatientregistret%20psykiatri%20-%20oplysninger%20om%20operationer.html" TargetMode="External"/><Relationship Id="rId1885" Type="http://schemas.openxmlformats.org/officeDocument/2006/relationships/hyperlink" Target="https://www.dst.dk/extranet/ForskningVariabellister/PSYK_SKSOPR%20-%20Landspatientregistret%20psykiatri%20-%20oplysninger%20om%20operationer.html" TargetMode="External"/><Relationship Id="rId603" Type="http://schemas.openxmlformats.org/officeDocument/2006/relationships/hyperlink" Target="https://www.dst.dk/extranet/ForskningVariabellister/PSYK_SKSOPR%20-%20Landspatientregistret%20psykiatri%20-%20oplysninger%20om%20operationer.html" TargetMode="External"/><Relationship Id="rId810" Type="http://schemas.openxmlformats.org/officeDocument/2006/relationships/hyperlink" Target="https://www.dst.dk/extranet/ForskningVariabellister/PSYK_SKSOPR%20-%20Landspatientregistret%20psykiatri%20-%20oplysninger%20om%20operationer.html" TargetMode="External"/><Relationship Id="rId908" Type="http://schemas.openxmlformats.org/officeDocument/2006/relationships/hyperlink" Target="https://www.dst.dk/extranet/ForskningVariabellister/PSYK_SKSOPR%20-%20Landspatientregistret%20psykiatri%20-%20oplysninger%20om%20operationer.html" TargetMode="External"/><Relationship Id="rId1233" Type="http://schemas.openxmlformats.org/officeDocument/2006/relationships/hyperlink" Target="https://www.dst.dk/extranet/ForskningVariabellister/PSYK_SKSOPR%20-%20Landspatientregistret%20psykiatri%20-%20oplysninger%20om%20operationer.html" TargetMode="External"/><Relationship Id="rId1440" Type="http://schemas.openxmlformats.org/officeDocument/2006/relationships/hyperlink" Target="https://www.dst.dk/extranet/ForskningVariabellister/PSYK_SKSOPR%20-%20Landspatientregistret%20psykiatri%20-%20oplysninger%20om%20operationer.html" TargetMode="External"/><Relationship Id="rId1538" Type="http://schemas.openxmlformats.org/officeDocument/2006/relationships/hyperlink" Target="https://www.dst.dk/extranet/ForskningVariabellister/PSYK_SKSOPR%20-%20Landspatientregistret%20psykiatri%20-%20oplysninger%20om%20operationer.html" TargetMode="External"/><Relationship Id="rId1300" Type="http://schemas.openxmlformats.org/officeDocument/2006/relationships/hyperlink" Target="https://www.dst.dk/extranet/ForskningVariabellister/PSYK_SKSOPR%20-%20Landspatientregistret%20psykiatri%20-%20oplysninger%20om%20operationer.html" TargetMode="External"/><Relationship Id="rId1745" Type="http://schemas.openxmlformats.org/officeDocument/2006/relationships/hyperlink" Target="https://www.dst.dk/extranet/ForskningVariabellister/PSYK_SKSOPR%20-%20Landspatientregistret%20psykiatri%20-%20oplysninger%20om%20operationer.html" TargetMode="External"/><Relationship Id="rId1952" Type="http://schemas.openxmlformats.org/officeDocument/2006/relationships/hyperlink" Target="https://www.dst.dk/extranet/ForskningVariabellister/PSYK_SKSOPR%20-%20Landspatientregistret%20psykiatri%20-%20oplysninger%20om%20operationer.html" TargetMode="External"/><Relationship Id="rId37" Type="http://schemas.openxmlformats.org/officeDocument/2006/relationships/hyperlink" Target="https://dst.dk/extranet/ForskningVariabellister/SYST%20-%20Sygesikring%20%284-cifret%29.html" TargetMode="External"/><Relationship Id="rId1605" Type="http://schemas.openxmlformats.org/officeDocument/2006/relationships/hyperlink" Target="https://www.dst.dk/extranet/ForskningVariabellister/PSYK_SKSOPR%20-%20Landspatientregistret%20psykiatri%20-%20oplysninger%20om%20operationer.html" TargetMode="External"/><Relationship Id="rId1812" Type="http://schemas.openxmlformats.org/officeDocument/2006/relationships/hyperlink" Target="https://www.dst.dk/extranet/ForskningVariabellister/PSYK_SKSOPR%20-%20Landspatientregistret%20psykiatri%20-%20oplysninger%20om%20operationer.html" TargetMode="External"/><Relationship Id="rId186" Type="http://schemas.openxmlformats.org/officeDocument/2006/relationships/hyperlink" Target="https://www.dst.dk/extranet/ForskningVariabellister/PSYK_SKSOPR%20-%20Landspatientregistret%20psykiatri%20-%20oplysninger%20om%20operationer.html" TargetMode="External"/><Relationship Id="rId393" Type="http://schemas.openxmlformats.org/officeDocument/2006/relationships/hyperlink" Target="https://www.dst.dk/extranet/ForskningVariabellister/PSYK_SKSOPR%20-%20Landspatientregistret%20psykiatri%20-%20oplysninger%20om%20operationer.html" TargetMode="External"/><Relationship Id="rId2074" Type="http://schemas.openxmlformats.org/officeDocument/2006/relationships/hyperlink" Target="https://www.dst.dk/extranet/ForskningVariabellister/PSYK_SKSOPR%20-%20Landspatientregistret%20psykiatri%20-%20oplysninger%20om%20operationer.html" TargetMode="External"/><Relationship Id="rId253" Type="http://schemas.openxmlformats.org/officeDocument/2006/relationships/hyperlink" Target="https://www.dst.dk/extranet/ForskningVariabellister/PSYK_SKSOPR%20-%20Landspatientregistret%20psykiatri%20-%20oplysninger%20om%20operationer.html" TargetMode="External"/><Relationship Id="rId460" Type="http://schemas.openxmlformats.org/officeDocument/2006/relationships/hyperlink" Target="https://www.dst.dk/extranet/ForskningVariabellister/PSYK_SKSOPR%20-%20Landspatientregistret%20psykiatri%20-%20oplysninger%20om%20operationer.html" TargetMode="External"/><Relationship Id="rId698" Type="http://schemas.openxmlformats.org/officeDocument/2006/relationships/hyperlink" Target="https://www.dst.dk/extranet/ForskningVariabellister/PSYK_SKSOPR%20-%20Landspatientregistret%20psykiatri%20-%20oplysninger%20om%20operationer.html" TargetMode="External"/><Relationship Id="rId1090" Type="http://schemas.openxmlformats.org/officeDocument/2006/relationships/hyperlink" Target="https://www.dst.dk/extranet/ForskningVariabellister/PSYK_SKSOPR%20-%20Landspatientregistret%20psykiatri%20-%20oplysninger%20om%20operationer.html" TargetMode="External"/><Relationship Id="rId2141" Type="http://schemas.openxmlformats.org/officeDocument/2006/relationships/hyperlink" Target="https://www.dst.dk/extranet/ForskningVariabellister/BOERNSB%20-%20B%C3%B8rnepasning%20over%205%20%C3%A5r%20(Indskrevne%20B%C3%B8rn).html" TargetMode="External"/><Relationship Id="rId113" Type="http://schemas.openxmlformats.org/officeDocument/2006/relationships/hyperlink" Target="https://www.dst.dk/extranet/ForskningVariabellister/PSYK_SKSOPR%20-%20Landspatientregistret%20psykiatri%20-%20oplysninger%20om%20operationer.html" TargetMode="External"/><Relationship Id="rId320" Type="http://schemas.openxmlformats.org/officeDocument/2006/relationships/hyperlink" Target="https://www.dst.dk/extranet/ForskningVariabellister/PSYK_SKSOPR%20-%20Landspatientregistret%20psykiatri%20-%20oplysninger%20om%20operationer.html" TargetMode="External"/><Relationship Id="rId558" Type="http://schemas.openxmlformats.org/officeDocument/2006/relationships/hyperlink" Target="https://www.dst.dk/extranet/ForskningVariabellister/PSYK_SKSOPR%20-%20Landspatientregistret%20psykiatri%20-%20oplysninger%20om%20operationer.html" TargetMode="External"/><Relationship Id="rId765" Type="http://schemas.openxmlformats.org/officeDocument/2006/relationships/hyperlink" Target="https://www.dst.dk/extranet/ForskningVariabellister/PSYK_SKSOPR%20-%20Landspatientregistret%20psykiatri%20-%20oplysninger%20om%20operationer.html" TargetMode="External"/><Relationship Id="rId972" Type="http://schemas.openxmlformats.org/officeDocument/2006/relationships/hyperlink" Target="https://www.dst.dk/extranet/ForskningVariabellister/PSYK_SKSOPR%20-%20Landspatientregistret%20psykiatri%20-%20oplysninger%20om%20operationer.html" TargetMode="External"/><Relationship Id="rId1188" Type="http://schemas.openxmlformats.org/officeDocument/2006/relationships/hyperlink" Target="https://www.dst.dk/extranet/ForskningVariabellister/PSYK_SKSOPR%20-%20Landspatientregistret%20psykiatri%20-%20oplysninger%20om%20operationer.html" TargetMode="External"/><Relationship Id="rId1395" Type="http://schemas.openxmlformats.org/officeDocument/2006/relationships/hyperlink" Target="https://www.dst.dk/extranet/ForskningVariabellister/PSYK_SKSOPR%20-%20Landspatientregistret%20psykiatri%20-%20oplysninger%20om%20operationer.html" TargetMode="External"/><Relationship Id="rId2001" Type="http://schemas.openxmlformats.org/officeDocument/2006/relationships/hyperlink" Target="https://www.dst.dk/extranet/ForskningVariabellister/PSYK_SKSOPR%20-%20Landspatientregistret%20psykiatri%20-%20oplysninger%20om%20operationer.html" TargetMode="External"/><Relationship Id="rId418" Type="http://schemas.openxmlformats.org/officeDocument/2006/relationships/hyperlink" Target="https://www.dst.dk/extranet/ForskningVariabellister/PSYK_SKSOPR%20-%20Landspatientregistret%20psykiatri%20-%20oplysninger%20om%20operationer.html" TargetMode="External"/><Relationship Id="rId625" Type="http://schemas.openxmlformats.org/officeDocument/2006/relationships/hyperlink" Target="https://www.dst.dk/extranet/ForskningVariabellister/PSYK_SKSOPR%20-%20Landspatientregistret%20psykiatri%20-%20oplysninger%20om%20operationer.html" TargetMode="External"/><Relationship Id="rId832" Type="http://schemas.openxmlformats.org/officeDocument/2006/relationships/hyperlink" Target="https://www.dst.dk/extranet/ForskningVariabellister/PSYK_SKSOPR%20-%20Landspatientregistret%20psykiatri%20-%20oplysninger%20om%20operationer.html" TargetMode="External"/><Relationship Id="rId1048" Type="http://schemas.openxmlformats.org/officeDocument/2006/relationships/hyperlink" Target="https://www.dst.dk/extranet/ForskningVariabellister/PSYK_SKSOPR%20-%20Landspatientregistret%20psykiatri%20-%20oplysninger%20om%20operationer.html" TargetMode="External"/><Relationship Id="rId1255" Type="http://schemas.openxmlformats.org/officeDocument/2006/relationships/hyperlink" Target="https://www.dst.dk/extranet/ForskningVariabellister/PSYK_SKSOPR%20-%20Landspatientregistret%20psykiatri%20-%20oplysninger%20om%20operationer.html" TargetMode="External"/><Relationship Id="rId1462" Type="http://schemas.openxmlformats.org/officeDocument/2006/relationships/hyperlink" Target="https://www.dst.dk/extranet/ForskningVariabellister/PSYK_SKSOPR%20-%20Landspatientregistret%20psykiatri%20-%20oplysninger%20om%20operationer.html" TargetMode="External"/><Relationship Id="rId1115" Type="http://schemas.openxmlformats.org/officeDocument/2006/relationships/hyperlink" Target="https://www.dst.dk/extranet/ForskningVariabellister/PSYK_SKSOPR%20-%20Landspatientregistret%20psykiatri%20-%20oplysninger%20om%20operationer.html" TargetMode="External"/><Relationship Id="rId1322" Type="http://schemas.openxmlformats.org/officeDocument/2006/relationships/hyperlink" Target="https://www.dst.dk/extranet/ForskningVariabellister/PSYK_SKSOPR%20-%20Landspatientregistret%20psykiatri%20-%20oplysninger%20om%20operationer.html" TargetMode="External"/><Relationship Id="rId1767" Type="http://schemas.openxmlformats.org/officeDocument/2006/relationships/hyperlink" Target="https://www.dst.dk/extranet/ForskningVariabellister/PSYK_SKSOPR%20-%20Landspatientregistret%20psykiatri%20-%20oplysninger%20om%20operationer.html" TargetMode="External"/><Relationship Id="rId1974" Type="http://schemas.openxmlformats.org/officeDocument/2006/relationships/hyperlink" Target="https://www.dst.dk/extranet/ForskningVariabellister/PSYK_SKSOPR%20-%20Landspatientregistret%20psykiatri%20-%20oplysninger%20om%20operationer.html" TargetMode="External"/><Relationship Id="rId59" Type="http://schemas.openxmlformats.org/officeDocument/2006/relationships/hyperlink" Target="https://www.dst.dk/extranet/ForskningVariabellister/PSYK_PSYKIO%20-%20Landspatientregistret%20psykiatri%20-%20s%C3%A6rlige%20psykiatrisk%20oplysninger.html" TargetMode="External"/><Relationship Id="rId1627" Type="http://schemas.openxmlformats.org/officeDocument/2006/relationships/hyperlink" Target="https://www.dst.dk/extranet/ForskningVariabellister/PSYK_SKSOPR%20-%20Landspatientregistret%20psykiatri%20-%20oplysninger%20om%20operationer.html" TargetMode="External"/><Relationship Id="rId1834" Type="http://schemas.openxmlformats.org/officeDocument/2006/relationships/hyperlink" Target="https://www.dst.dk/extranet/ForskningVariabellister/PSYK_SKSOPR%20-%20Landspatientregistret%20psykiatri%20-%20oplysninger%20om%20operationer.html" TargetMode="External"/><Relationship Id="rId2096" Type="http://schemas.openxmlformats.org/officeDocument/2006/relationships/hyperlink" Target="https://www.dst.dk/extranet/ForskningVariabellister/PSYK_SKSOPR%20-%20Landspatientregistret%20psykiatri%20-%20oplysninger%20om%20operationer.html" TargetMode="External"/><Relationship Id="rId1901" Type="http://schemas.openxmlformats.org/officeDocument/2006/relationships/hyperlink" Target="https://www.dst.dk/extranet/ForskningVariabellister/PSYK_SKSOPR%20-%20Landspatientregistret%20psykiatri%20-%20oplysninger%20om%20operationer.html" TargetMode="External"/><Relationship Id="rId275" Type="http://schemas.openxmlformats.org/officeDocument/2006/relationships/hyperlink" Target="https://www.dst.dk/extranet/ForskningVariabellister/PSYK_SKSOPR%20-%20Landspatientregistret%20psykiatri%20-%20oplysninger%20om%20operationer.html" TargetMode="External"/><Relationship Id="rId482" Type="http://schemas.openxmlformats.org/officeDocument/2006/relationships/hyperlink" Target="https://www.dst.dk/extranet/ForskningVariabellister/PSYK_SKSOPR%20-%20Landspatientregistret%20psykiatri%20-%20oplysninger%20om%20operationer.html" TargetMode="External"/><Relationship Id="rId135" Type="http://schemas.openxmlformats.org/officeDocument/2006/relationships/hyperlink" Target="https://www.dst.dk/extranet/ForskningVariabellister/PSYK_SKSOPR%20-%20Landspatientregistret%20psykiatri%20-%20oplysninger%20om%20operationer.html" TargetMode="External"/><Relationship Id="rId342" Type="http://schemas.openxmlformats.org/officeDocument/2006/relationships/hyperlink" Target="https://www.dst.dk/extranet/ForskningVariabellister/PSYK_SKSOPR%20-%20Landspatientregistret%20psykiatri%20-%20oplysninger%20om%20operationer.html" TargetMode="External"/><Relationship Id="rId787" Type="http://schemas.openxmlformats.org/officeDocument/2006/relationships/hyperlink" Target="https://www.dst.dk/extranet/ForskningVariabellister/PSYK_SKSOPR%20-%20Landspatientregistret%20psykiatri%20-%20oplysninger%20om%20operationer.html" TargetMode="External"/><Relationship Id="rId994" Type="http://schemas.openxmlformats.org/officeDocument/2006/relationships/hyperlink" Target="https://www.dst.dk/extranet/ForskningVariabellister/PSYK_SKSOPR%20-%20Landspatientregistret%20psykiatri%20-%20oplysninger%20om%20operationer.html" TargetMode="External"/><Relationship Id="rId2023" Type="http://schemas.openxmlformats.org/officeDocument/2006/relationships/hyperlink" Target="https://www.dst.dk/extranet/ForskningVariabellister/PSYK_SKSOPR%20-%20Landspatientregistret%20psykiatri%20-%20oplysninger%20om%20operationer.html" TargetMode="External"/><Relationship Id="rId202" Type="http://schemas.openxmlformats.org/officeDocument/2006/relationships/hyperlink" Target="https://www.dst.dk/extranet/ForskningVariabellister/PSYK_SKSOPR%20-%20Landspatientregistret%20psykiatri%20-%20oplysninger%20om%20operationer.html" TargetMode="External"/><Relationship Id="rId647" Type="http://schemas.openxmlformats.org/officeDocument/2006/relationships/hyperlink" Target="https://www.dst.dk/extranet/ForskningVariabellister/PSYK_SKSOPR%20-%20Landspatientregistret%20psykiatri%20-%20oplysninger%20om%20operationer.html" TargetMode="External"/><Relationship Id="rId854" Type="http://schemas.openxmlformats.org/officeDocument/2006/relationships/hyperlink" Target="https://www.dst.dk/extranet/ForskningVariabellister/PSYK_SKSOPR%20-%20Landspatientregistret%20psykiatri%20-%20oplysninger%20om%20operationer.html" TargetMode="External"/><Relationship Id="rId1277" Type="http://schemas.openxmlformats.org/officeDocument/2006/relationships/hyperlink" Target="https://www.dst.dk/extranet/ForskningVariabellister/PSYK_SKSOPR%20-%20Landspatientregistret%20psykiatri%20-%20oplysninger%20om%20operationer.html" TargetMode="External"/><Relationship Id="rId1484" Type="http://schemas.openxmlformats.org/officeDocument/2006/relationships/hyperlink" Target="https://www.dst.dk/extranet/ForskningVariabellister/PSYK_SKSOPR%20-%20Landspatientregistret%20psykiatri%20-%20oplysninger%20om%20operationer.html" TargetMode="External"/><Relationship Id="rId1691" Type="http://schemas.openxmlformats.org/officeDocument/2006/relationships/hyperlink" Target="https://www.dst.dk/extranet/ForskningVariabellister/PSYK_SKSOPR%20-%20Landspatientregistret%20psykiatri%20-%20oplysninger%20om%20operationer.html" TargetMode="External"/><Relationship Id="rId507" Type="http://schemas.openxmlformats.org/officeDocument/2006/relationships/hyperlink" Target="https://www.dst.dk/extranet/ForskningVariabellister/PSYK_SKSOPR%20-%20Landspatientregistret%20psykiatri%20-%20oplysninger%20om%20operationer.html" TargetMode="External"/><Relationship Id="rId714" Type="http://schemas.openxmlformats.org/officeDocument/2006/relationships/hyperlink" Target="https://www.dst.dk/extranet/ForskningVariabellister/PSYK_SKSOPR%20-%20Landspatientregistret%20psykiatri%20-%20oplysninger%20om%20operationer.html" TargetMode="External"/><Relationship Id="rId921" Type="http://schemas.openxmlformats.org/officeDocument/2006/relationships/hyperlink" Target="https://www.dst.dk/extranet/ForskningVariabellister/PSYK_SKSOPR%20-%20Landspatientregistret%20psykiatri%20-%20oplysninger%20om%20operationer.html" TargetMode="External"/><Relationship Id="rId1137" Type="http://schemas.openxmlformats.org/officeDocument/2006/relationships/hyperlink" Target="https://www.dst.dk/extranet/ForskningVariabellister/PSYK_SKSOPR%20-%20Landspatientregistret%20psykiatri%20-%20oplysninger%20om%20operationer.html" TargetMode="External"/><Relationship Id="rId1344" Type="http://schemas.openxmlformats.org/officeDocument/2006/relationships/hyperlink" Target="https://www.dst.dk/extranet/ForskningVariabellister/PSYK_SKSOPR%20-%20Landspatientregistret%20psykiatri%20-%20oplysninger%20om%20operationer.html" TargetMode="External"/><Relationship Id="rId1551" Type="http://schemas.openxmlformats.org/officeDocument/2006/relationships/hyperlink" Target="https://www.dst.dk/extranet/ForskningVariabellister/PSYK_SKSOPR%20-%20Landspatientregistret%20psykiatri%20-%20oplysninger%20om%20operationer.html" TargetMode="External"/><Relationship Id="rId1789" Type="http://schemas.openxmlformats.org/officeDocument/2006/relationships/hyperlink" Target="https://www.dst.dk/extranet/ForskningVariabellister/PSYK_SKSOPR%20-%20Landspatientregistret%20psykiatri%20-%20oplysninger%20om%20operationer.html" TargetMode="External"/><Relationship Id="rId1996" Type="http://schemas.openxmlformats.org/officeDocument/2006/relationships/hyperlink" Target="https://www.dst.dk/extranet/ForskningVariabellister/PSYK_SKSOPR%20-%20Landspatientregistret%20psykiatri%20-%20oplysninger%20om%20operationer.html" TargetMode="External"/><Relationship Id="rId50" Type="http://schemas.openxmlformats.org/officeDocument/2006/relationships/hyperlink" Target="https://www.dst.dk/extranet/ForskningVariabellister/LPR_F_PROCEDURER_KIRURGI%20-%20Landspatientregistret%20(LPR3)%20-%20Oplysninger%20om%20kirurgiske%20procedureregistreringer.html" TargetMode="External"/><Relationship Id="rId1204" Type="http://schemas.openxmlformats.org/officeDocument/2006/relationships/hyperlink" Target="https://www.dst.dk/extranet/ForskningVariabellister/PSYK_SKSOPR%20-%20Landspatientregistret%20psykiatri%20-%20oplysninger%20om%20operationer.html" TargetMode="External"/><Relationship Id="rId1411" Type="http://schemas.openxmlformats.org/officeDocument/2006/relationships/hyperlink" Target="https://www.dst.dk/extranet/ForskningVariabellister/PSYK_SKSOPR%20-%20Landspatientregistret%20psykiatri%20-%20oplysninger%20om%20operationer.html" TargetMode="External"/><Relationship Id="rId1649" Type="http://schemas.openxmlformats.org/officeDocument/2006/relationships/hyperlink" Target="https://www.dst.dk/extranet/ForskningVariabellister/PSYK_SKSOPR%20-%20Landspatientregistret%20psykiatri%20-%20oplysninger%20om%20operationer.html" TargetMode="External"/><Relationship Id="rId1856" Type="http://schemas.openxmlformats.org/officeDocument/2006/relationships/hyperlink" Target="https://www.dst.dk/extranet/ForskningVariabellister/PSYK_SKSOPR%20-%20Landspatientregistret%20psykiatri%20-%20oplysninger%20om%20operationer.html" TargetMode="External"/><Relationship Id="rId1509" Type="http://schemas.openxmlformats.org/officeDocument/2006/relationships/hyperlink" Target="https://www.dst.dk/extranet/ForskningVariabellister/PSYK_SKSOPR%20-%20Landspatientregistret%20psykiatri%20-%20oplysninger%20om%20operationer.html" TargetMode="External"/><Relationship Id="rId1716" Type="http://schemas.openxmlformats.org/officeDocument/2006/relationships/hyperlink" Target="https://www.dst.dk/extranet/ForskningVariabellister/PSYK_SKSOPR%20-%20Landspatientregistret%20psykiatri%20-%20oplysninger%20om%20operationer.html" TargetMode="External"/><Relationship Id="rId1923" Type="http://schemas.openxmlformats.org/officeDocument/2006/relationships/hyperlink" Target="https://www.dst.dk/extranet/ForskningVariabellister/PSYK_SKSOPR%20-%20Landspatientregistret%20psykiatri%20-%20oplysninger%20om%20operationer.html" TargetMode="External"/><Relationship Id="rId297" Type="http://schemas.openxmlformats.org/officeDocument/2006/relationships/hyperlink" Target="https://www.dst.dk/extranet/ForskningVariabellister/PSYK_SKSOPR%20-%20Landspatientregistret%20psykiatri%20-%20oplysninger%20om%20operationer.html" TargetMode="External"/><Relationship Id="rId157" Type="http://schemas.openxmlformats.org/officeDocument/2006/relationships/hyperlink" Target="https://www.dst.dk/extranet/ForskningVariabellister/PSYK_SKSOPR%20-%20Landspatientregistret%20psykiatri%20-%20oplysninger%20om%20operationer.html" TargetMode="External"/><Relationship Id="rId364" Type="http://schemas.openxmlformats.org/officeDocument/2006/relationships/hyperlink" Target="https://www.dst.dk/extranet/ForskningVariabellister/PSYK_SKSOPR%20-%20Landspatientregistret%20psykiatri%20-%20oplysninger%20om%20operationer.html" TargetMode="External"/><Relationship Id="rId2045" Type="http://schemas.openxmlformats.org/officeDocument/2006/relationships/hyperlink" Target="https://www.dst.dk/extranet/ForskningVariabellister/PSYK_SKSOPR%20-%20Landspatientregistret%20psykiatri%20-%20oplysninger%20om%20operationer.html" TargetMode="External"/><Relationship Id="rId571" Type="http://schemas.openxmlformats.org/officeDocument/2006/relationships/hyperlink" Target="https://www.dst.dk/extranet/ForskningVariabellister/PSYK_SKSOPR%20-%20Landspatientregistret%20psykiatri%20-%20oplysninger%20om%20operationer.html" TargetMode="External"/><Relationship Id="rId669" Type="http://schemas.openxmlformats.org/officeDocument/2006/relationships/hyperlink" Target="https://www.dst.dk/extranet/ForskningVariabellister/PSYK_SKSOPR%20-%20Landspatientregistret%20psykiatri%20-%20oplysninger%20om%20operationer.html" TargetMode="External"/><Relationship Id="rId876" Type="http://schemas.openxmlformats.org/officeDocument/2006/relationships/hyperlink" Target="https://www.dst.dk/extranet/ForskningVariabellister/PSYK_SKSOPR%20-%20Landspatientregistret%20psykiatri%20-%20oplysninger%20om%20operationer.html" TargetMode="External"/><Relationship Id="rId1299" Type="http://schemas.openxmlformats.org/officeDocument/2006/relationships/hyperlink" Target="https://www.dst.dk/extranet/ForskningVariabellister/PSYK_SKSOPR%20-%20Landspatientregistret%20psykiatri%20-%20oplysninger%20om%20operationer.html" TargetMode="External"/><Relationship Id="rId224" Type="http://schemas.openxmlformats.org/officeDocument/2006/relationships/hyperlink" Target="https://www.dst.dk/extranet/ForskningVariabellister/PSYK_SKSOPR%20-%20Landspatientregistret%20psykiatri%20-%20oplysninger%20om%20operationer.html" TargetMode="External"/><Relationship Id="rId431" Type="http://schemas.openxmlformats.org/officeDocument/2006/relationships/hyperlink" Target="https://www.dst.dk/extranet/ForskningVariabellister/PSYK_SKSOPR%20-%20Landspatientregistret%20psykiatri%20-%20oplysninger%20om%20operationer.html" TargetMode="External"/><Relationship Id="rId529" Type="http://schemas.openxmlformats.org/officeDocument/2006/relationships/hyperlink" Target="https://www.dst.dk/extranet/ForskningVariabellister/PSYK_SKSOPR%20-%20Landspatientregistret%20psykiatri%20-%20oplysninger%20om%20operationer.html" TargetMode="External"/><Relationship Id="rId736" Type="http://schemas.openxmlformats.org/officeDocument/2006/relationships/hyperlink" Target="https://www.dst.dk/extranet/ForskningVariabellister/PSYK_SKSOPR%20-%20Landspatientregistret%20psykiatri%20-%20oplysninger%20om%20operationer.html" TargetMode="External"/><Relationship Id="rId1061" Type="http://schemas.openxmlformats.org/officeDocument/2006/relationships/hyperlink" Target="https://www.dst.dk/extranet/ForskningVariabellister/PSYK_SKSOPR%20-%20Landspatientregistret%20psykiatri%20-%20oplysninger%20om%20operationer.html" TargetMode="External"/><Relationship Id="rId1159" Type="http://schemas.openxmlformats.org/officeDocument/2006/relationships/hyperlink" Target="https://www.dst.dk/extranet/ForskningVariabellister/PSYK_SKSOPR%20-%20Landspatientregistret%20psykiatri%20-%20oplysninger%20om%20operationer.html" TargetMode="External"/><Relationship Id="rId1366" Type="http://schemas.openxmlformats.org/officeDocument/2006/relationships/hyperlink" Target="https://www.dst.dk/extranet/ForskningVariabellister/PSYK_SKSOPR%20-%20Landspatientregistret%20psykiatri%20-%20oplysninger%20om%20operationer.html" TargetMode="External"/><Relationship Id="rId2112" Type="http://schemas.openxmlformats.org/officeDocument/2006/relationships/hyperlink" Target="https://www.dst.dk/extranet/ForskningVariabellister/MFRHJMFO%20-%20Hjemmef%C3%B8dsler%20fra%20det%20medicinske%20f%C3%B8dselsregister.html" TargetMode="External"/><Relationship Id="rId943" Type="http://schemas.openxmlformats.org/officeDocument/2006/relationships/hyperlink" Target="https://www.dst.dk/extranet/ForskningVariabellister/PSYK_SKSOPR%20-%20Landspatientregistret%20psykiatri%20-%20oplysninger%20om%20operationer.html" TargetMode="External"/><Relationship Id="rId1019" Type="http://schemas.openxmlformats.org/officeDocument/2006/relationships/hyperlink" Target="https://www.dst.dk/extranet/ForskningVariabellister/PSYK_SKSOPR%20-%20Landspatientregistret%20psykiatri%20-%20oplysninger%20om%20operationer.html" TargetMode="External"/><Relationship Id="rId1573" Type="http://schemas.openxmlformats.org/officeDocument/2006/relationships/hyperlink" Target="https://www.dst.dk/extranet/ForskningVariabellister/PSYK_SKSOPR%20-%20Landspatientregistret%20psykiatri%20-%20oplysninger%20om%20operationer.html" TargetMode="External"/><Relationship Id="rId1780" Type="http://schemas.openxmlformats.org/officeDocument/2006/relationships/hyperlink" Target="https://www.dst.dk/extranet/ForskningVariabellister/PSYK_SKSOPR%20-%20Landspatientregistret%20psykiatri%20-%20oplysninger%20om%20operationer.html" TargetMode="External"/><Relationship Id="rId1878" Type="http://schemas.openxmlformats.org/officeDocument/2006/relationships/hyperlink" Target="https://www.dst.dk/extranet/ForskningVariabellister/PSYK_SKSOPR%20-%20Landspatientregistret%20psykiatri%20-%20oplysninger%20om%20operationer.html" TargetMode="External"/><Relationship Id="rId72" Type="http://schemas.openxmlformats.org/officeDocument/2006/relationships/hyperlink" Target="https://www.dst.dk/extranet/ForskningVariabellister/PSYK_SKSOPR%20-%20Landspatientregistret%20psykiatri%20-%20oplysninger%20om%20operationer.html" TargetMode="External"/><Relationship Id="rId803" Type="http://schemas.openxmlformats.org/officeDocument/2006/relationships/hyperlink" Target="https://www.dst.dk/extranet/ForskningVariabellister/PSYK_SKSOPR%20-%20Landspatientregistret%20psykiatri%20-%20oplysninger%20om%20operationer.html" TargetMode="External"/><Relationship Id="rId1226" Type="http://schemas.openxmlformats.org/officeDocument/2006/relationships/hyperlink" Target="https://www.dst.dk/extranet/ForskningVariabellister/PSYK_SKSOPR%20-%20Landspatientregistret%20psykiatri%20-%20oplysninger%20om%20operationer.html" TargetMode="External"/><Relationship Id="rId1433" Type="http://schemas.openxmlformats.org/officeDocument/2006/relationships/hyperlink" Target="https://www.dst.dk/extranet/ForskningVariabellister/PSYK_SKSOPR%20-%20Landspatientregistret%20psykiatri%20-%20oplysninger%20om%20operationer.html" TargetMode="External"/><Relationship Id="rId1640" Type="http://schemas.openxmlformats.org/officeDocument/2006/relationships/hyperlink" Target="https://www.dst.dk/extranet/ForskningVariabellister/PSYK_SKSOPR%20-%20Landspatientregistret%20psykiatri%20-%20oplysninger%20om%20operationer.html" TargetMode="External"/><Relationship Id="rId1738" Type="http://schemas.openxmlformats.org/officeDocument/2006/relationships/hyperlink" Target="https://www.dst.dk/extranet/ForskningVariabellister/PSYK_SKSOPR%20-%20Landspatientregistret%20psykiatri%20-%20oplysninger%20om%20operationer.html" TargetMode="External"/><Relationship Id="rId1500" Type="http://schemas.openxmlformats.org/officeDocument/2006/relationships/hyperlink" Target="https://www.dst.dk/extranet/ForskningVariabellister/PSYK_SKSOPR%20-%20Landspatientregistret%20psykiatri%20-%20oplysninger%20om%20operationer.html" TargetMode="External"/><Relationship Id="rId1945" Type="http://schemas.openxmlformats.org/officeDocument/2006/relationships/hyperlink" Target="https://www.dst.dk/extranet/ForskningVariabellister/PSYK_SKSOPR%20-%20Landspatientregistret%20psykiatri%20-%20oplysninger%20om%20operationer.html" TargetMode="External"/><Relationship Id="rId1805" Type="http://schemas.openxmlformats.org/officeDocument/2006/relationships/hyperlink" Target="https://www.dst.dk/extranet/ForskningVariabellister/PSYK_SKSOPR%20-%20Landspatientregistret%20psykiatri%20-%20oplysninger%20om%20operationer.html" TargetMode="External"/><Relationship Id="rId179" Type="http://schemas.openxmlformats.org/officeDocument/2006/relationships/hyperlink" Target="https://www.dst.dk/extranet/ForskningVariabellister/PSYK_SKSOPR%20-%20Landspatientregistret%20psykiatri%20-%20oplysninger%20om%20operationer.html" TargetMode="External"/><Relationship Id="rId386" Type="http://schemas.openxmlformats.org/officeDocument/2006/relationships/hyperlink" Target="https://www.dst.dk/extranet/ForskningVariabellister/PSYK_SKSOPR%20-%20Landspatientregistret%20psykiatri%20-%20oplysninger%20om%20operationer.html" TargetMode="External"/><Relationship Id="rId593" Type="http://schemas.openxmlformats.org/officeDocument/2006/relationships/hyperlink" Target="https://www.dst.dk/extranet/ForskningVariabellister/PSYK_SKSOPR%20-%20Landspatientregistret%20psykiatri%20-%20oplysninger%20om%20operationer.html" TargetMode="External"/><Relationship Id="rId2067" Type="http://schemas.openxmlformats.org/officeDocument/2006/relationships/hyperlink" Target="https://www.dst.dk/extranet/ForskningVariabellister/PSYK_SKSOPR%20-%20Landspatientregistret%20psykiatri%20-%20oplysninger%20om%20operationer.html" TargetMode="External"/><Relationship Id="rId246" Type="http://schemas.openxmlformats.org/officeDocument/2006/relationships/hyperlink" Target="https://www.dst.dk/extranet/ForskningVariabellister/PSYK_SKSOPR%20-%20Landspatientregistret%20psykiatri%20-%20oplysninger%20om%20operationer.html" TargetMode="External"/><Relationship Id="rId453" Type="http://schemas.openxmlformats.org/officeDocument/2006/relationships/hyperlink" Target="https://www.dst.dk/extranet/ForskningVariabellister/PSYK_SKSOPR%20-%20Landspatientregistret%20psykiatri%20-%20oplysninger%20om%20operationer.html" TargetMode="External"/><Relationship Id="rId660" Type="http://schemas.openxmlformats.org/officeDocument/2006/relationships/hyperlink" Target="https://www.dst.dk/extranet/ForskningVariabellister/PSYK_SKSOPR%20-%20Landspatientregistret%20psykiatri%20-%20oplysninger%20om%20operationer.html" TargetMode="External"/><Relationship Id="rId898" Type="http://schemas.openxmlformats.org/officeDocument/2006/relationships/hyperlink" Target="https://www.dst.dk/extranet/ForskningVariabellister/PSYK_SKSOPR%20-%20Landspatientregistret%20psykiatri%20-%20oplysninger%20om%20operationer.html" TargetMode="External"/><Relationship Id="rId1083" Type="http://schemas.openxmlformats.org/officeDocument/2006/relationships/hyperlink" Target="https://www.dst.dk/extranet/ForskningVariabellister/PSYK_SKSOPR%20-%20Landspatientregistret%20psykiatri%20-%20oplysninger%20om%20operationer.html" TargetMode="External"/><Relationship Id="rId1290" Type="http://schemas.openxmlformats.org/officeDocument/2006/relationships/hyperlink" Target="https://www.dst.dk/extranet/ForskningVariabellister/PSYK_SKSOPR%20-%20Landspatientregistret%20psykiatri%20-%20oplysninger%20om%20operationer.html" TargetMode="External"/><Relationship Id="rId2134" Type="http://schemas.openxmlformats.org/officeDocument/2006/relationships/hyperlink" Target="https://www.dst.dk/extranet/ForskningVariabellister/BFL%20-%20Detaljeret%20l%C3%B8nmodtagerdata%20fra%20e-Indkomst.html" TargetMode="External"/><Relationship Id="rId106" Type="http://schemas.openxmlformats.org/officeDocument/2006/relationships/hyperlink" Target="https://www.dst.dk/extranet/ForskningVariabellister/PSYK_SKSOPR%20-%20Landspatientregistret%20psykiatri%20-%20oplysninger%20om%20operationer.html" TargetMode="External"/><Relationship Id="rId313" Type="http://schemas.openxmlformats.org/officeDocument/2006/relationships/hyperlink" Target="https://www.dst.dk/extranet/ForskningVariabellister/PSYK_SKSOPR%20-%20Landspatientregistret%20psykiatri%20-%20oplysninger%20om%20operationer.html" TargetMode="External"/><Relationship Id="rId758" Type="http://schemas.openxmlformats.org/officeDocument/2006/relationships/hyperlink" Target="https://www.dst.dk/extranet/ForskningVariabellister/PSYK_SKSOPR%20-%20Landspatientregistret%20psykiatri%20-%20oplysninger%20om%20operationer.html" TargetMode="External"/><Relationship Id="rId965" Type="http://schemas.openxmlformats.org/officeDocument/2006/relationships/hyperlink" Target="https://www.dst.dk/extranet/ForskningVariabellister/PSYK_SKSOPR%20-%20Landspatientregistret%20psykiatri%20-%20oplysninger%20om%20operationer.html" TargetMode="External"/><Relationship Id="rId1150" Type="http://schemas.openxmlformats.org/officeDocument/2006/relationships/hyperlink" Target="https://www.dst.dk/extranet/ForskningVariabellister/PSYK_SKSOPR%20-%20Landspatientregistret%20psykiatri%20-%20oplysninger%20om%20operationer.html" TargetMode="External"/><Relationship Id="rId1388" Type="http://schemas.openxmlformats.org/officeDocument/2006/relationships/hyperlink" Target="https://www.dst.dk/extranet/ForskningVariabellister/PSYK_SKSOPR%20-%20Landspatientregistret%20psykiatri%20-%20oplysninger%20om%20operationer.html" TargetMode="External"/><Relationship Id="rId1595" Type="http://schemas.openxmlformats.org/officeDocument/2006/relationships/hyperlink" Target="https://www.dst.dk/extranet/ForskningVariabellister/PSYK_SKSOPR%20-%20Landspatientregistret%20psykiatri%20-%20oplysninger%20om%20operationer.html" TargetMode="External"/><Relationship Id="rId94" Type="http://schemas.openxmlformats.org/officeDocument/2006/relationships/hyperlink" Target="https://www.dst.dk/extranet/ForskningVariabellister/PSYK_SKSOPR%20-%20Landspatientregistret%20psykiatri%20-%20oplysninger%20om%20operationer.html" TargetMode="External"/><Relationship Id="rId520" Type="http://schemas.openxmlformats.org/officeDocument/2006/relationships/hyperlink" Target="https://www.dst.dk/extranet/ForskningVariabellister/PSYK_SKSOPR%20-%20Landspatientregistret%20psykiatri%20-%20oplysninger%20om%20operationer.html" TargetMode="External"/><Relationship Id="rId618" Type="http://schemas.openxmlformats.org/officeDocument/2006/relationships/hyperlink" Target="https://www.dst.dk/extranet/ForskningVariabellister/PSYK_SKSOPR%20-%20Landspatientregistret%20psykiatri%20-%20oplysninger%20om%20operationer.html" TargetMode="External"/><Relationship Id="rId825" Type="http://schemas.openxmlformats.org/officeDocument/2006/relationships/hyperlink" Target="https://www.dst.dk/extranet/ForskningVariabellister/PSYK_SKSOPR%20-%20Landspatientregistret%20psykiatri%20-%20oplysninger%20om%20operationer.html" TargetMode="External"/><Relationship Id="rId1248" Type="http://schemas.openxmlformats.org/officeDocument/2006/relationships/hyperlink" Target="https://www.dst.dk/extranet/ForskningVariabellister/PSYK_SKSOPR%20-%20Landspatientregistret%20psykiatri%20-%20oplysninger%20om%20operationer.html" TargetMode="External"/><Relationship Id="rId1455" Type="http://schemas.openxmlformats.org/officeDocument/2006/relationships/hyperlink" Target="https://www.dst.dk/extranet/ForskningVariabellister/PSYK_SKSOPR%20-%20Landspatientregistret%20psykiatri%20-%20oplysninger%20om%20operationer.html" TargetMode="External"/><Relationship Id="rId1662" Type="http://schemas.openxmlformats.org/officeDocument/2006/relationships/hyperlink" Target="https://www.dst.dk/extranet/ForskningVariabellister/PSYK_SKSOPR%20-%20Landspatientregistret%20psykiatri%20-%20oplysninger%20om%20operationer.html" TargetMode="External"/><Relationship Id="rId1010" Type="http://schemas.openxmlformats.org/officeDocument/2006/relationships/hyperlink" Target="https://www.dst.dk/extranet/ForskningVariabellister/PSYK_SKSOPR%20-%20Landspatientregistret%20psykiatri%20-%20oplysninger%20om%20operationer.html" TargetMode="External"/><Relationship Id="rId1108" Type="http://schemas.openxmlformats.org/officeDocument/2006/relationships/hyperlink" Target="https://www.dst.dk/extranet/ForskningVariabellister/PSYK_SKSOPR%20-%20Landspatientregistret%20psykiatri%20-%20oplysninger%20om%20operationer.html" TargetMode="External"/><Relationship Id="rId1315" Type="http://schemas.openxmlformats.org/officeDocument/2006/relationships/hyperlink" Target="https://www.dst.dk/extranet/ForskningVariabellister/PSYK_SKSOPR%20-%20Landspatientregistret%20psykiatri%20-%20oplysninger%20om%20operationer.html" TargetMode="External"/><Relationship Id="rId1967" Type="http://schemas.openxmlformats.org/officeDocument/2006/relationships/hyperlink" Target="https://www.dst.dk/extranet/ForskningVariabellister/PSYK_SKSOPR%20-%20Landspatientregistret%20psykiatri%20-%20oplysninger%20om%20operationer.html" TargetMode="External"/><Relationship Id="rId1522" Type="http://schemas.openxmlformats.org/officeDocument/2006/relationships/hyperlink" Target="https://www.dst.dk/extranet/ForskningVariabellister/PSYK_SKSOPR%20-%20Landspatientregistret%20psykiatri%20-%20oplysninger%20om%20operationer.html" TargetMode="External"/><Relationship Id="rId21" Type="http://schemas.openxmlformats.org/officeDocument/2006/relationships/hyperlink" Target="https://dst.dk/extranet/ForskningVariabellister/AMFO%20-%20Arbejdsmarkedsforanstaltninger%20%28AMFORA%29.html" TargetMode="External"/><Relationship Id="rId2089" Type="http://schemas.openxmlformats.org/officeDocument/2006/relationships/hyperlink" Target="https://www.dst.dk/extranet/ForskningVariabellister/PSYK_SKSOPR%20-%20Landspatientregistret%20psykiatri%20-%20oplysninger%20om%20operationer.html" TargetMode="External"/><Relationship Id="rId268" Type="http://schemas.openxmlformats.org/officeDocument/2006/relationships/hyperlink" Target="https://www.dst.dk/extranet/ForskningVariabellister/PSYK_SKSOPR%20-%20Landspatientregistret%20psykiatri%20-%20oplysninger%20om%20operationer.html" TargetMode="External"/><Relationship Id="rId475" Type="http://schemas.openxmlformats.org/officeDocument/2006/relationships/hyperlink" Target="https://www.dst.dk/extranet/ForskningVariabellister/PSYK_SKSOPR%20-%20Landspatientregistret%20psykiatri%20-%20oplysninger%20om%20operationer.html" TargetMode="External"/><Relationship Id="rId682" Type="http://schemas.openxmlformats.org/officeDocument/2006/relationships/hyperlink" Target="https://www.dst.dk/extranet/ForskningVariabellister/PSYK_SKSOPR%20-%20Landspatientregistret%20psykiatri%20-%20oplysninger%20om%20operationer.html" TargetMode="External"/><Relationship Id="rId128" Type="http://schemas.openxmlformats.org/officeDocument/2006/relationships/hyperlink" Target="https://www.dst.dk/extranet/ForskningVariabellister/PSYK_SKSOPR%20-%20Landspatientregistret%20psykiatri%20-%20oplysninger%20om%20operationer.html" TargetMode="External"/><Relationship Id="rId335" Type="http://schemas.openxmlformats.org/officeDocument/2006/relationships/hyperlink" Target="https://www.dst.dk/extranet/ForskningVariabellister/PSYK_SKSOPR%20-%20Landspatientregistret%20psykiatri%20-%20oplysninger%20om%20operationer.html" TargetMode="External"/><Relationship Id="rId542" Type="http://schemas.openxmlformats.org/officeDocument/2006/relationships/hyperlink" Target="https://www.dst.dk/extranet/ForskningVariabellister/PSYK_SKSOPR%20-%20Landspatientregistret%20psykiatri%20-%20oplysninger%20om%20operationer.html" TargetMode="External"/><Relationship Id="rId1172" Type="http://schemas.openxmlformats.org/officeDocument/2006/relationships/hyperlink" Target="https://www.dst.dk/extranet/ForskningVariabellister/PSYK_SKSOPR%20-%20Landspatientregistret%20psykiatri%20-%20oplysninger%20om%20operationer.html" TargetMode="External"/><Relationship Id="rId2016" Type="http://schemas.openxmlformats.org/officeDocument/2006/relationships/hyperlink" Target="https://www.dst.dk/extranet/ForskningVariabellister/PSYK_SKSOPR%20-%20Landspatientregistret%20psykiatri%20-%20oplysninger%20om%20operationer.html" TargetMode="External"/><Relationship Id="rId402" Type="http://schemas.openxmlformats.org/officeDocument/2006/relationships/hyperlink" Target="https://www.dst.dk/extranet/ForskningVariabellister/PSYK_SKSOPR%20-%20Landspatientregistret%20psykiatri%20-%20oplysninger%20om%20operationer.html" TargetMode="External"/><Relationship Id="rId1032" Type="http://schemas.openxmlformats.org/officeDocument/2006/relationships/hyperlink" Target="https://www.dst.dk/extranet/ForskningVariabellister/PSYK_SKSOPR%20-%20Landspatientregistret%20psykiatri%20-%20oplysninger%20om%20operationer.html" TargetMode="External"/><Relationship Id="rId1989" Type="http://schemas.openxmlformats.org/officeDocument/2006/relationships/hyperlink" Target="https://www.dst.dk/extranet/ForskningVariabellister/PSYK_SKSOPR%20-%20Landspatientregistret%20psykiatri%20-%20oplysninger%20om%20operationer.html" TargetMode="External"/><Relationship Id="rId1849" Type="http://schemas.openxmlformats.org/officeDocument/2006/relationships/hyperlink" Target="https://www.dst.dk/extranet/ForskningVariabellister/PSYK_SKSOPR%20-%20Landspatientregistret%20psykiatri%20-%20oplysninger%20om%20operationer.html" TargetMode="External"/><Relationship Id="rId192" Type="http://schemas.openxmlformats.org/officeDocument/2006/relationships/hyperlink" Target="https://www.dst.dk/extranet/ForskningVariabellister/PSYK_SKSOPR%20-%20Landspatientregistret%20psykiatri%20-%20oplysninger%20om%20operationer.html" TargetMode="External"/><Relationship Id="rId1709" Type="http://schemas.openxmlformats.org/officeDocument/2006/relationships/hyperlink" Target="https://www.dst.dk/extranet/ForskningVariabellister/PSYK_SKSOPR%20-%20Landspatientregistret%20psykiatri%20-%20oplysninger%20om%20operationer.html" TargetMode="External"/><Relationship Id="rId1916" Type="http://schemas.openxmlformats.org/officeDocument/2006/relationships/hyperlink" Target="https://www.dst.dk/extranet/ForskningVariabellister/PSYK_SKSOPR%20-%20Landspatientregistret%20psykiatri%20-%20oplysninger%20om%20operationer.html" TargetMode="External"/><Relationship Id="rId2080" Type="http://schemas.openxmlformats.org/officeDocument/2006/relationships/hyperlink" Target="https://www.dst.dk/extranet/ForskningVariabellister/PSYK_SKSOPR%20-%20Landspatientregistret%20psykiatri%20-%20oplysninger%20om%20operationer.html" TargetMode="External"/><Relationship Id="rId869" Type="http://schemas.openxmlformats.org/officeDocument/2006/relationships/hyperlink" Target="https://www.dst.dk/extranet/ForskningVariabellister/PSYK_SKSOPR%20-%20Landspatientregistret%20psykiatri%20-%20oplysninger%20om%20operationer.html" TargetMode="External"/><Relationship Id="rId1499" Type="http://schemas.openxmlformats.org/officeDocument/2006/relationships/hyperlink" Target="https://www.dst.dk/extranet/ForskningVariabellister/PSYK_SKSOPR%20-%20Landspatientregistret%20psykiatri%20-%20oplysninger%20om%20operationer.html" TargetMode="External"/><Relationship Id="rId729" Type="http://schemas.openxmlformats.org/officeDocument/2006/relationships/hyperlink" Target="https://www.dst.dk/extranet/ForskningVariabellister/PSYK_SKSOPR%20-%20Landspatientregistret%20psykiatri%20-%20oplysninger%20om%20operationer.html" TargetMode="External"/><Relationship Id="rId1359" Type="http://schemas.openxmlformats.org/officeDocument/2006/relationships/hyperlink" Target="https://www.dst.dk/extranet/ForskningVariabellister/PSYK_SKSOPR%20-%20Landspatientregistret%20psykiatri%20-%20oplysninger%20om%20operationer.html" TargetMode="External"/><Relationship Id="rId936" Type="http://schemas.openxmlformats.org/officeDocument/2006/relationships/hyperlink" Target="https://www.dst.dk/extranet/ForskningVariabellister/PSYK_SKSOPR%20-%20Landspatientregistret%20psykiatri%20-%20oplysninger%20om%20operationer.html" TargetMode="External"/><Relationship Id="rId1219" Type="http://schemas.openxmlformats.org/officeDocument/2006/relationships/hyperlink" Target="https://www.dst.dk/extranet/ForskningVariabellister/PSYK_SKSOPR%20-%20Landspatientregistret%20psykiatri%20-%20oplysninger%20om%20operationer.html" TargetMode="External"/><Relationship Id="rId1566" Type="http://schemas.openxmlformats.org/officeDocument/2006/relationships/hyperlink" Target="https://www.dst.dk/extranet/ForskningVariabellister/PSYK_SKSOPR%20-%20Landspatientregistret%20psykiatri%20-%20oplysninger%20om%20operationer.html" TargetMode="External"/><Relationship Id="rId1773" Type="http://schemas.openxmlformats.org/officeDocument/2006/relationships/hyperlink" Target="https://www.dst.dk/extranet/ForskningVariabellister/PSYK_SKSOPR%20-%20Landspatientregistret%20psykiatri%20-%20oplysninger%20om%20operationer.html" TargetMode="External"/><Relationship Id="rId1980" Type="http://schemas.openxmlformats.org/officeDocument/2006/relationships/hyperlink" Target="https://www.dst.dk/extranet/ForskningVariabellister/PSYK_SKSOPR%20-%20Landspatientregistret%20psykiatri%20-%20oplysninger%20om%20operationer.html" TargetMode="External"/><Relationship Id="rId65" Type="http://schemas.openxmlformats.org/officeDocument/2006/relationships/hyperlink" Target="https://www.dst.dk/extranet/ForskningVariabellister/PSYK_SKSOPR%20-%20Landspatientregistret%20psykiatri%20-%20oplysninger%20om%20operationer.html" TargetMode="External"/><Relationship Id="rId1426" Type="http://schemas.openxmlformats.org/officeDocument/2006/relationships/hyperlink" Target="https://www.dst.dk/extranet/ForskningVariabellister/PSYK_SKSOPR%20-%20Landspatientregistret%20psykiatri%20-%20oplysninger%20om%20operationer.html" TargetMode="External"/><Relationship Id="rId1633" Type="http://schemas.openxmlformats.org/officeDocument/2006/relationships/hyperlink" Target="https://www.dst.dk/extranet/ForskningVariabellister/PSYK_SKSOPR%20-%20Landspatientregistret%20psykiatri%20-%20oplysninger%20om%20operationer.html" TargetMode="External"/><Relationship Id="rId1840" Type="http://schemas.openxmlformats.org/officeDocument/2006/relationships/hyperlink" Target="https://www.dst.dk/extranet/ForskningVariabellister/PSYK_SKSOPR%20-%20Landspatientregistret%20psykiatri%20-%20oplysninger%20om%20operationer.html" TargetMode="External"/><Relationship Id="rId1700" Type="http://schemas.openxmlformats.org/officeDocument/2006/relationships/hyperlink" Target="https://www.dst.dk/extranet/ForskningVariabellister/PSYK_SKSOPR%20-%20Landspatientregistret%20psykiatri%20-%20oplysninger%20om%20operationer.html" TargetMode="External"/><Relationship Id="rId379" Type="http://schemas.openxmlformats.org/officeDocument/2006/relationships/hyperlink" Target="https://www.dst.dk/extranet/ForskningVariabellister/PSYK_SKSOPR%20-%20Landspatientregistret%20psykiatri%20-%20oplysninger%20om%20operationer.html" TargetMode="External"/><Relationship Id="rId586" Type="http://schemas.openxmlformats.org/officeDocument/2006/relationships/hyperlink" Target="https://www.dst.dk/extranet/ForskningVariabellister/PSYK_SKSOPR%20-%20Landspatientregistret%20psykiatri%20-%20oplysninger%20om%20operationer.html" TargetMode="External"/><Relationship Id="rId793" Type="http://schemas.openxmlformats.org/officeDocument/2006/relationships/hyperlink" Target="https://www.dst.dk/extranet/ForskningVariabellister/PSYK_SKSOPR%20-%20Landspatientregistret%20psykiatri%20-%20oplysninger%20om%20operationer.html" TargetMode="External"/><Relationship Id="rId239" Type="http://schemas.openxmlformats.org/officeDocument/2006/relationships/hyperlink" Target="https://www.dst.dk/extranet/ForskningVariabellister/PSYK_SKSOPR%20-%20Landspatientregistret%20psykiatri%20-%20oplysninger%20om%20operationer.html" TargetMode="External"/><Relationship Id="rId446" Type="http://schemas.openxmlformats.org/officeDocument/2006/relationships/hyperlink" Target="https://www.dst.dk/extranet/ForskningVariabellister/PSYK_SKSOPR%20-%20Landspatientregistret%20psykiatri%20-%20oplysninger%20om%20operationer.html" TargetMode="External"/><Relationship Id="rId653" Type="http://schemas.openxmlformats.org/officeDocument/2006/relationships/hyperlink" Target="https://www.dst.dk/extranet/ForskningVariabellister/PSYK_SKSOPR%20-%20Landspatientregistret%20psykiatri%20-%20oplysninger%20om%20operationer.html" TargetMode="External"/><Relationship Id="rId1076" Type="http://schemas.openxmlformats.org/officeDocument/2006/relationships/hyperlink" Target="https://www.dst.dk/extranet/ForskningVariabellister/PSYK_SKSOPR%20-%20Landspatientregistret%20psykiatri%20-%20oplysninger%20om%20operationer.html" TargetMode="External"/><Relationship Id="rId1283" Type="http://schemas.openxmlformats.org/officeDocument/2006/relationships/hyperlink" Target="https://www.dst.dk/extranet/ForskningVariabellister/PSYK_SKSOPR%20-%20Landspatientregistret%20psykiatri%20-%20oplysninger%20om%20operationer.html" TargetMode="External"/><Relationship Id="rId1490" Type="http://schemas.openxmlformats.org/officeDocument/2006/relationships/hyperlink" Target="https://www.dst.dk/extranet/ForskningVariabellister/PSYK_SKSOPR%20-%20Landspatientregistret%20psykiatri%20-%20oplysninger%20om%20operationer.html" TargetMode="External"/><Relationship Id="rId2127" Type="http://schemas.openxmlformats.org/officeDocument/2006/relationships/hyperlink" Target="https://www.dst.dk/extranet/ForskningVariabellister/BUAH%20-%20B%C3%B8rn%20og%20unge%20anbragte%20h%C3%A6ndelsesregister.html" TargetMode="External"/><Relationship Id="rId306" Type="http://schemas.openxmlformats.org/officeDocument/2006/relationships/hyperlink" Target="https://www.dst.dk/extranet/ForskningVariabellister/PSYK_SKSOPR%20-%20Landspatientregistret%20psykiatri%20-%20oplysninger%20om%20operationer.html" TargetMode="External"/><Relationship Id="rId860" Type="http://schemas.openxmlformats.org/officeDocument/2006/relationships/hyperlink" Target="https://www.dst.dk/extranet/ForskningVariabellister/PSYK_SKSOPR%20-%20Landspatientregistret%20psykiatri%20-%20oplysninger%20om%20operationer.html" TargetMode="External"/><Relationship Id="rId1143" Type="http://schemas.openxmlformats.org/officeDocument/2006/relationships/hyperlink" Target="https://www.dst.dk/extranet/ForskningVariabellister/PSYK_SKSOPR%20-%20Landspatientregistret%20psykiatri%20-%20oplysninger%20om%20operationer.html" TargetMode="External"/><Relationship Id="rId513" Type="http://schemas.openxmlformats.org/officeDocument/2006/relationships/hyperlink" Target="https://www.dst.dk/extranet/ForskningVariabellister/PSYK_SKSOPR%20-%20Landspatientregistret%20psykiatri%20-%20oplysninger%20om%20operationer.html" TargetMode="External"/><Relationship Id="rId720" Type="http://schemas.openxmlformats.org/officeDocument/2006/relationships/hyperlink" Target="https://www.dst.dk/extranet/ForskningVariabellister/PSYK_SKSOPR%20-%20Landspatientregistret%20psykiatri%20-%20oplysninger%20om%20operationer.html" TargetMode="External"/><Relationship Id="rId1350" Type="http://schemas.openxmlformats.org/officeDocument/2006/relationships/hyperlink" Target="https://www.dst.dk/extranet/ForskningVariabellister/PSYK_SKSOPR%20-%20Landspatientregistret%20psykiatri%20-%20oplysninger%20om%20operationer.html" TargetMode="External"/><Relationship Id="rId1003" Type="http://schemas.openxmlformats.org/officeDocument/2006/relationships/hyperlink" Target="https://www.dst.dk/extranet/ForskningVariabellister/PSYK_SKSOPR%20-%20Landspatientregistret%20psykiatri%20-%20oplysninger%20om%20operationer.html" TargetMode="External"/><Relationship Id="rId1210" Type="http://schemas.openxmlformats.org/officeDocument/2006/relationships/hyperlink" Target="https://www.dst.dk/extranet/ForskningVariabellister/PSYK_SKSOPR%20-%20Landspatientregistret%20psykiatri%20-%20oplysninger%20om%20operationer.html" TargetMode="External"/><Relationship Id="rId163" Type="http://schemas.openxmlformats.org/officeDocument/2006/relationships/hyperlink" Target="https://www.dst.dk/extranet/ForskningVariabellister/PSYK_SKSOPR%20-%20Landspatientregistret%20psykiatri%20-%20oplysninger%20om%20operationer.html" TargetMode="External"/><Relationship Id="rId370" Type="http://schemas.openxmlformats.org/officeDocument/2006/relationships/hyperlink" Target="https://www.dst.dk/extranet/ForskningVariabellister/PSYK_SKSOPR%20-%20Landspatientregistret%20psykiatri%20-%20oplysninger%20om%20operationer.html" TargetMode="External"/><Relationship Id="rId2051" Type="http://schemas.openxmlformats.org/officeDocument/2006/relationships/hyperlink" Target="https://www.dst.dk/extranet/ForskningVariabellister/PSYK_SKSOPR%20-%20Landspatientregistret%20psykiatri%20-%20oplysninger%20om%20operationer.html" TargetMode="External"/><Relationship Id="rId230" Type="http://schemas.openxmlformats.org/officeDocument/2006/relationships/hyperlink" Target="https://www.dst.dk/extranet/ForskningVariabellister/PSYK_SKSOPR%20-%20Landspatientregistret%20psykiatri%20-%20oplysninger%20om%20operationer.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134"/>
  <sheetViews>
    <sheetView topLeftCell="B1" workbookViewId="0">
      <pane ySplit="3" topLeftCell="A13" activePane="bottomLeft" state="frozen"/>
      <selection pane="bottomLeft" activeCell="B14" sqref="B14"/>
    </sheetView>
  </sheetViews>
  <sheetFormatPr defaultRowHeight="15" x14ac:dyDescent="0.25"/>
  <cols>
    <col min="1" max="1" width="26.85546875" hidden="1" customWidth="1"/>
    <col min="2" max="2" width="30.7109375" customWidth="1"/>
    <col min="3" max="4" width="35.7109375" style="30" customWidth="1"/>
    <col min="5" max="5" width="7.7109375" style="33" customWidth="1"/>
    <col min="6" max="6" width="7.7109375" style="35" customWidth="1"/>
    <col min="7" max="7" width="8.28515625" style="33" customWidth="1"/>
    <col min="8" max="8" width="18.28515625" style="26" customWidth="1"/>
    <col min="9" max="9" width="137.5703125" customWidth="1"/>
  </cols>
  <sheetData>
    <row r="1" spans="1:28" ht="30" customHeight="1" x14ac:dyDescent="0.35">
      <c r="B1" s="9" t="s">
        <v>1515</v>
      </c>
      <c r="C1" s="1" t="s">
        <v>3265</v>
      </c>
      <c r="D1" s="23"/>
      <c r="E1" s="32"/>
      <c r="F1" s="34"/>
      <c r="G1" s="32"/>
    </row>
    <row r="2" spans="1:28" ht="30" customHeight="1" x14ac:dyDescent="0.35">
      <c r="B2" s="10" t="s">
        <v>1304</v>
      </c>
      <c r="C2" s="23"/>
      <c r="D2" s="23"/>
      <c r="E2" s="32"/>
      <c r="F2" s="34"/>
      <c r="G2" s="32"/>
    </row>
    <row r="3" spans="1:28" s="1" customFormat="1" ht="45" customHeight="1" x14ac:dyDescent="0.25">
      <c r="A3"/>
      <c r="B3" s="22" t="s">
        <v>1510</v>
      </c>
      <c r="C3" s="24" t="s">
        <v>1325</v>
      </c>
      <c r="D3" s="12" t="s">
        <v>1324</v>
      </c>
      <c r="E3" s="11" t="s">
        <v>1306</v>
      </c>
      <c r="F3" s="37" t="s">
        <v>1516</v>
      </c>
      <c r="G3" s="11" t="s">
        <v>1307</v>
      </c>
      <c r="H3" s="25" t="s">
        <v>1308</v>
      </c>
      <c r="I3" s="12" t="s">
        <v>1511</v>
      </c>
      <c r="J3"/>
      <c r="K3"/>
      <c r="L3"/>
      <c r="M3"/>
      <c r="N3"/>
      <c r="O3"/>
      <c r="P3"/>
      <c r="Q3"/>
      <c r="R3"/>
      <c r="S3"/>
      <c r="T3"/>
      <c r="U3"/>
      <c r="V3"/>
      <c r="W3"/>
      <c r="X3"/>
      <c r="Y3"/>
      <c r="Z3"/>
      <c r="AA3"/>
      <c r="AB3"/>
    </row>
    <row r="4" spans="1:28" s="1" customFormat="1" ht="15" customHeight="1" x14ac:dyDescent="0.25">
      <c r="A4"/>
      <c r="B4" s="42"/>
      <c r="C4" s="24"/>
      <c r="D4" s="12"/>
      <c r="E4" s="11"/>
      <c r="F4" s="27"/>
      <c r="G4" s="11"/>
      <c r="H4" s="25"/>
      <c r="I4" s="41"/>
      <c r="J4"/>
      <c r="K4"/>
      <c r="L4"/>
      <c r="M4"/>
      <c r="N4"/>
      <c r="O4"/>
      <c r="P4"/>
      <c r="Q4"/>
      <c r="R4"/>
      <c r="S4"/>
      <c r="T4"/>
      <c r="U4"/>
      <c r="V4"/>
      <c r="W4"/>
      <c r="X4"/>
      <c r="Y4"/>
      <c r="Z4"/>
      <c r="AA4"/>
      <c r="AB4"/>
    </row>
    <row r="5" spans="1:28" s="16" customFormat="1" ht="15" customHeight="1" x14ac:dyDescent="0.35">
      <c r="A5" t="s">
        <v>1227</v>
      </c>
      <c r="B5" s="51" t="s">
        <v>1227</v>
      </c>
      <c r="C5" s="28" t="s">
        <v>1384</v>
      </c>
      <c r="D5" s="28" t="s">
        <v>1431</v>
      </c>
      <c r="E5" s="31">
        <v>1988</v>
      </c>
      <c r="F5" s="31">
        <f>VALUE(G5)</f>
        <v>2009</v>
      </c>
      <c r="G5" s="31" t="str">
        <f>MID(ADOP,LEN(ADOP)-4,4)</f>
        <v>2009</v>
      </c>
      <c r="H5" s="26"/>
      <c r="I5" s="14" t="s">
        <v>3579</v>
      </c>
      <c r="J5"/>
      <c r="K5"/>
      <c r="L5"/>
      <c r="M5"/>
      <c r="N5"/>
      <c r="O5"/>
      <c r="P5"/>
      <c r="Q5"/>
      <c r="R5"/>
      <c r="S5"/>
      <c r="T5"/>
      <c r="U5"/>
      <c r="V5"/>
      <c r="W5"/>
      <c r="X5"/>
      <c r="Y5"/>
      <c r="Z5"/>
      <c r="AA5"/>
      <c r="AB5"/>
    </row>
    <row r="6" spans="1:28" s="16" customFormat="1" ht="15" customHeight="1" x14ac:dyDescent="0.35">
      <c r="A6" t="s">
        <v>1269</v>
      </c>
      <c r="B6" s="51" t="s">
        <v>1269</v>
      </c>
      <c r="C6" s="28" t="s">
        <v>1405</v>
      </c>
      <c r="D6" s="28" t="s">
        <v>1452</v>
      </c>
      <c r="E6" s="31">
        <v>1976</v>
      </c>
      <c r="F6" s="35"/>
      <c r="G6" s="31" t="str">
        <f>MID(AKM,LEN(AKM)-4,4)</f>
        <v>2023</v>
      </c>
      <c r="H6" s="26"/>
      <c r="I6" s="14" t="s">
        <v>3580</v>
      </c>
      <c r="J6"/>
      <c r="K6"/>
      <c r="L6"/>
      <c r="M6"/>
      <c r="N6"/>
      <c r="O6"/>
      <c r="P6"/>
      <c r="Q6"/>
      <c r="R6"/>
      <c r="S6"/>
      <c r="T6"/>
      <c r="U6"/>
      <c r="V6"/>
      <c r="W6"/>
      <c r="X6"/>
      <c r="Y6"/>
      <c r="Z6"/>
      <c r="AA6"/>
      <c r="AB6"/>
    </row>
    <row r="7" spans="1:28" s="16" customFormat="1" ht="15" customHeight="1" x14ac:dyDescent="0.35">
      <c r="A7" t="s">
        <v>1228</v>
      </c>
      <c r="B7" s="52" t="s">
        <v>1228</v>
      </c>
      <c r="C7" s="28" t="s">
        <v>1411</v>
      </c>
      <c r="D7" s="28" t="s">
        <v>1458</v>
      </c>
      <c r="E7" s="31">
        <v>1994</v>
      </c>
      <c r="F7" s="35">
        <v>2006</v>
      </c>
      <c r="G7" s="31" t="str">
        <f>MID(AMFO,LEN(AMFO)-4,4)</f>
        <v>2006</v>
      </c>
      <c r="H7" s="26"/>
      <c r="I7" s="14" t="s">
        <v>3581</v>
      </c>
      <c r="J7"/>
      <c r="K7"/>
      <c r="L7"/>
      <c r="M7"/>
      <c r="N7"/>
      <c r="O7"/>
      <c r="P7"/>
      <c r="Q7"/>
      <c r="R7"/>
      <c r="S7"/>
      <c r="T7"/>
      <c r="U7"/>
      <c r="V7"/>
      <c r="W7"/>
      <c r="X7"/>
      <c r="Y7"/>
      <c r="Z7"/>
      <c r="AA7"/>
      <c r="AB7"/>
    </row>
    <row r="8" spans="1:28" s="16" customFormat="1" ht="15" customHeight="1" x14ac:dyDescent="0.35">
      <c r="A8" t="s">
        <v>2077</v>
      </c>
      <c r="B8" s="51" t="s">
        <v>2077</v>
      </c>
      <c r="C8" s="28" t="s">
        <v>2086</v>
      </c>
      <c r="D8" s="28" t="s">
        <v>2087</v>
      </c>
      <c r="E8" s="31">
        <v>1974</v>
      </c>
      <c r="F8" s="35">
        <v>2016</v>
      </c>
      <c r="G8" s="31" t="str">
        <f>MID(BARNFORA,LEN(BARNFORA)-3,4)</f>
        <v>2016</v>
      </c>
      <c r="H8" s="26"/>
      <c r="I8" s="41"/>
      <c r="J8"/>
      <c r="K8"/>
      <c r="L8"/>
      <c r="M8"/>
      <c r="N8"/>
      <c r="O8"/>
      <c r="P8"/>
      <c r="Q8"/>
      <c r="R8"/>
      <c r="S8"/>
      <c r="T8"/>
      <c r="U8"/>
      <c r="V8"/>
      <c r="W8"/>
      <c r="X8"/>
      <c r="Y8"/>
      <c r="Z8"/>
      <c r="AA8"/>
      <c r="AB8"/>
    </row>
    <row r="9" spans="1:28" s="16" customFormat="1" ht="15" customHeight="1" x14ac:dyDescent="0.35">
      <c r="A9"/>
      <c r="B9" s="52" t="s">
        <v>3237</v>
      </c>
      <c r="C9" s="28" t="s">
        <v>3245</v>
      </c>
      <c r="D9" s="28" t="s">
        <v>3246</v>
      </c>
      <c r="E9" s="31">
        <v>196812</v>
      </c>
      <c r="F9" s="35"/>
      <c r="G9" s="31" t="str">
        <f>MID(BBR_ADG,LEN(BBR_ADG)-5,6)</f>
        <v>202312</v>
      </c>
      <c r="H9" s="26"/>
      <c r="I9" s="14" t="s">
        <v>3242</v>
      </c>
      <c r="J9"/>
      <c r="K9"/>
      <c r="L9"/>
      <c r="M9"/>
      <c r="N9"/>
      <c r="O9"/>
      <c r="P9"/>
      <c r="Q9"/>
      <c r="R9"/>
      <c r="S9"/>
      <c r="T9"/>
      <c r="U9"/>
      <c r="V9"/>
      <c r="W9"/>
      <c r="X9"/>
      <c r="Y9"/>
      <c r="Z9"/>
      <c r="AA9"/>
      <c r="AB9"/>
    </row>
    <row r="10" spans="1:28" s="16" customFormat="1" ht="15" customHeight="1" x14ac:dyDescent="0.35">
      <c r="A10" t="s">
        <v>1270</v>
      </c>
      <c r="B10" s="51" t="s">
        <v>1270</v>
      </c>
      <c r="C10" s="28" t="s">
        <v>1486</v>
      </c>
      <c r="D10" s="28" t="s">
        <v>1512</v>
      </c>
      <c r="E10" s="31">
        <v>2005</v>
      </c>
      <c r="F10" s="35">
        <v>2017</v>
      </c>
      <c r="G10" s="31" t="str">
        <f>MID(BBRB,LEN(BBRB)-4,4)</f>
        <v>2017</v>
      </c>
      <c r="H10" s="26"/>
      <c r="I10" s="14" t="s">
        <v>3582</v>
      </c>
      <c r="J10"/>
      <c r="K10"/>
      <c r="L10"/>
      <c r="M10"/>
      <c r="N10"/>
      <c r="O10"/>
      <c r="P10"/>
      <c r="Q10"/>
      <c r="R10"/>
      <c r="S10"/>
      <c r="T10"/>
      <c r="U10"/>
      <c r="V10"/>
      <c r="W10"/>
      <c r="X10"/>
      <c r="Y10"/>
      <c r="Z10"/>
      <c r="AA10"/>
      <c r="AB10"/>
    </row>
    <row r="11" spans="1:28" s="16" customFormat="1" ht="15" customHeight="1" x14ac:dyDescent="0.35">
      <c r="A11"/>
      <c r="B11" s="52" t="s">
        <v>3238</v>
      </c>
      <c r="C11" s="28" t="s">
        <v>3247</v>
      </c>
      <c r="D11" s="28" t="s">
        <v>3248</v>
      </c>
      <c r="E11" s="31">
        <v>200912</v>
      </c>
      <c r="F11" s="35"/>
      <c r="G11" s="31" t="str">
        <f>MID(BBRBYGNING,LEN(BBRBYGNING)-5,6)</f>
        <v>NG2023</v>
      </c>
      <c r="H11" s="26"/>
      <c r="I11" s="14" t="s">
        <v>3243</v>
      </c>
      <c r="J11"/>
      <c r="K11"/>
      <c r="L11"/>
      <c r="M11"/>
      <c r="N11"/>
      <c r="O11"/>
      <c r="P11"/>
      <c r="Q11"/>
      <c r="R11"/>
      <c r="S11"/>
      <c r="T11"/>
      <c r="U11"/>
      <c r="V11"/>
      <c r="W11"/>
      <c r="X11"/>
      <c r="Y11"/>
      <c r="Z11"/>
      <c r="AA11"/>
      <c r="AB11"/>
    </row>
    <row r="12" spans="1:28" s="16" customFormat="1" ht="15" customHeight="1" x14ac:dyDescent="0.35">
      <c r="A12" t="s">
        <v>1271</v>
      </c>
      <c r="B12" s="51" t="s">
        <v>1271</v>
      </c>
      <c r="C12" s="28" t="s">
        <v>1487</v>
      </c>
      <c r="D12" s="28" t="s">
        <v>1513</v>
      </c>
      <c r="E12" s="31">
        <v>2005</v>
      </c>
      <c r="F12" s="35">
        <v>2017</v>
      </c>
      <c r="G12" s="31" t="str">
        <f>MID(BBRE,LEN(BBRE)-4,4)</f>
        <v>2017</v>
      </c>
      <c r="H12" s="26"/>
      <c r="I12" s="14" t="s">
        <v>3583</v>
      </c>
      <c r="J12"/>
      <c r="K12"/>
      <c r="L12"/>
      <c r="M12"/>
      <c r="N12"/>
      <c r="O12"/>
      <c r="P12"/>
      <c r="Q12"/>
      <c r="R12"/>
      <c r="S12"/>
      <c r="T12"/>
      <c r="U12"/>
      <c r="V12"/>
      <c r="W12"/>
      <c r="X12"/>
      <c r="Y12"/>
      <c r="Z12"/>
      <c r="AA12"/>
      <c r="AB12"/>
    </row>
    <row r="13" spans="1:28" s="16" customFormat="1" ht="15" customHeight="1" x14ac:dyDescent="0.35">
      <c r="A13"/>
      <c r="B13" s="52" t="s">
        <v>3239</v>
      </c>
      <c r="C13" s="28" t="s">
        <v>3249</v>
      </c>
      <c r="D13" s="28" t="s">
        <v>3250</v>
      </c>
      <c r="E13" s="31">
        <v>200912</v>
      </c>
      <c r="F13" s="35"/>
      <c r="G13" s="31" t="str">
        <f>MID(BBRENHED,LEN(BBRENHED)-5,6)</f>
        <v>ED2023</v>
      </c>
      <c r="H13" s="26"/>
      <c r="I13" s="14" t="s">
        <v>3244</v>
      </c>
      <c r="J13"/>
      <c r="K13"/>
      <c r="L13"/>
      <c r="M13"/>
      <c r="N13"/>
      <c r="O13"/>
      <c r="P13"/>
      <c r="Q13"/>
      <c r="R13"/>
      <c r="S13"/>
      <c r="T13"/>
      <c r="U13"/>
      <c r="V13"/>
      <c r="W13"/>
      <c r="X13"/>
      <c r="Y13"/>
      <c r="Z13"/>
      <c r="AA13"/>
      <c r="AB13"/>
    </row>
    <row r="14" spans="1:28" s="16" customFormat="1" ht="15" customHeight="1" x14ac:dyDescent="0.35">
      <c r="A14" t="s">
        <v>1229</v>
      </c>
      <c r="B14" s="51" t="s">
        <v>1229</v>
      </c>
      <c r="C14" s="28" t="s">
        <v>1385</v>
      </c>
      <c r="D14" s="28" t="s">
        <v>1432</v>
      </c>
      <c r="E14" s="31">
        <v>1985</v>
      </c>
      <c r="F14" s="31"/>
      <c r="G14" s="31" t="str">
        <f>MID(BEF,LEN(BEF)-4,4)</f>
        <v>2024</v>
      </c>
      <c r="H14" s="59" t="s">
        <v>3263</v>
      </c>
      <c r="I14" s="14" t="s">
        <v>2909</v>
      </c>
      <c r="J14"/>
      <c r="K14"/>
      <c r="L14"/>
      <c r="M14"/>
      <c r="N14"/>
      <c r="O14"/>
      <c r="P14"/>
      <c r="Q14"/>
      <c r="R14"/>
      <c r="S14"/>
      <c r="T14"/>
      <c r="U14"/>
      <c r="V14"/>
      <c r="W14"/>
      <c r="X14"/>
      <c r="Y14"/>
      <c r="Z14"/>
      <c r="AA14"/>
      <c r="AB14"/>
    </row>
    <row r="15" spans="1:28" s="16" customFormat="1" ht="15" customHeight="1" x14ac:dyDescent="0.35">
      <c r="A15" t="s">
        <v>2825</v>
      </c>
      <c r="B15" s="52" t="s">
        <v>2825</v>
      </c>
      <c r="C15" s="28" t="s">
        <v>2869</v>
      </c>
      <c r="D15" s="28" t="s">
        <v>2871</v>
      </c>
      <c r="E15" s="31">
        <v>2007</v>
      </c>
      <c r="F15" s="31"/>
      <c r="G15" s="31" t="str">
        <f>MID(BEFADR,LEN(BEFADR)-3,4)</f>
        <v>2024</v>
      </c>
      <c r="H15" s="26"/>
      <c r="I15" s="14" t="s">
        <v>2910</v>
      </c>
      <c r="J15"/>
      <c r="K15"/>
      <c r="L15"/>
      <c r="M15"/>
      <c r="N15"/>
      <c r="O15"/>
      <c r="P15"/>
      <c r="Q15"/>
      <c r="R15"/>
      <c r="S15"/>
      <c r="T15"/>
      <c r="U15"/>
      <c r="V15"/>
      <c r="W15"/>
      <c r="X15"/>
      <c r="Y15"/>
      <c r="Z15"/>
      <c r="AA15"/>
      <c r="AB15"/>
    </row>
    <row r="16" spans="1:28" s="16" customFormat="1" ht="15" customHeight="1" x14ac:dyDescent="0.35">
      <c r="A16" t="s">
        <v>2826</v>
      </c>
      <c r="B16" s="52" t="s">
        <v>2826</v>
      </c>
      <c r="C16" s="28" t="s">
        <v>2870</v>
      </c>
      <c r="D16" s="28" t="s">
        <v>2872</v>
      </c>
      <c r="E16" s="31">
        <v>1971</v>
      </c>
      <c r="F16" s="31"/>
      <c r="G16" s="31" t="str">
        <f>MID(BEFBOP,LEN(BEFBOP)-3,4)</f>
        <v>2024</v>
      </c>
      <c r="H16" s="26"/>
      <c r="I16" s="14" t="s">
        <v>2911</v>
      </c>
      <c r="J16"/>
      <c r="K16"/>
      <c r="L16"/>
      <c r="M16"/>
      <c r="N16"/>
      <c r="O16"/>
      <c r="P16"/>
      <c r="Q16"/>
      <c r="R16"/>
      <c r="S16"/>
      <c r="T16"/>
      <c r="U16"/>
      <c r="V16"/>
      <c r="W16"/>
      <c r="X16"/>
      <c r="Y16"/>
      <c r="Z16"/>
      <c r="AA16"/>
      <c r="AB16"/>
    </row>
    <row r="17" spans="1:28" s="16" customFormat="1" ht="15" customHeight="1" x14ac:dyDescent="0.35">
      <c r="A17"/>
      <c r="B17" s="14" t="s">
        <v>3327</v>
      </c>
      <c r="C17" s="28" t="s">
        <v>3470</v>
      </c>
      <c r="D17" s="28" t="s">
        <v>3471</v>
      </c>
      <c r="E17" s="31">
        <v>2008</v>
      </c>
      <c r="F17" s="31"/>
      <c r="G17" s="31">
        <v>2023</v>
      </c>
      <c r="H17" s="26"/>
      <c r="I17" s="14" t="s">
        <v>3472</v>
      </c>
      <c r="J17"/>
      <c r="K17"/>
      <c r="L17"/>
      <c r="M17"/>
      <c r="N17"/>
      <c r="O17"/>
      <c r="P17"/>
      <c r="Q17"/>
      <c r="R17"/>
      <c r="S17"/>
      <c r="T17"/>
      <c r="U17"/>
      <c r="V17"/>
      <c r="W17"/>
      <c r="X17"/>
      <c r="Y17"/>
      <c r="Z17"/>
      <c r="AA17"/>
      <c r="AB17"/>
    </row>
    <row r="18" spans="1:28" s="16" customFormat="1" ht="15" customHeight="1" x14ac:dyDescent="0.35">
      <c r="A18" t="s">
        <v>2776</v>
      </c>
      <c r="B18" s="53" t="s">
        <v>2776</v>
      </c>
      <c r="C18" s="28" t="s">
        <v>2778</v>
      </c>
      <c r="D18" s="28" t="s">
        <v>2780</v>
      </c>
      <c r="E18" s="31">
        <v>2015</v>
      </c>
      <c r="F18" s="31"/>
      <c r="G18" s="31" t="str">
        <f>MID(BOERNFB,LEN(BOERNFB)-4,4)</f>
        <v>2021</v>
      </c>
      <c r="H18" s="26"/>
      <c r="I18" s="14" t="s">
        <v>2912</v>
      </c>
      <c r="J18"/>
      <c r="K18"/>
      <c r="L18"/>
      <c r="M18"/>
      <c r="N18"/>
      <c r="O18"/>
      <c r="P18"/>
      <c r="Q18"/>
      <c r="R18"/>
      <c r="S18"/>
      <c r="T18"/>
      <c r="U18"/>
      <c r="V18"/>
      <c r="W18"/>
      <c r="X18"/>
      <c r="Y18"/>
      <c r="Z18"/>
      <c r="AA18"/>
      <c r="AB18"/>
    </row>
    <row r="19" spans="1:28" s="16" customFormat="1" ht="15" customHeight="1" x14ac:dyDescent="0.35">
      <c r="A19" t="s">
        <v>2777</v>
      </c>
      <c r="B19" s="53" t="s">
        <v>2777</v>
      </c>
      <c r="C19" s="28" t="s">
        <v>2779</v>
      </c>
      <c r="D19" s="28" t="s">
        <v>2781</v>
      </c>
      <c r="E19" s="31">
        <v>2015</v>
      </c>
      <c r="F19" s="31"/>
      <c r="G19" s="31" t="str">
        <f>MID(BOERNSB,LEN(BOERNSB)-4,4)</f>
        <v>2021</v>
      </c>
      <c r="H19" s="26"/>
      <c r="I19" s="14" t="s">
        <v>2913</v>
      </c>
      <c r="J19"/>
      <c r="K19"/>
      <c r="L19"/>
      <c r="M19"/>
      <c r="N19"/>
      <c r="O19"/>
      <c r="P19"/>
      <c r="Q19"/>
      <c r="R19"/>
      <c r="S19"/>
      <c r="T19"/>
      <c r="U19"/>
      <c r="V19"/>
      <c r="W19"/>
      <c r="X19"/>
      <c r="Y19"/>
      <c r="Z19"/>
      <c r="AA19"/>
      <c r="AB19"/>
    </row>
    <row r="20" spans="1:28" s="16" customFormat="1" ht="15" customHeight="1" x14ac:dyDescent="0.35">
      <c r="A20" t="s">
        <v>1230</v>
      </c>
      <c r="B20" s="51" t="s">
        <v>1230</v>
      </c>
      <c r="C20" s="28" t="s">
        <v>1423</v>
      </c>
      <c r="D20" s="28" t="s">
        <v>1470</v>
      </c>
      <c r="E20" s="31">
        <v>1981</v>
      </c>
      <c r="F20" s="35">
        <v>2017</v>
      </c>
      <c r="G20" s="31" t="str">
        <f>MID(BOL,LEN(BOL)-4,4)</f>
        <v>2017</v>
      </c>
      <c r="H20" s="26" t="s">
        <v>2865</v>
      </c>
      <c r="I20" s="14" t="s">
        <v>2661</v>
      </c>
      <c r="J20"/>
      <c r="K20"/>
      <c r="L20"/>
      <c r="M20"/>
      <c r="N20"/>
      <c r="O20"/>
      <c r="P20"/>
      <c r="Q20"/>
      <c r="R20"/>
      <c r="S20"/>
      <c r="T20"/>
      <c r="U20"/>
      <c r="V20"/>
      <c r="W20"/>
      <c r="X20"/>
      <c r="Y20"/>
      <c r="Z20"/>
      <c r="AA20"/>
      <c r="AB20"/>
    </row>
    <row r="21" spans="1:28" s="16" customFormat="1" ht="15" customHeight="1" x14ac:dyDescent="0.35">
      <c r="A21" t="s">
        <v>1272</v>
      </c>
      <c r="B21" s="51" t="s">
        <v>1272</v>
      </c>
      <c r="C21" s="28" t="s">
        <v>1402</v>
      </c>
      <c r="D21" s="28" t="s">
        <v>1449</v>
      </c>
      <c r="E21" s="33">
        <v>1977</v>
      </c>
      <c r="F21" s="35">
        <v>2015</v>
      </c>
      <c r="G21" s="31" t="str">
        <f>MID(BUA,LEN(BUA)-3,4)</f>
        <v>2015</v>
      </c>
      <c r="H21" s="26"/>
      <c r="I21" s="14" t="s">
        <v>2662</v>
      </c>
      <c r="J21"/>
      <c r="K21"/>
      <c r="L21"/>
      <c r="M21"/>
      <c r="N21"/>
      <c r="O21"/>
      <c r="P21"/>
      <c r="Q21"/>
      <c r="R21"/>
      <c r="S21"/>
      <c r="T21"/>
      <c r="U21"/>
      <c r="V21"/>
      <c r="W21"/>
      <c r="X21"/>
      <c r="Y21"/>
      <c r="Z21"/>
      <c r="AA21"/>
      <c r="AB21"/>
    </row>
    <row r="22" spans="1:28" s="16" customFormat="1" ht="15" customHeight="1" x14ac:dyDescent="0.35">
      <c r="A22" t="s">
        <v>2362</v>
      </c>
      <c r="B22" s="52" t="s">
        <v>2362</v>
      </c>
      <c r="C22" s="28" t="s">
        <v>2451</v>
      </c>
      <c r="D22" s="28" t="s">
        <v>2452</v>
      </c>
      <c r="E22" s="33">
        <v>1978</v>
      </c>
      <c r="F22" s="35"/>
      <c r="G22" s="31" t="str">
        <f>MID(BUAH,LEN(BUAH)-3,4)</f>
        <v>2023</v>
      </c>
      <c r="H22" s="26"/>
      <c r="I22" s="14" t="s">
        <v>2453</v>
      </c>
      <c r="J22"/>
      <c r="K22"/>
      <c r="L22"/>
      <c r="M22"/>
      <c r="N22"/>
      <c r="O22"/>
      <c r="P22"/>
      <c r="Q22"/>
      <c r="R22"/>
      <c r="S22"/>
      <c r="T22"/>
      <c r="U22"/>
      <c r="V22"/>
      <c r="W22"/>
      <c r="X22"/>
      <c r="Y22"/>
      <c r="Z22"/>
      <c r="AA22"/>
      <c r="AB22"/>
    </row>
    <row r="23" spans="1:28" s="16" customFormat="1" ht="15" customHeight="1" x14ac:dyDescent="0.35">
      <c r="A23" t="s">
        <v>2363</v>
      </c>
      <c r="B23" s="51" t="s">
        <v>2363</v>
      </c>
      <c r="C23" s="28" t="s">
        <v>2454</v>
      </c>
      <c r="D23" s="28" t="s">
        <v>2455</v>
      </c>
      <c r="E23" s="33">
        <v>2010</v>
      </c>
      <c r="F23" s="35"/>
      <c r="G23" s="31" t="str">
        <f>MID(BUAS,LEN(BUAS)-4,4)</f>
        <v>2021</v>
      </c>
      <c r="H23" s="26"/>
      <c r="I23" s="14" t="s">
        <v>2908</v>
      </c>
      <c r="J23"/>
      <c r="K23"/>
      <c r="L23"/>
      <c r="M23"/>
      <c r="N23"/>
      <c r="O23"/>
      <c r="P23"/>
      <c r="Q23"/>
      <c r="R23"/>
      <c r="S23"/>
      <c r="T23"/>
      <c r="U23"/>
      <c r="V23"/>
      <c r="W23"/>
      <c r="X23"/>
      <c r="Y23"/>
      <c r="Z23"/>
      <c r="AA23"/>
      <c r="AB23"/>
    </row>
    <row r="24" spans="1:28" s="16" customFormat="1" ht="15" customHeight="1" x14ac:dyDescent="0.35">
      <c r="A24" t="s">
        <v>1273</v>
      </c>
      <c r="B24" s="51" t="s">
        <v>1273</v>
      </c>
      <c r="C24" s="28" t="s">
        <v>1403</v>
      </c>
      <c r="D24" s="28" t="s">
        <v>1450</v>
      </c>
      <c r="E24" s="33">
        <v>1977</v>
      </c>
      <c r="F24" s="35"/>
      <c r="G24" s="31" t="str">
        <f>MID(BUFO,LEN(BUFO)-3,4)</f>
        <v>2023</v>
      </c>
      <c r="H24" s="26"/>
      <c r="I24" s="14" t="s">
        <v>2663</v>
      </c>
      <c r="J24"/>
      <c r="K24"/>
      <c r="L24"/>
      <c r="M24"/>
      <c r="N24"/>
      <c r="O24"/>
      <c r="P24"/>
      <c r="Q24"/>
      <c r="R24"/>
      <c r="S24"/>
      <c r="T24"/>
      <c r="U24"/>
      <c r="V24"/>
      <c r="W24"/>
      <c r="X24"/>
      <c r="Y24"/>
      <c r="Z24"/>
      <c r="AA24"/>
      <c r="AB24"/>
    </row>
    <row r="25" spans="1:28" ht="15" customHeight="1" x14ac:dyDescent="0.25">
      <c r="A25" t="s">
        <v>1231</v>
      </c>
      <c r="B25" s="51" t="s">
        <v>1231</v>
      </c>
      <c r="C25" s="28" t="s">
        <v>1404</v>
      </c>
      <c r="D25" s="28" t="s">
        <v>1451</v>
      </c>
      <c r="E25" s="31">
        <v>1995</v>
      </c>
      <c r="F25" s="35">
        <v>2014</v>
      </c>
      <c r="G25" s="31" t="str">
        <f>MID(DAGI,LEN(DAGI)-4,4)</f>
        <v>2014</v>
      </c>
      <c r="I25" s="14" t="s">
        <v>3584</v>
      </c>
    </row>
    <row r="26" spans="1:28" ht="15" customHeight="1" x14ac:dyDescent="0.25">
      <c r="A26" t="s">
        <v>2839</v>
      </c>
      <c r="B26" s="52" t="s">
        <v>2839</v>
      </c>
      <c r="C26" s="28" t="s">
        <v>2866</v>
      </c>
      <c r="D26" s="28" t="s">
        <v>2867</v>
      </c>
      <c r="E26" s="31">
        <v>2017</v>
      </c>
      <c r="G26" s="31" t="str">
        <f>MID(DAR,LEN(DAR)-4,4)</f>
        <v>R202</v>
      </c>
      <c r="I26" s="14" t="s">
        <v>2914</v>
      </c>
    </row>
    <row r="27" spans="1:28" s="16" customFormat="1" ht="15" customHeight="1" x14ac:dyDescent="0.35">
      <c r="A27" t="s">
        <v>1232</v>
      </c>
      <c r="B27" s="51" t="s">
        <v>1232</v>
      </c>
      <c r="C27" s="28" t="s">
        <v>1386</v>
      </c>
      <c r="D27" s="28" t="s">
        <v>1433</v>
      </c>
      <c r="E27" s="31">
        <v>1970</v>
      </c>
      <c r="F27" s="31"/>
      <c r="G27" s="31" t="str">
        <f>MID(DOD,LEN(DOD)-3,4)</f>
        <v>2024</v>
      </c>
      <c r="H27" s="26"/>
      <c r="I27" s="14" t="s">
        <v>2664</v>
      </c>
      <c r="J27"/>
      <c r="K27"/>
      <c r="L27"/>
      <c r="M27"/>
      <c r="N27"/>
      <c r="O27"/>
      <c r="P27"/>
      <c r="Q27"/>
      <c r="R27"/>
      <c r="S27"/>
      <c r="T27"/>
      <c r="U27"/>
      <c r="V27"/>
      <c r="W27"/>
      <c r="X27"/>
      <c r="Y27"/>
      <c r="Z27"/>
      <c r="AA27"/>
      <c r="AB27"/>
    </row>
    <row r="28" spans="1:28" s="16" customFormat="1" ht="15" customHeight="1" x14ac:dyDescent="0.35">
      <c r="A28" t="s">
        <v>1276</v>
      </c>
      <c r="B28" s="51" t="s">
        <v>1276</v>
      </c>
      <c r="C28" s="28" t="s">
        <v>1482</v>
      </c>
      <c r="D28" s="28" t="s">
        <v>1481</v>
      </c>
      <c r="E28" s="31">
        <v>1970</v>
      </c>
      <c r="F28" s="31">
        <f>VALUE(G28)</f>
        <v>2001</v>
      </c>
      <c r="G28" s="31" t="str">
        <f>MID(DODSAARS,LEN(DODSAARS)-3,4)</f>
        <v>2001</v>
      </c>
      <c r="H28" s="26"/>
      <c r="I28" s="14" t="s">
        <v>2665</v>
      </c>
      <c r="J28"/>
      <c r="K28"/>
      <c r="L28"/>
      <c r="M28"/>
      <c r="N28"/>
      <c r="O28"/>
      <c r="P28"/>
      <c r="Q28"/>
      <c r="R28"/>
      <c r="S28"/>
      <c r="T28"/>
      <c r="U28"/>
      <c r="V28"/>
      <c r="W28"/>
      <c r="X28"/>
      <c r="Y28"/>
      <c r="Z28"/>
      <c r="AA28"/>
      <c r="AB28"/>
    </row>
    <row r="29" spans="1:28" s="16" customFormat="1" ht="15" customHeight="1" x14ac:dyDescent="0.35">
      <c r="A29" t="s">
        <v>1277</v>
      </c>
      <c r="B29" s="51" t="s">
        <v>1277</v>
      </c>
      <c r="C29" s="28" t="s">
        <v>1483</v>
      </c>
      <c r="D29" s="28" t="s">
        <v>1481</v>
      </c>
      <c r="E29" s="31">
        <v>2002</v>
      </c>
      <c r="F29" s="31"/>
      <c r="G29" s="31" t="str">
        <f>MID(DODSAASG,LEN(DODSAASG)-3,4)</f>
        <v>2022</v>
      </c>
      <c r="H29" s="26"/>
      <c r="I29" s="14" t="s">
        <v>2658</v>
      </c>
      <c r="J29"/>
      <c r="K29"/>
      <c r="L29"/>
      <c r="M29"/>
      <c r="N29"/>
      <c r="O29"/>
      <c r="P29"/>
      <c r="Q29"/>
      <c r="R29"/>
      <c r="S29"/>
      <c r="T29"/>
      <c r="U29"/>
      <c r="V29"/>
      <c r="W29"/>
      <c r="X29"/>
      <c r="Y29"/>
      <c r="Z29"/>
      <c r="AA29"/>
      <c r="AB29"/>
    </row>
    <row r="30" spans="1:28" ht="15" customHeight="1" x14ac:dyDescent="0.25">
      <c r="A30" t="s">
        <v>1233</v>
      </c>
      <c r="B30" s="54" t="s">
        <v>1233</v>
      </c>
      <c r="C30" s="28" t="s">
        <v>1427</v>
      </c>
      <c r="D30" s="28" t="s">
        <v>1474</v>
      </c>
      <c r="E30" s="31">
        <v>199101</v>
      </c>
      <c r="G30" s="31" t="str">
        <f>MID(DREAM,LEN(DREAM)-5,6)</f>
        <v>202409</v>
      </c>
      <c r="I30" s="14" t="s">
        <v>2659</v>
      </c>
    </row>
    <row r="31" spans="1:28" s="16" customFormat="1" ht="15" customHeight="1" x14ac:dyDescent="0.35">
      <c r="A31" t="s">
        <v>1234</v>
      </c>
      <c r="B31" s="51" t="s">
        <v>1234</v>
      </c>
      <c r="C31" s="28" t="s">
        <v>1412</v>
      </c>
      <c r="D31" s="28" t="s">
        <v>1459</v>
      </c>
      <c r="E31" s="31">
        <v>1998</v>
      </c>
      <c r="F31" s="35">
        <v>2016</v>
      </c>
      <c r="G31" s="31" t="str">
        <f>MID(DUR,LEN(DUR)-4,4)</f>
        <v>2016</v>
      </c>
      <c r="H31" s="26"/>
      <c r="I31" s="14" t="s">
        <v>3587</v>
      </c>
      <c r="J31"/>
      <c r="K31"/>
      <c r="L31"/>
      <c r="M31"/>
      <c r="N31"/>
      <c r="O31"/>
      <c r="P31"/>
      <c r="Q31"/>
      <c r="R31"/>
      <c r="S31"/>
      <c r="T31"/>
      <c r="U31"/>
      <c r="V31"/>
      <c r="W31"/>
      <c r="X31"/>
      <c r="Y31"/>
      <c r="Z31"/>
      <c r="AA31"/>
      <c r="AB31"/>
    </row>
    <row r="32" spans="1:28" s="16" customFormat="1" ht="15" customHeight="1" x14ac:dyDescent="0.35">
      <c r="A32" t="s">
        <v>425</v>
      </c>
      <c r="B32" s="51" t="s">
        <v>425</v>
      </c>
      <c r="C32" s="28" t="s">
        <v>1424</v>
      </c>
      <c r="D32" s="28" t="s">
        <v>1471</v>
      </c>
      <c r="E32" s="31">
        <v>1984</v>
      </c>
      <c r="F32" s="35"/>
      <c r="G32" s="31" t="str">
        <f>MID(EJER,LEN(EJER)-4,4)</f>
        <v>2021</v>
      </c>
      <c r="H32" s="26"/>
      <c r="I32" s="14" t="s">
        <v>3588</v>
      </c>
      <c r="J32"/>
      <c r="K32"/>
      <c r="L32"/>
      <c r="M32"/>
      <c r="N32"/>
      <c r="O32"/>
      <c r="P32"/>
      <c r="Q32"/>
      <c r="R32"/>
      <c r="S32"/>
      <c r="T32"/>
      <c r="U32"/>
      <c r="V32"/>
      <c r="W32"/>
      <c r="X32"/>
      <c r="Y32"/>
      <c r="Z32"/>
      <c r="AA32"/>
      <c r="AB32"/>
    </row>
    <row r="33" spans="1:28" s="16" customFormat="1" ht="15" customHeight="1" x14ac:dyDescent="0.35">
      <c r="A33" t="s">
        <v>1235</v>
      </c>
      <c r="B33" s="51" t="s">
        <v>1235</v>
      </c>
      <c r="C33" s="28" t="s">
        <v>1425</v>
      </c>
      <c r="D33" s="28" t="s">
        <v>1472</v>
      </c>
      <c r="E33" s="31">
        <v>1992</v>
      </c>
      <c r="F33" s="35"/>
      <c r="G33" s="31" t="str">
        <f>MID(EJSA,LEN(EJSA)-3,4)</f>
        <v>2023</v>
      </c>
      <c r="H33" s="26"/>
      <c r="I33" s="14" t="s">
        <v>3589</v>
      </c>
      <c r="J33"/>
      <c r="K33"/>
      <c r="L33"/>
      <c r="M33"/>
      <c r="N33"/>
      <c r="O33"/>
      <c r="P33"/>
      <c r="Q33"/>
      <c r="R33"/>
      <c r="S33"/>
      <c r="T33"/>
      <c r="U33"/>
      <c r="V33"/>
      <c r="W33"/>
      <c r="X33"/>
      <c r="Y33"/>
      <c r="Z33"/>
      <c r="AA33"/>
      <c r="AB33"/>
    </row>
    <row r="34" spans="1:28" s="16" customFormat="1" ht="15" customHeight="1" x14ac:dyDescent="0.35">
      <c r="A34" t="s">
        <v>1236</v>
      </c>
      <c r="B34" s="51" t="s">
        <v>1236</v>
      </c>
      <c r="C34" s="28" t="s">
        <v>1426</v>
      </c>
      <c r="D34" s="28" t="s">
        <v>1473</v>
      </c>
      <c r="E34" s="31">
        <v>1983</v>
      </c>
      <c r="F34" s="35"/>
      <c r="G34" s="31" t="str">
        <f>MID(EJVK,LEN(EJVK)-4,4)</f>
        <v>2021</v>
      </c>
      <c r="H34" s="26"/>
      <c r="I34" s="14" t="s">
        <v>3590</v>
      </c>
      <c r="J34"/>
      <c r="K34"/>
      <c r="L34"/>
      <c r="M34"/>
      <c r="N34"/>
      <c r="O34"/>
      <c r="P34"/>
      <c r="Q34"/>
      <c r="R34"/>
      <c r="S34"/>
      <c r="T34"/>
      <c r="U34"/>
      <c r="V34"/>
      <c r="W34"/>
      <c r="X34"/>
      <c r="Y34"/>
      <c r="Z34"/>
      <c r="AA34"/>
      <c r="AB34"/>
    </row>
    <row r="35" spans="1:28" s="16" customFormat="1" ht="15" customHeight="1" x14ac:dyDescent="0.35">
      <c r="A35" t="s">
        <v>1237</v>
      </c>
      <c r="B35" s="51" t="s">
        <v>1237</v>
      </c>
      <c r="C35" s="28" t="s">
        <v>1387</v>
      </c>
      <c r="D35" s="28" t="s">
        <v>1434</v>
      </c>
      <c r="E35" s="31">
        <v>1980</v>
      </c>
      <c r="F35" s="35">
        <f>VALUE(G35)</f>
        <v>2007</v>
      </c>
      <c r="G35" s="31" t="str">
        <f>MID(FAFA,LEN(FAFA)-4,4)</f>
        <v>2007</v>
      </c>
      <c r="H35" s="26"/>
      <c r="I35" s="14" t="s">
        <v>3591</v>
      </c>
      <c r="J35"/>
      <c r="K35"/>
      <c r="L35"/>
      <c r="M35"/>
      <c r="N35"/>
      <c r="O35"/>
      <c r="P35"/>
      <c r="Q35"/>
      <c r="R35"/>
      <c r="S35"/>
      <c r="T35"/>
      <c r="U35"/>
      <c r="V35"/>
      <c r="W35"/>
      <c r="X35"/>
      <c r="Y35"/>
      <c r="Z35"/>
      <c r="AA35"/>
      <c r="AB35"/>
    </row>
    <row r="36" spans="1:28" s="16" customFormat="1" ht="15" customHeight="1" x14ac:dyDescent="0.35">
      <c r="A36" t="s">
        <v>1238</v>
      </c>
      <c r="B36" s="51" t="s">
        <v>1238</v>
      </c>
      <c r="C36" s="28" t="s">
        <v>1388</v>
      </c>
      <c r="D36" s="28" t="s">
        <v>1435</v>
      </c>
      <c r="E36" s="31">
        <v>1980</v>
      </c>
      <c r="F36" s="35">
        <f>VALUE(G36)</f>
        <v>2007</v>
      </c>
      <c r="G36" s="31" t="str">
        <f>MID(FAHU,LEN(FAHU)-4,4)</f>
        <v>2007</v>
      </c>
      <c r="H36" s="26" t="s">
        <v>1490</v>
      </c>
      <c r="I36" s="14" t="s">
        <v>3592</v>
      </c>
      <c r="J36"/>
      <c r="K36"/>
      <c r="L36"/>
      <c r="M36"/>
      <c r="N36"/>
      <c r="O36"/>
      <c r="P36"/>
      <c r="Q36"/>
      <c r="R36"/>
      <c r="S36"/>
      <c r="T36"/>
      <c r="U36"/>
      <c r="V36"/>
      <c r="W36"/>
      <c r="X36"/>
      <c r="Y36"/>
      <c r="Z36"/>
      <c r="AA36"/>
      <c r="AB36"/>
    </row>
    <row r="37" spans="1:28" s="16" customFormat="1" ht="15" customHeight="1" x14ac:dyDescent="0.35">
      <c r="A37" t="s">
        <v>1239</v>
      </c>
      <c r="B37" s="51" t="s">
        <v>1239</v>
      </c>
      <c r="C37" s="28" t="s">
        <v>1389</v>
      </c>
      <c r="D37" s="28" t="s">
        <v>1436</v>
      </c>
      <c r="E37" s="31">
        <v>1990</v>
      </c>
      <c r="F37" s="31"/>
      <c r="G37" s="31" t="str">
        <f>MID(FAIK,LEN(FAIK)-4,4)</f>
        <v>2023</v>
      </c>
      <c r="H37" s="26"/>
      <c r="I37" s="14" t="s">
        <v>3593</v>
      </c>
      <c r="J37"/>
      <c r="K37"/>
      <c r="L37"/>
      <c r="M37"/>
      <c r="N37"/>
      <c r="O37"/>
      <c r="P37"/>
      <c r="Q37"/>
      <c r="R37"/>
      <c r="S37"/>
      <c r="T37"/>
      <c r="U37"/>
      <c r="V37"/>
      <c r="W37"/>
      <c r="X37"/>
      <c r="Y37"/>
      <c r="Z37"/>
      <c r="AA37"/>
      <c r="AB37"/>
    </row>
    <row r="38" spans="1:28" s="16" customFormat="1" ht="15" customHeight="1" x14ac:dyDescent="0.35">
      <c r="A38" t="s">
        <v>1240</v>
      </c>
      <c r="B38" s="51" t="s">
        <v>1240</v>
      </c>
      <c r="C38" s="28" t="s">
        <v>1390</v>
      </c>
      <c r="D38" s="28" t="s">
        <v>1437</v>
      </c>
      <c r="E38" s="31">
        <v>1980</v>
      </c>
      <c r="F38" s="35">
        <f>VALUE(G38)</f>
        <v>2007</v>
      </c>
      <c r="G38" s="31" t="str">
        <f>MID(FAIN,LEN(FAIN)-4,4)</f>
        <v>2007</v>
      </c>
      <c r="H38" s="26" t="s">
        <v>1491</v>
      </c>
      <c r="I38" s="14" t="s">
        <v>3594</v>
      </c>
      <c r="J38"/>
      <c r="K38"/>
      <c r="L38"/>
      <c r="M38"/>
      <c r="N38"/>
      <c r="O38"/>
      <c r="P38"/>
      <c r="Q38"/>
      <c r="R38"/>
      <c r="S38"/>
      <c r="T38"/>
      <c r="U38"/>
      <c r="V38"/>
      <c r="W38"/>
      <c r="X38"/>
      <c r="Y38"/>
      <c r="Z38"/>
      <c r="AA38"/>
      <c r="AB38"/>
    </row>
    <row r="39" spans="1:28" s="16" customFormat="1" ht="15" customHeight="1" x14ac:dyDescent="0.35">
      <c r="A39" t="s">
        <v>1241</v>
      </c>
      <c r="B39" s="51" t="s">
        <v>1241</v>
      </c>
      <c r="C39" s="28" t="s">
        <v>1391</v>
      </c>
      <c r="D39" s="28" t="s">
        <v>1438</v>
      </c>
      <c r="E39" s="31">
        <v>1986</v>
      </c>
      <c r="F39" s="35">
        <v>2019</v>
      </c>
      <c r="G39" s="31" t="str">
        <f>MID(FAM,LEN(FAM)-4,4)</f>
        <v>2019</v>
      </c>
      <c r="H39" s="26" t="s">
        <v>1491</v>
      </c>
      <c r="I39" s="41"/>
      <c r="J39"/>
      <c r="K39"/>
      <c r="L39"/>
      <c r="M39"/>
      <c r="N39"/>
      <c r="O39"/>
      <c r="P39"/>
      <c r="Q39"/>
      <c r="R39"/>
      <c r="S39"/>
      <c r="T39"/>
      <c r="U39"/>
      <c r="V39"/>
      <c r="W39"/>
      <c r="X39"/>
      <c r="Y39"/>
      <c r="Z39"/>
      <c r="AA39"/>
      <c r="AB39"/>
    </row>
    <row r="40" spans="1:28" ht="15" customHeight="1" x14ac:dyDescent="0.25">
      <c r="A40" t="s">
        <v>1242</v>
      </c>
      <c r="B40" s="51" t="s">
        <v>1242</v>
      </c>
      <c r="C40" s="28" t="s">
        <v>1484</v>
      </c>
      <c r="D40" s="28" t="s">
        <v>1485</v>
      </c>
      <c r="E40" s="31">
        <v>1970</v>
      </c>
      <c r="F40" s="31">
        <f>VALUE(G40)</f>
        <v>1970</v>
      </c>
      <c r="G40" s="31" t="str">
        <f>MID(FOB,LEN(FOB)-3,4)</f>
        <v>1970</v>
      </c>
      <c r="I40" s="14" t="s">
        <v>2667</v>
      </c>
    </row>
    <row r="41" spans="1:28" ht="15" customHeight="1" x14ac:dyDescent="0.25">
      <c r="A41" t="s">
        <v>1243</v>
      </c>
      <c r="B41" s="51" t="s">
        <v>1243</v>
      </c>
      <c r="C41" s="28" t="s">
        <v>1478</v>
      </c>
      <c r="D41" s="28" t="s">
        <v>1479</v>
      </c>
      <c r="E41" s="31">
        <v>1942</v>
      </c>
      <c r="F41" s="35">
        <v>2012</v>
      </c>
      <c r="G41" s="31" t="str">
        <f>MID(FTDB,LEN(FTDB)-3,4)</f>
        <v>2012</v>
      </c>
      <c r="H41" s="26" t="s">
        <v>1489</v>
      </c>
      <c r="I41" s="14" t="s">
        <v>2668</v>
      </c>
    </row>
    <row r="42" spans="1:28" ht="15" customHeight="1" x14ac:dyDescent="0.25">
      <c r="A42" t="s">
        <v>1244</v>
      </c>
      <c r="B42" s="51" t="s">
        <v>1244</v>
      </c>
      <c r="C42" s="28" t="s">
        <v>1392</v>
      </c>
      <c r="D42" s="28" t="s">
        <v>1439</v>
      </c>
      <c r="E42" s="31">
        <v>1986</v>
      </c>
      <c r="F42" s="35">
        <v>2019</v>
      </c>
      <c r="G42" s="31" t="str">
        <f>MID(HUST,LEN(HUST)-4,4)</f>
        <v>2019</v>
      </c>
      <c r="H42" s="26" t="s">
        <v>1491</v>
      </c>
      <c r="I42" s="41"/>
    </row>
    <row r="43" spans="1:28" ht="15" customHeight="1" x14ac:dyDescent="0.25">
      <c r="A43" t="s">
        <v>1245</v>
      </c>
      <c r="B43" s="51" t="s">
        <v>1245</v>
      </c>
      <c r="C43" s="28" t="s">
        <v>1406</v>
      </c>
      <c r="D43" s="28" t="s">
        <v>1453</v>
      </c>
      <c r="E43" s="31">
        <v>1980</v>
      </c>
      <c r="G43" s="31" t="str">
        <f>MID(IDAN,LEN(IDAN)-4,4)</f>
        <v>2023</v>
      </c>
      <c r="I43" s="14" t="s">
        <v>2669</v>
      </c>
    </row>
    <row r="44" spans="1:28" ht="15" customHeight="1" x14ac:dyDescent="0.25">
      <c r="A44" t="s">
        <v>1246</v>
      </c>
      <c r="B44" s="51" t="s">
        <v>1246</v>
      </c>
      <c r="C44" s="28" t="s">
        <v>1407</v>
      </c>
      <c r="D44" s="28" t="s">
        <v>1454</v>
      </c>
      <c r="E44" s="31">
        <v>1980</v>
      </c>
      <c r="G44" s="31" t="str">
        <f>MID(IDAP,LEN(IDAP)-4,4)</f>
        <v>2023</v>
      </c>
      <c r="I44" s="14" t="s">
        <v>2670</v>
      </c>
    </row>
    <row r="45" spans="1:28" ht="15" customHeight="1" x14ac:dyDescent="0.25">
      <c r="A45" t="s">
        <v>1247</v>
      </c>
      <c r="B45" s="51" t="s">
        <v>1247</v>
      </c>
      <c r="C45" s="28" t="s">
        <v>1414</v>
      </c>
      <c r="D45" s="28" t="s">
        <v>1461</v>
      </c>
      <c r="E45" s="31">
        <v>1980</v>
      </c>
      <c r="G45" s="31" t="str">
        <f>MID(IDAS,LEN(IDAS)-4,4)</f>
        <v>2023</v>
      </c>
      <c r="I45" s="14" t="s">
        <v>2671</v>
      </c>
    </row>
    <row r="46" spans="1:28" ht="15" customHeight="1" x14ac:dyDescent="0.25">
      <c r="A46" t="s">
        <v>1248</v>
      </c>
      <c r="B46" s="51" t="s">
        <v>1248</v>
      </c>
      <c r="C46" s="28" t="s">
        <v>1415</v>
      </c>
      <c r="D46" s="28" t="s">
        <v>1462</v>
      </c>
      <c r="E46" s="31">
        <v>1980</v>
      </c>
      <c r="F46" s="35">
        <v>2013</v>
      </c>
      <c r="G46" s="31" t="str">
        <f>MID(IDFI,LEN(IDFI)-4,4)</f>
        <v>2013</v>
      </c>
      <c r="I46" s="14" t="s">
        <v>3595</v>
      </c>
    </row>
    <row r="47" spans="1:28" ht="15" customHeight="1" x14ac:dyDescent="0.25">
      <c r="A47" t="s">
        <v>1249</v>
      </c>
      <c r="B47" s="51" t="s">
        <v>1249</v>
      </c>
      <c r="C47" s="28" t="s">
        <v>1393</v>
      </c>
      <c r="D47" s="28" t="s">
        <v>1440</v>
      </c>
      <c r="E47" s="31">
        <v>1980</v>
      </c>
      <c r="G47" s="31" t="str">
        <f>MID(IEPE,LEN(IEPE)-3,4)</f>
        <v>2024</v>
      </c>
      <c r="I47" s="14" t="s">
        <v>3596</v>
      </c>
    </row>
    <row r="48" spans="1:28" ht="15" customHeight="1" x14ac:dyDescent="0.25">
      <c r="A48" t="s">
        <v>1278</v>
      </c>
      <c r="B48" s="51" t="s">
        <v>1278</v>
      </c>
      <c r="C48" s="28" t="s">
        <v>1508</v>
      </c>
      <c r="D48" s="28" t="s">
        <v>1455</v>
      </c>
      <c r="E48" s="31">
        <v>1980</v>
      </c>
      <c r="F48" s="31"/>
      <c r="G48" s="31" t="str">
        <f>MID(IND,LEN(IND)-4,4)</f>
        <v>2023</v>
      </c>
      <c r="I48" s="14" t="s">
        <v>3597</v>
      </c>
    </row>
    <row r="49" spans="1:28" s="9" customFormat="1" ht="15" customHeight="1" x14ac:dyDescent="0.35">
      <c r="A49" t="s">
        <v>1279</v>
      </c>
      <c r="B49" s="52" t="s">
        <v>1279</v>
      </c>
      <c r="C49" s="28" t="s">
        <v>1509</v>
      </c>
      <c r="D49" s="28" t="s">
        <v>1507</v>
      </c>
      <c r="E49" s="31">
        <v>1973</v>
      </c>
      <c r="F49" s="35"/>
      <c r="G49" s="31" t="str">
        <f>MID(KOTRE,LEN(KOTRE)-3,4)</f>
        <v>2024</v>
      </c>
      <c r="H49" s="26"/>
      <c r="I49" s="14" t="s">
        <v>3598</v>
      </c>
      <c r="J49"/>
      <c r="K49"/>
      <c r="L49"/>
      <c r="M49"/>
      <c r="N49"/>
      <c r="O49"/>
      <c r="P49"/>
      <c r="Q49"/>
      <c r="R49"/>
      <c r="S49"/>
      <c r="T49"/>
      <c r="U49"/>
      <c r="V49"/>
      <c r="W49"/>
      <c r="X49"/>
      <c r="Y49"/>
      <c r="Z49"/>
      <c r="AA49"/>
      <c r="AB49"/>
    </row>
    <row r="50" spans="1:28" s="9" customFormat="1" ht="15" customHeight="1" x14ac:dyDescent="0.35">
      <c r="A50" t="s">
        <v>1251</v>
      </c>
      <c r="B50" s="52" t="s">
        <v>1251</v>
      </c>
      <c r="C50" s="28" t="s">
        <v>1417</v>
      </c>
      <c r="D50" s="28" t="s">
        <v>1464</v>
      </c>
      <c r="E50" s="31">
        <v>1980</v>
      </c>
      <c r="F50" s="35"/>
      <c r="G50" s="31" t="str">
        <f>MID(KRAF,LEN(KRAF)-4,4)</f>
        <v>2024</v>
      </c>
      <c r="H50" s="26"/>
      <c r="I50" s="14" t="s">
        <v>2672</v>
      </c>
      <c r="J50"/>
      <c r="K50"/>
      <c r="L50"/>
      <c r="M50"/>
      <c r="N50"/>
      <c r="O50"/>
      <c r="P50"/>
      <c r="Q50"/>
      <c r="R50"/>
      <c r="S50"/>
      <c r="T50"/>
      <c r="U50"/>
      <c r="V50"/>
      <c r="W50"/>
      <c r="X50"/>
      <c r="Y50"/>
      <c r="Z50"/>
      <c r="AA50"/>
      <c r="AB50"/>
    </row>
    <row r="51" spans="1:28" ht="15" customHeight="1" x14ac:dyDescent="0.25">
      <c r="A51" t="s">
        <v>1252</v>
      </c>
      <c r="B51" s="52" t="s">
        <v>1252</v>
      </c>
      <c r="C51" s="28" t="s">
        <v>1418</v>
      </c>
      <c r="D51" s="28" t="s">
        <v>1465</v>
      </c>
      <c r="E51" s="31">
        <v>1990</v>
      </c>
      <c r="G51" s="31" t="str">
        <f>MID(KRAN,LEN(KRAN)-4,4)</f>
        <v>2024</v>
      </c>
      <c r="I51" s="14" t="s">
        <v>3599</v>
      </c>
    </row>
    <row r="52" spans="1:28" ht="15" customHeight="1" x14ac:dyDescent="0.25">
      <c r="A52" t="s">
        <v>1253</v>
      </c>
      <c r="B52" s="52" t="s">
        <v>1253</v>
      </c>
      <c r="C52" s="28" t="s">
        <v>1419</v>
      </c>
      <c r="D52" s="28" t="s">
        <v>1466</v>
      </c>
      <c r="E52" s="31">
        <v>1980</v>
      </c>
      <c r="G52" s="31" t="str">
        <f>MID(KRIN,LEN(KRIN)-4,4)</f>
        <v>2024</v>
      </c>
      <c r="H52" s="26" t="s">
        <v>1868</v>
      </c>
      <c r="I52" s="14" t="s">
        <v>2673</v>
      </c>
    </row>
    <row r="53" spans="1:28" ht="15" customHeight="1" x14ac:dyDescent="0.25">
      <c r="A53" t="s">
        <v>1254</v>
      </c>
      <c r="B53" s="52" t="s">
        <v>1254</v>
      </c>
      <c r="C53" s="28" t="s">
        <v>1420</v>
      </c>
      <c r="D53" s="28" t="s">
        <v>1467</v>
      </c>
      <c r="E53" s="31">
        <v>1980</v>
      </c>
      <c r="G53" s="31" t="str">
        <f>MID(KRKO,LEN(KRKO)-4,4)</f>
        <v>2024</v>
      </c>
      <c r="I53" s="14" t="s">
        <v>3600</v>
      </c>
    </row>
    <row r="54" spans="1:28" ht="15" customHeight="1" x14ac:dyDescent="0.25">
      <c r="A54" t="s">
        <v>1280</v>
      </c>
      <c r="B54" s="52" t="s">
        <v>1280</v>
      </c>
      <c r="C54" s="28" t="s">
        <v>2687</v>
      </c>
      <c r="D54" s="28" t="s">
        <v>2688</v>
      </c>
      <c r="E54" s="31">
        <v>2005</v>
      </c>
      <c r="G54" s="31" t="str">
        <f>MID(KRMS,LEN(KRMS)-4,4)</f>
        <v>2023</v>
      </c>
      <c r="I54" s="14" t="s">
        <v>2689</v>
      </c>
    </row>
    <row r="55" spans="1:28" ht="15" customHeight="1" x14ac:dyDescent="0.25">
      <c r="A55" t="s">
        <v>1281</v>
      </c>
      <c r="B55" s="55" t="s">
        <v>1281</v>
      </c>
      <c r="C55" s="28" t="s">
        <v>1421</v>
      </c>
      <c r="D55" s="28" t="s">
        <v>1468</v>
      </c>
      <c r="E55" s="31">
        <v>2001</v>
      </c>
      <c r="G55" s="31" t="str">
        <f>MID(KROF,LEN(KROF)-4,4)</f>
        <v>2022</v>
      </c>
      <c r="H55" s="26" t="s">
        <v>1480</v>
      </c>
      <c r="I55" s="14" t="s">
        <v>3601</v>
      </c>
    </row>
    <row r="56" spans="1:28" ht="15" customHeight="1" x14ac:dyDescent="0.25">
      <c r="A56" t="s">
        <v>1255</v>
      </c>
      <c r="B56" s="52" t="s">
        <v>1255</v>
      </c>
      <c r="C56" s="28" t="s">
        <v>1422</v>
      </c>
      <c r="D56" s="28" t="s">
        <v>1469</v>
      </c>
      <c r="E56" s="31">
        <v>1980</v>
      </c>
      <c r="G56" s="31" t="str">
        <f>MID(KRSI,LEN(KRSI)-4,4)</f>
        <v>2024</v>
      </c>
      <c r="I56" s="14" t="s">
        <v>3602</v>
      </c>
    </row>
    <row r="57" spans="1:28" ht="15" customHeight="1" x14ac:dyDescent="0.25">
      <c r="A57" t="s">
        <v>1256</v>
      </c>
      <c r="B57" s="52" t="s">
        <v>1256</v>
      </c>
      <c r="C57" s="28" t="s">
        <v>1428</v>
      </c>
      <c r="D57" s="28" t="s">
        <v>1475</v>
      </c>
      <c r="E57" s="31">
        <v>1995</v>
      </c>
      <c r="G57" s="31" t="str">
        <f>MID(LMDB,LEN(LMDB)-4,4)</f>
        <v>2023</v>
      </c>
      <c r="I57" s="14" t="s">
        <v>2674</v>
      </c>
    </row>
    <row r="58" spans="1:28" ht="15" customHeight="1" x14ac:dyDescent="0.25">
      <c r="A58" t="s">
        <v>1257</v>
      </c>
      <c r="B58" s="52" t="s">
        <v>1257</v>
      </c>
      <c r="C58" s="28" t="s">
        <v>1410</v>
      </c>
      <c r="D58" s="28" t="s">
        <v>1457</v>
      </c>
      <c r="E58" s="31">
        <v>1997</v>
      </c>
      <c r="F58" s="35">
        <v>2010</v>
      </c>
      <c r="G58" s="31" t="str">
        <f>MID(LON,LEN(LON)-4,4)</f>
        <v>2010</v>
      </c>
      <c r="I58" s="14" t="s">
        <v>2675</v>
      </c>
    </row>
    <row r="59" spans="1:28" ht="15" customHeight="1" x14ac:dyDescent="0.25">
      <c r="A59" t="s">
        <v>2920</v>
      </c>
      <c r="B59" s="55" t="s">
        <v>2920</v>
      </c>
      <c r="C59" s="28" t="s">
        <v>3226</v>
      </c>
      <c r="D59" s="28" t="s">
        <v>3225</v>
      </c>
      <c r="E59" s="31">
        <v>2019</v>
      </c>
      <c r="G59" s="31" t="str">
        <f>MID(LPR_F_DIAGNOSER,LEN(LPR_F_DIAGNOSER)-3,4)</f>
        <v>2022</v>
      </c>
      <c r="I59" s="14" t="s">
        <v>3227</v>
      </c>
    </row>
    <row r="60" spans="1:28" ht="15" customHeight="1" x14ac:dyDescent="0.25">
      <c r="A60" t="s">
        <v>3216</v>
      </c>
      <c r="B60" s="55" t="s">
        <v>3216</v>
      </c>
      <c r="C60" s="28" t="s">
        <v>3226</v>
      </c>
      <c r="D60" s="28" t="s">
        <v>3225</v>
      </c>
      <c r="E60" s="31">
        <v>2019</v>
      </c>
      <c r="G60" s="31" t="str">
        <f>MID(LPR_F_FORLOEB,LEN(LPR_F_FORLOEB)-3,4)</f>
        <v>2022</v>
      </c>
      <c r="I60" s="14" t="s">
        <v>3228</v>
      </c>
    </row>
    <row r="61" spans="1:28" ht="15" customHeight="1" x14ac:dyDescent="0.25">
      <c r="A61" t="s">
        <v>3217</v>
      </c>
      <c r="B61" s="55" t="s">
        <v>3217</v>
      </c>
      <c r="C61" s="28" t="s">
        <v>3226</v>
      </c>
      <c r="D61" s="28" t="s">
        <v>3225</v>
      </c>
      <c r="E61" s="31">
        <v>2019</v>
      </c>
      <c r="G61" s="31" t="str">
        <f>MID(LPR_F_HELBREDSFORLOEB,LEN(LPR_F_HELBREDSFORLOEB)-3,4)</f>
        <v>2022</v>
      </c>
      <c r="I61" s="14" t="s">
        <v>3229</v>
      </c>
    </row>
    <row r="62" spans="1:28" ht="15" customHeight="1" x14ac:dyDescent="0.25">
      <c r="A62" t="s">
        <v>3218</v>
      </c>
      <c r="B62" s="55" t="s">
        <v>3218</v>
      </c>
      <c r="C62" s="28" t="s">
        <v>3226</v>
      </c>
      <c r="D62" s="28" t="s">
        <v>3225</v>
      </c>
      <c r="E62" s="31">
        <v>2019</v>
      </c>
      <c r="G62" s="31" t="str">
        <f>MID(LPR_F_HENVISNING_TILLAEG,LEN(LPR_F_HENVISNING_TILLAEG)-3,4)</f>
        <v>2022</v>
      </c>
      <c r="I62" s="14" t="s">
        <v>3230</v>
      </c>
    </row>
    <row r="63" spans="1:28" ht="15" customHeight="1" x14ac:dyDescent="0.25">
      <c r="A63" t="s">
        <v>3219</v>
      </c>
      <c r="B63" s="55" t="s">
        <v>3219</v>
      </c>
      <c r="C63" s="28" t="s">
        <v>3226</v>
      </c>
      <c r="D63" s="28" t="s">
        <v>3225</v>
      </c>
      <c r="E63" s="31">
        <v>2019</v>
      </c>
      <c r="G63" s="31" t="str">
        <f>MID(LPR_F_KONTAKTER,LEN(LPR_F_KONTAKTER)-3,4)</f>
        <v>2022</v>
      </c>
      <c r="I63" s="14" t="s">
        <v>3231</v>
      </c>
    </row>
    <row r="64" spans="1:28" ht="15" customHeight="1" x14ac:dyDescent="0.25">
      <c r="B64" s="72" t="s">
        <v>3476</v>
      </c>
      <c r="C64" t="s">
        <v>3477</v>
      </c>
      <c r="D64" t="s">
        <v>3478</v>
      </c>
      <c r="E64" s="64">
        <v>2019</v>
      </c>
      <c r="F64"/>
      <c r="G64" s="64">
        <v>2022</v>
      </c>
      <c r="H64"/>
      <c r="I64" s="72" t="s">
        <v>3479</v>
      </c>
    </row>
    <row r="65" spans="1:10" ht="15" customHeight="1" x14ac:dyDescent="0.25">
      <c r="A65" t="s">
        <v>3220</v>
      </c>
      <c r="B65" s="55" t="s">
        <v>3220</v>
      </c>
      <c r="C65" s="28" t="s">
        <v>3226</v>
      </c>
      <c r="D65" s="28" t="s">
        <v>3225</v>
      </c>
      <c r="E65" s="31">
        <v>2019</v>
      </c>
      <c r="G65" s="31" t="str">
        <f>MID(LPR_F_MORBARNFORLOEB,LEN(LPR_F_MORBARNFORLOEB)-3,4)</f>
        <v>2022</v>
      </c>
      <c r="I65" s="14" t="s">
        <v>3232</v>
      </c>
    </row>
    <row r="66" spans="1:10" ht="15" customHeight="1" x14ac:dyDescent="0.25">
      <c r="B66" s="55" t="s">
        <v>3410</v>
      </c>
      <c r="C66" s="28" t="s">
        <v>3226</v>
      </c>
      <c r="D66" s="28" t="s">
        <v>3225</v>
      </c>
      <c r="E66" s="31">
        <v>2019</v>
      </c>
      <c r="G66" s="31">
        <v>2022</v>
      </c>
      <c r="I66" s="14" t="s">
        <v>3480</v>
      </c>
    </row>
    <row r="67" spans="1:10" ht="15" customHeight="1" x14ac:dyDescent="0.25">
      <c r="A67" t="s">
        <v>3221</v>
      </c>
      <c r="B67" s="55" t="s">
        <v>3221</v>
      </c>
      <c r="C67" s="28" t="s">
        <v>3226</v>
      </c>
      <c r="D67" s="28" t="s">
        <v>3225</v>
      </c>
      <c r="E67" s="31">
        <v>2019</v>
      </c>
      <c r="G67" s="31" t="str">
        <f>MID(LPR_F_ORGANISATIONER,LEN(LPR_F_ORGANISATIONER)-3,4)</f>
        <v>2022</v>
      </c>
      <c r="I67" s="14" t="s">
        <v>3233</v>
      </c>
    </row>
    <row r="68" spans="1:10" ht="15" customHeight="1" x14ac:dyDescent="0.25">
      <c r="A68" t="s">
        <v>3222</v>
      </c>
      <c r="B68" s="55" t="s">
        <v>3222</v>
      </c>
      <c r="C68" s="28" t="s">
        <v>3226</v>
      </c>
      <c r="D68" s="28" t="s">
        <v>3225</v>
      </c>
      <c r="E68" s="31">
        <v>2019</v>
      </c>
      <c r="G68" s="31" t="str">
        <f>MID(LPR_F_PROCEDURER_ANDRE,LEN(LPR_F_PROCEDURER_ANDRE)-3,4)</f>
        <v>2022</v>
      </c>
      <c r="I68" s="14" t="s">
        <v>3234</v>
      </c>
    </row>
    <row r="69" spans="1:10" ht="15" customHeight="1" x14ac:dyDescent="0.25">
      <c r="A69" t="s">
        <v>3223</v>
      </c>
      <c r="B69" s="55" t="s">
        <v>3223</v>
      </c>
      <c r="C69" s="28" t="s">
        <v>3226</v>
      </c>
      <c r="D69" s="28" t="s">
        <v>3225</v>
      </c>
      <c r="E69" s="31">
        <v>2019</v>
      </c>
      <c r="G69" s="31" t="str">
        <f>MID(LPR_F_PROCEDURER_KIRURGI,LEN(LPR_F_PROCEDURER_KIRURGI)-3,4)</f>
        <v>2022</v>
      </c>
      <c r="I69" s="14" t="s">
        <v>3235</v>
      </c>
    </row>
    <row r="70" spans="1:10" ht="15" customHeight="1" x14ac:dyDescent="0.25">
      <c r="A70" t="s">
        <v>3224</v>
      </c>
      <c r="B70" s="55" t="s">
        <v>3224</v>
      </c>
      <c r="C70" s="28" t="s">
        <v>3226</v>
      </c>
      <c r="D70" s="28" t="s">
        <v>3225</v>
      </c>
      <c r="E70" s="31">
        <v>2019</v>
      </c>
      <c r="G70" s="31" t="str">
        <f>MID(LPR_F_RESULTATER,LEN(LPR_F_RESULTATER)-3,4)</f>
        <v>2022</v>
      </c>
      <c r="I70" s="14" t="s">
        <v>3236</v>
      </c>
    </row>
    <row r="71" spans="1:10" ht="15" customHeight="1" x14ac:dyDescent="0.25">
      <c r="A71" t="s">
        <v>2351</v>
      </c>
      <c r="B71" s="52" t="s">
        <v>3389</v>
      </c>
      <c r="C71" s="28" t="s">
        <v>1499</v>
      </c>
      <c r="D71" s="28" t="s">
        <v>1498</v>
      </c>
      <c r="E71" s="31">
        <v>1977</v>
      </c>
      <c r="F71" s="35">
        <v>2019</v>
      </c>
      <c r="G71" s="31" t="str">
        <f>MID(LPRADM,LEN(LPRADM)-4,4)</f>
        <v>2019</v>
      </c>
      <c r="I71" s="14" t="s">
        <v>2676</v>
      </c>
    </row>
    <row r="72" spans="1:10" ht="15" customHeight="1" x14ac:dyDescent="0.25">
      <c r="A72" t="s">
        <v>1282</v>
      </c>
      <c r="B72" s="55" t="s">
        <v>3390</v>
      </c>
      <c r="C72" s="28" t="s">
        <v>1495</v>
      </c>
      <c r="D72" s="28" t="s">
        <v>1492</v>
      </c>
      <c r="E72" s="31">
        <v>1994</v>
      </c>
      <c r="F72" s="35">
        <v>2019</v>
      </c>
      <c r="G72" s="31" t="str">
        <f>MID(LPRBES,LEN(LPRBES)-4,4)</f>
        <v>2019</v>
      </c>
      <c r="I72" s="14" t="s">
        <v>2677</v>
      </c>
    </row>
    <row r="73" spans="1:10" ht="15" customHeight="1" x14ac:dyDescent="0.25">
      <c r="A73" t="s">
        <v>1258</v>
      </c>
      <c r="B73" s="55" t="s">
        <v>3388</v>
      </c>
      <c r="C73" s="28" t="s">
        <v>1429</v>
      </c>
      <c r="D73" s="28" t="s">
        <v>1476</v>
      </c>
      <c r="E73" s="31">
        <v>1977</v>
      </c>
      <c r="F73" s="35">
        <v>2019</v>
      </c>
      <c r="G73" s="31" t="str">
        <f>MID(LPRDIAG,LEN(LPRDIAG)-4,4)</f>
        <v>2019</v>
      </c>
      <c r="I73" s="41" t="s">
        <v>2678</v>
      </c>
    </row>
    <row r="74" spans="1:10" ht="15" customHeight="1" x14ac:dyDescent="0.25">
      <c r="A74" t="s">
        <v>1274</v>
      </c>
      <c r="B74" s="55" t="s">
        <v>1274</v>
      </c>
      <c r="C74" s="28" t="s">
        <v>1430</v>
      </c>
      <c r="D74" s="28" t="s">
        <v>1477</v>
      </c>
      <c r="E74" s="31">
        <v>1996</v>
      </c>
      <c r="F74" s="35">
        <v>2015</v>
      </c>
      <c r="G74" s="31" t="str">
        <f>MID(LPRDRG_S,LEN(LPRDRG_S)-4,4)</f>
        <v>2015</v>
      </c>
      <c r="I74" s="41"/>
      <c r="J74" s="14"/>
    </row>
    <row r="75" spans="1:10" ht="15" customHeight="1" x14ac:dyDescent="0.25">
      <c r="B75" s="55" t="s">
        <v>3387</v>
      </c>
      <c r="C75" s="28" t="s">
        <v>3487</v>
      </c>
      <c r="D75" s="28" t="s">
        <v>3488</v>
      </c>
      <c r="E75" s="31">
        <v>1977</v>
      </c>
      <c r="G75" s="31">
        <v>2019</v>
      </c>
      <c r="I75" s="14" t="s">
        <v>3489</v>
      </c>
      <c r="J75" s="14"/>
    </row>
    <row r="76" spans="1:10" ht="15" customHeight="1" x14ac:dyDescent="0.25">
      <c r="A76" t="s">
        <v>2352</v>
      </c>
      <c r="B76" s="55" t="s">
        <v>3396</v>
      </c>
      <c r="C76" s="28" t="s">
        <v>2359</v>
      </c>
      <c r="D76" s="28" t="s">
        <v>2360</v>
      </c>
      <c r="E76" s="31">
        <v>1996</v>
      </c>
      <c r="G76" s="31" t="str">
        <f>MID(LPRSKSOP,LEN(LPRSKSOP)-4,4)</f>
        <v>2019</v>
      </c>
      <c r="I76" s="14" t="s">
        <v>2679</v>
      </c>
      <c r="J76" s="14"/>
    </row>
    <row r="77" spans="1:10" ht="15" customHeight="1" x14ac:dyDescent="0.25">
      <c r="B77" s="55" t="s">
        <v>3397</v>
      </c>
      <c r="C77" s="28" t="s">
        <v>3490</v>
      </c>
      <c r="D77" s="28" t="s">
        <v>3491</v>
      </c>
      <c r="E77" s="31">
        <v>1999</v>
      </c>
      <c r="G77" s="31">
        <v>2019</v>
      </c>
      <c r="I77" s="14" t="s">
        <v>3492</v>
      </c>
      <c r="J77" s="14"/>
    </row>
    <row r="78" spans="1:10" ht="15" customHeight="1" x14ac:dyDescent="0.25">
      <c r="B78" s="55" t="s">
        <v>3494</v>
      </c>
      <c r="C78" s="28" t="s">
        <v>3497</v>
      </c>
      <c r="D78" s="28" t="s">
        <v>3500</v>
      </c>
      <c r="E78" s="31">
        <v>2016</v>
      </c>
      <c r="F78" s="35">
        <v>2018</v>
      </c>
      <c r="G78" s="31">
        <v>2018</v>
      </c>
      <c r="H78" s="14"/>
      <c r="I78" s="14" t="s">
        <v>3503</v>
      </c>
      <c r="J78" s="14"/>
    </row>
    <row r="79" spans="1:10" ht="15" customHeight="1" x14ac:dyDescent="0.25">
      <c r="B79" s="55" t="s">
        <v>3495</v>
      </c>
      <c r="C79" s="28" t="s">
        <v>3498</v>
      </c>
      <c r="D79" s="28" t="s">
        <v>3501</v>
      </c>
      <c r="E79" s="31">
        <v>2016</v>
      </c>
      <c r="F79" s="35">
        <v>2018</v>
      </c>
      <c r="G79" s="31">
        <v>2018</v>
      </c>
      <c r="I79" s="14" t="s">
        <v>3504</v>
      </c>
      <c r="J79" s="14"/>
    </row>
    <row r="80" spans="1:10" ht="15" customHeight="1" x14ac:dyDescent="0.25">
      <c r="B80" s="55" t="s">
        <v>3496</v>
      </c>
      <c r="C80" s="28" t="s">
        <v>3499</v>
      </c>
      <c r="D80" s="28" t="s">
        <v>3502</v>
      </c>
      <c r="E80" s="31">
        <v>2016</v>
      </c>
      <c r="F80" s="35">
        <v>2018</v>
      </c>
      <c r="G80" s="31">
        <v>2018</v>
      </c>
      <c r="I80" s="14" t="s">
        <v>3505</v>
      </c>
      <c r="J80" s="14"/>
    </row>
    <row r="81" spans="1:9" ht="15" customHeight="1" x14ac:dyDescent="0.25">
      <c r="A81" t="s">
        <v>1259</v>
      </c>
      <c r="B81" s="51" t="s">
        <v>1259</v>
      </c>
      <c r="C81" s="28" t="s">
        <v>1413</v>
      </c>
      <c r="D81" s="28" t="s">
        <v>1460</v>
      </c>
      <c r="E81" s="31">
        <v>2007</v>
      </c>
      <c r="G81" s="31" t="str">
        <f>MID(OF,LEN(OF)-4,4)</f>
        <v>2023</v>
      </c>
      <c r="I81" s="14" t="s">
        <v>3567</v>
      </c>
    </row>
    <row r="82" spans="1:9" ht="15" customHeight="1" x14ac:dyDescent="0.25">
      <c r="A82" t="s">
        <v>2681</v>
      </c>
      <c r="B82" s="55" t="s">
        <v>2681</v>
      </c>
      <c r="C82" s="28" t="s">
        <v>1494</v>
      </c>
      <c r="D82" s="28" t="s">
        <v>1497</v>
      </c>
      <c r="E82" s="31">
        <v>1995</v>
      </c>
      <c r="F82" s="35">
        <v>2019</v>
      </c>
      <c r="G82" s="31" t="str">
        <f>MID(PSYK_ADM,LEN(PSYK_ADM)-3,4)</f>
        <v>2019</v>
      </c>
      <c r="I82" s="14" t="s">
        <v>2682</v>
      </c>
    </row>
    <row r="83" spans="1:9" ht="15" customHeight="1" x14ac:dyDescent="0.25">
      <c r="A83" t="s">
        <v>2680</v>
      </c>
      <c r="B83" s="55" t="s">
        <v>2680</v>
      </c>
      <c r="C83" s="28" t="s">
        <v>1493</v>
      </c>
      <c r="D83" s="28" t="s">
        <v>1496</v>
      </c>
      <c r="E83" s="31">
        <v>1995</v>
      </c>
      <c r="F83" s="35">
        <v>2019</v>
      </c>
      <c r="G83" s="31" t="str">
        <f>MID(PSYK_DIAG,LEN(PSYK_DIAG)-3,4)</f>
        <v>2019</v>
      </c>
      <c r="I83" s="14" t="s">
        <v>2683</v>
      </c>
    </row>
    <row r="84" spans="1:9" ht="15" customHeight="1" x14ac:dyDescent="0.25">
      <c r="A84" t="s">
        <v>2878</v>
      </c>
      <c r="B84" s="55" t="s">
        <v>2878</v>
      </c>
      <c r="C84" s="28" t="s">
        <v>2892</v>
      </c>
      <c r="D84" s="28" t="s">
        <v>2893</v>
      </c>
      <c r="E84" s="31">
        <v>1995</v>
      </c>
      <c r="F84" s="35">
        <v>2019</v>
      </c>
      <c r="G84" s="31" t="str">
        <f>MID(PSYK_DIAG,LEN(PSYK_DIAG)-3,4)</f>
        <v>2019</v>
      </c>
      <c r="I84" s="14" t="s">
        <v>2894</v>
      </c>
    </row>
    <row r="85" spans="1:9" ht="15" customHeight="1" x14ac:dyDescent="0.25">
      <c r="A85" t="s">
        <v>2879</v>
      </c>
      <c r="B85" s="55" t="s">
        <v>2879</v>
      </c>
      <c r="C85" s="28" t="s">
        <v>2895</v>
      </c>
      <c r="D85" s="28" t="s">
        <v>2896</v>
      </c>
      <c r="E85" s="31">
        <v>1995</v>
      </c>
      <c r="F85" s="35">
        <v>2019</v>
      </c>
      <c r="G85" s="31" t="str">
        <f>MID(PSYK_DIAG,LEN(PSYK_DIAG)-3,4)</f>
        <v>2019</v>
      </c>
      <c r="I85" s="14" t="s">
        <v>2915</v>
      </c>
    </row>
    <row r="86" spans="1:9" ht="15" customHeight="1" x14ac:dyDescent="0.25">
      <c r="B86" s="55" t="s">
        <v>3443</v>
      </c>
      <c r="C86" s="28" t="s">
        <v>3481</v>
      </c>
      <c r="D86" s="28" t="s">
        <v>3482</v>
      </c>
      <c r="E86" s="31">
        <v>1995</v>
      </c>
      <c r="F86" s="35">
        <v>2019</v>
      </c>
      <c r="G86" s="31">
        <v>2019</v>
      </c>
      <c r="I86" s="14" t="s">
        <v>3483</v>
      </c>
    </row>
    <row r="87" spans="1:9" ht="15" customHeight="1" x14ac:dyDescent="0.25">
      <c r="B87" s="55" t="s">
        <v>3452</v>
      </c>
      <c r="C87" s="28" t="s">
        <v>3484</v>
      </c>
      <c r="D87" s="28" t="s">
        <v>3485</v>
      </c>
      <c r="E87" s="31">
        <v>1995</v>
      </c>
      <c r="F87" s="35">
        <v>2019</v>
      </c>
      <c r="G87" s="31">
        <v>2019</v>
      </c>
      <c r="I87" s="14" t="s">
        <v>3486</v>
      </c>
    </row>
    <row r="88" spans="1:9" ht="15" customHeight="1" x14ac:dyDescent="0.25">
      <c r="A88" t="s">
        <v>1260</v>
      </c>
      <c r="B88" s="52" t="s">
        <v>1260</v>
      </c>
      <c r="C88" s="28" t="s">
        <v>1409</v>
      </c>
      <c r="D88" s="28" t="s">
        <v>1456</v>
      </c>
      <c r="E88" s="31">
        <v>1980</v>
      </c>
      <c r="G88" s="31" t="str">
        <f>MID(RAS,LEN(RAS)-4,4)</f>
        <v>2023</v>
      </c>
      <c r="I88" s="14" t="s">
        <v>3568</v>
      </c>
    </row>
    <row r="89" spans="1:9" ht="15" customHeight="1" x14ac:dyDescent="0.25">
      <c r="A89" t="s">
        <v>1261</v>
      </c>
      <c r="B89" s="52" t="s">
        <v>1261</v>
      </c>
      <c r="C89" s="28" t="s">
        <v>1416</v>
      </c>
      <c r="D89" s="28" t="s">
        <v>1463</v>
      </c>
      <c r="E89" s="31">
        <v>1994</v>
      </c>
      <c r="F89" s="35">
        <v>2019</v>
      </c>
      <c r="G89" s="31" t="str">
        <f>MID(SGDP,LEN(SGDP)-4,4)</f>
        <v>2019</v>
      </c>
      <c r="I89" s="14" t="s">
        <v>3569</v>
      </c>
    </row>
    <row r="90" spans="1:9" ht="15" customHeight="1" x14ac:dyDescent="0.25">
      <c r="A90" t="s">
        <v>1283</v>
      </c>
      <c r="B90" s="52" t="s">
        <v>1283</v>
      </c>
      <c r="C90" s="28" t="s">
        <v>1500</v>
      </c>
      <c r="D90" s="28" t="s">
        <v>1504</v>
      </c>
      <c r="E90" s="31">
        <v>2005</v>
      </c>
      <c r="G90" s="31" t="str">
        <f>MID(SSKO,LEN(SSKO)-4,4)</f>
        <v>2023</v>
      </c>
      <c r="I90" s="14" t="s">
        <v>3570</v>
      </c>
    </row>
    <row r="91" spans="1:9" ht="15" customHeight="1" x14ac:dyDescent="0.25">
      <c r="A91" t="s">
        <v>1284</v>
      </c>
      <c r="B91" s="55" t="s">
        <v>1284</v>
      </c>
      <c r="C91" s="28" t="s">
        <v>1501</v>
      </c>
      <c r="D91" s="28" t="s">
        <v>1505</v>
      </c>
      <c r="E91" s="31">
        <v>2005</v>
      </c>
      <c r="G91" s="31" t="str">
        <f>MID(SSSY,LEN(SSSY)-4,4)</f>
        <v>2023</v>
      </c>
      <c r="I91" s="14" t="s">
        <v>3571</v>
      </c>
    </row>
    <row r="92" spans="1:9" ht="15" customHeight="1" x14ac:dyDescent="0.25">
      <c r="A92" t="s">
        <v>1285</v>
      </c>
      <c r="B92" s="55" t="s">
        <v>1285</v>
      </c>
      <c r="C92" s="28" t="s">
        <v>1501</v>
      </c>
      <c r="D92" s="28" t="s">
        <v>1505</v>
      </c>
      <c r="E92" s="31">
        <v>1990</v>
      </c>
      <c r="F92" s="35">
        <v>2005</v>
      </c>
      <c r="G92" s="31" t="str">
        <f>MID(SYSI,LEN(SYSI)-4,4)</f>
        <v>2005</v>
      </c>
      <c r="I92" s="14" t="s">
        <v>3572</v>
      </c>
    </row>
    <row r="93" spans="1:9" ht="15" customHeight="1" x14ac:dyDescent="0.25">
      <c r="A93" t="s">
        <v>1286</v>
      </c>
      <c r="B93" s="55" t="s">
        <v>1286</v>
      </c>
      <c r="C93" s="28" t="s">
        <v>1502</v>
      </c>
      <c r="D93" s="28" t="s">
        <v>1506</v>
      </c>
      <c r="E93" s="31">
        <v>1992</v>
      </c>
      <c r="F93" s="35">
        <v>2005</v>
      </c>
      <c r="G93" s="31" t="str">
        <f>MID(SYST,LEN(SYST)-4,4)</f>
        <v>2005</v>
      </c>
      <c r="I93" s="14" t="s">
        <v>3573</v>
      </c>
    </row>
    <row r="94" spans="1:9" ht="15" customHeight="1" x14ac:dyDescent="0.25">
      <c r="A94" t="s">
        <v>1262</v>
      </c>
      <c r="B94" s="52" t="s">
        <v>1262</v>
      </c>
      <c r="C94" s="28" t="s">
        <v>1395</v>
      </c>
      <c r="D94" s="28" t="s">
        <v>1442</v>
      </c>
      <c r="E94" s="31">
        <v>1981</v>
      </c>
      <c r="G94" s="31" t="str">
        <f>MID(UDDA,LEN(UDDA)-4,4)</f>
        <v>2024</v>
      </c>
      <c r="H94" s="26" t="s">
        <v>3264</v>
      </c>
      <c r="I94" s="14" t="s">
        <v>3574</v>
      </c>
    </row>
    <row r="95" spans="1:9" ht="15" customHeight="1" x14ac:dyDescent="0.25">
      <c r="A95" t="s">
        <v>2743</v>
      </c>
      <c r="B95" s="52" t="s">
        <v>2743</v>
      </c>
      <c r="C95" s="28" t="s">
        <v>2747</v>
      </c>
      <c r="D95" s="28" t="s">
        <v>2748</v>
      </c>
      <c r="E95" s="31">
        <v>1970</v>
      </c>
      <c r="G95" s="31" t="str">
        <f>MID(UDDF,LEN(UDDF)-3,4)</f>
        <v>2409</v>
      </c>
      <c r="I95" s="14" t="s">
        <v>2749</v>
      </c>
    </row>
    <row r="96" spans="1:9" ht="15" customHeight="1" x14ac:dyDescent="0.25">
      <c r="B96" s="56" t="s">
        <v>3275</v>
      </c>
      <c r="C96" s="28" t="s">
        <v>3324</v>
      </c>
      <c r="D96" s="28" t="s">
        <v>3325</v>
      </c>
      <c r="E96" s="31">
        <v>2006</v>
      </c>
      <c r="G96" s="31">
        <v>2023</v>
      </c>
      <c r="I96" s="14" t="s">
        <v>3326</v>
      </c>
    </row>
    <row r="97" spans="1:28" ht="15" customHeight="1" x14ac:dyDescent="0.25">
      <c r="B97" s="52" t="s">
        <v>3454</v>
      </c>
      <c r="C97" s="28" t="s">
        <v>3473</v>
      </c>
      <c r="D97" s="28" t="s">
        <v>3474</v>
      </c>
      <c r="E97" s="31">
        <v>2013</v>
      </c>
      <c r="G97" s="31">
        <v>2023</v>
      </c>
      <c r="I97" s="14" t="s">
        <v>3475</v>
      </c>
    </row>
    <row r="98" spans="1:28" ht="15" customHeight="1" x14ac:dyDescent="0.25">
      <c r="A98" t="s">
        <v>1263</v>
      </c>
      <c r="B98" s="52" t="s">
        <v>1263</v>
      </c>
      <c r="C98" s="28" t="s">
        <v>1396</v>
      </c>
      <c r="D98" s="28" t="s">
        <v>1443</v>
      </c>
      <c r="E98" s="31">
        <v>2002</v>
      </c>
      <c r="G98" s="31" t="str">
        <f>MID(UDFK,LEN(UDFK)-3,4)</f>
        <v>2024</v>
      </c>
      <c r="I98" s="14" t="s">
        <v>2684</v>
      </c>
    </row>
    <row r="99" spans="1:28" ht="15" customHeight="1" x14ac:dyDescent="0.25">
      <c r="A99" t="s">
        <v>1264</v>
      </c>
      <c r="B99" s="52" t="s">
        <v>1264</v>
      </c>
      <c r="C99" s="28" t="s">
        <v>1397</v>
      </c>
      <c r="D99" s="28" t="s">
        <v>1444</v>
      </c>
      <c r="E99" s="31">
        <v>1978</v>
      </c>
      <c r="F99" s="36"/>
      <c r="G99" s="31" t="str">
        <f>MID(UDG,LEN(UDG)-3,4)</f>
        <v>2024</v>
      </c>
      <c r="I99" s="14" t="s">
        <v>2916</v>
      </c>
    </row>
    <row r="100" spans="1:28" ht="15" customHeight="1" x14ac:dyDescent="0.25">
      <c r="A100" t="s">
        <v>1265</v>
      </c>
      <c r="B100" s="52" t="s">
        <v>1265</v>
      </c>
      <c r="C100" s="28" t="s">
        <v>1398</v>
      </c>
      <c r="D100" s="28" t="s">
        <v>1445</v>
      </c>
      <c r="E100" s="31">
        <v>1998</v>
      </c>
      <c r="G100" s="31" t="str">
        <f>MID(UDGK,LEN(UDGK)-3,4)</f>
        <v>2024</v>
      </c>
      <c r="I100" s="14" t="s">
        <v>2917</v>
      </c>
    </row>
    <row r="101" spans="1:28" ht="15" customHeight="1" x14ac:dyDescent="0.25">
      <c r="A101" t="s">
        <v>1266</v>
      </c>
      <c r="B101" s="52" t="s">
        <v>1266</v>
      </c>
      <c r="C101" s="28" t="s">
        <v>1399</v>
      </c>
      <c r="D101" s="28" t="s">
        <v>1446</v>
      </c>
      <c r="E101" s="31" t="s">
        <v>1301</v>
      </c>
      <c r="G101" s="31" t="str">
        <f>MID(UDKV,LEN(UDKV)-3,4)</f>
        <v>2024</v>
      </c>
      <c r="I101" s="14" t="s">
        <v>3575</v>
      </c>
    </row>
    <row r="102" spans="1:28" ht="15" customHeight="1" x14ac:dyDescent="0.25">
      <c r="A102" t="s">
        <v>1267</v>
      </c>
      <c r="B102" s="52" t="s">
        <v>1267</v>
      </c>
      <c r="C102" s="28" t="s">
        <v>1400</v>
      </c>
      <c r="D102" s="28" t="s">
        <v>1447</v>
      </c>
      <c r="E102" s="31">
        <v>2011</v>
      </c>
      <c r="G102" s="31" t="str">
        <f>MID(UDSP,LEN(UDSP)-4,4)</f>
        <v>2023</v>
      </c>
      <c r="I102" s="14" t="s">
        <v>3576</v>
      </c>
    </row>
    <row r="103" spans="1:28" ht="15" customHeight="1" x14ac:dyDescent="0.25">
      <c r="A103" t="s">
        <v>1268</v>
      </c>
      <c r="B103" s="52" t="s">
        <v>1268</v>
      </c>
      <c r="C103" s="28" t="s">
        <v>1401</v>
      </c>
      <c r="D103" s="28" t="s">
        <v>1448</v>
      </c>
      <c r="E103" s="31" t="s">
        <v>1301</v>
      </c>
      <c r="G103" s="31" t="str">
        <f>MID(VEUV,LEN(VEUV)-3,4)</f>
        <v>2024</v>
      </c>
      <c r="I103" s="14" t="s">
        <v>3577</v>
      </c>
    </row>
    <row r="104" spans="1:28" ht="15" customHeight="1" x14ac:dyDescent="0.25">
      <c r="A104" t="s">
        <v>1275</v>
      </c>
      <c r="B104" s="52" t="s">
        <v>1275</v>
      </c>
      <c r="C104" s="28" t="s">
        <v>1394</v>
      </c>
      <c r="D104" s="28" t="s">
        <v>1441</v>
      </c>
      <c r="E104" s="31">
        <v>1973</v>
      </c>
      <c r="G104" s="31" t="str">
        <f>MID(VNDS,LEN(VNDS)-3,4)</f>
        <v>2023</v>
      </c>
      <c r="H104" s="26" t="s">
        <v>1310</v>
      </c>
      <c r="I104" s="14" t="s">
        <v>3578</v>
      </c>
    </row>
    <row r="105" spans="1:28" ht="15" customHeight="1" x14ac:dyDescent="0.25">
      <c r="B105" s="15"/>
      <c r="C105" s="28"/>
      <c r="D105" s="28"/>
      <c r="I105" s="41"/>
    </row>
    <row r="106" spans="1:28" ht="15" customHeight="1" x14ac:dyDescent="0.25">
      <c r="B106" s="18"/>
      <c r="C106" s="28"/>
      <c r="D106" s="28"/>
      <c r="E106" s="31"/>
      <c r="I106" s="41"/>
    </row>
    <row r="107" spans="1:28" ht="15" customHeight="1" x14ac:dyDescent="0.25">
      <c r="B107" s="18"/>
      <c r="C107" s="28"/>
      <c r="D107" s="28"/>
      <c r="E107" s="31"/>
      <c r="I107" s="41"/>
    </row>
    <row r="108" spans="1:28" ht="15" customHeight="1" x14ac:dyDescent="0.25">
      <c r="B108" s="18"/>
      <c r="C108" s="28"/>
      <c r="D108" s="28"/>
      <c r="E108" s="31"/>
      <c r="I108" s="1"/>
    </row>
    <row r="109" spans="1:28" ht="15" customHeight="1" x14ac:dyDescent="0.25">
      <c r="B109" s="18"/>
      <c r="C109" s="28"/>
      <c r="D109" s="28"/>
      <c r="E109" s="31"/>
    </row>
    <row r="110" spans="1:28" ht="15" customHeight="1" x14ac:dyDescent="0.35">
      <c r="B110" s="18"/>
      <c r="C110" s="28"/>
      <c r="D110" s="28"/>
      <c r="E110" s="31"/>
      <c r="F110" s="34"/>
      <c r="J110" s="9"/>
      <c r="K110" s="9"/>
      <c r="L110" s="9"/>
      <c r="M110" s="9"/>
      <c r="N110" s="9"/>
      <c r="O110" s="9"/>
      <c r="P110" s="9"/>
      <c r="Q110" s="9"/>
      <c r="R110" s="9"/>
      <c r="S110" s="9"/>
      <c r="T110" s="9"/>
      <c r="U110" s="9"/>
      <c r="V110" s="9"/>
      <c r="W110" s="9"/>
      <c r="X110" s="9"/>
      <c r="Y110" s="9"/>
      <c r="Z110" s="9"/>
      <c r="AA110" s="9"/>
      <c r="AB110" s="9"/>
    </row>
    <row r="111" spans="1:28" ht="15" customHeight="1" x14ac:dyDescent="0.25">
      <c r="B111" s="18"/>
      <c r="C111" s="28"/>
      <c r="D111" s="28"/>
      <c r="E111" s="31"/>
    </row>
    <row r="112" spans="1:28" ht="15" customHeight="1" x14ac:dyDescent="0.25">
      <c r="B112" s="18"/>
      <c r="C112" s="28"/>
      <c r="D112" s="28"/>
      <c r="E112" s="31"/>
    </row>
    <row r="113" spans="2:7" ht="15" customHeight="1" x14ac:dyDescent="0.25">
      <c r="B113" s="18"/>
      <c r="C113" s="28"/>
      <c r="D113" s="28"/>
      <c r="E113" s="31"/>
    </row>
    <row r="114" spans="2:7" ht="15" customHeight="1" x14ac:dyDescent="0.25">
      <c r="B114" s="18"/>
      <c r="C114" s="28"/>
      <c r="D114" s="28"/>
      <c r="E114" s="31"/>
    </row>
    <row r="115" spans="2:7" ht="15" customHeight="1" x14ac:dyDescent="0.25">
      <c r="B115" s="18"/>
      <c r="C115" s="28"/>
      <c r="D115" s="28"/>
      <c r="E115" s="31"/>
    </row>
    <row r="116" spans="2:7" ht="15" customHeight="1" x14ac:dyDescent="0.25">
      <c r="B116" s="18"/>
      <c r="C116" s="28"/>
      <c r="D116" s="28"/>
      <c r="E116" s="31"/>
    </row>
    <row r="117" spans="2:7" ht="15" customHeight="1" x14ac:dyDescent="0.25">
      <c r="B117" s="18"/>
      <c r="C117" s="28"/>
      <c r="D117" s="28"/>
      <c r="E117" s="31"/>
      <c r="G117" s="31"/>
    </row>
    <row r="118" spans="2:7" ht="15" customHeight="1" x14ac:dyDescent="0.25">
      <c r="B118" s="18"/>
      <c r="C118" s="28"/>
      <c r="D118" s="28"/>
      <c r="E118" s="31"/>
    </row>
    <row r="119" spans="2:7" ht="15" customHeight="1" x14ac:dyDescent="0.25"/>
    <row r="120" spans="2:7" ht="15" customHeight="1" x14ac:dyDescent="0.25"/>
    <row r="121" spans="2:7" ht="15" customHeight="1" x14ac:dyDescent="0.25"/>
    <row r="122" spans="2:7" ht="15" customHeight="1" x14ac:dyDescent="0.25"/>
    <row r="123" spans="2:7" ht="15" customHeight="1" x14ac:dyDescent="0.25"/>
    <row r="124" spans="2:7" ht="15" customHeight="1" x14ac:dyDescent="0.25"/>
    <row r="125" spans="2:7" ht="15" customHeight="1" x14ac:dyDescent="0.25"/>
    <row r="126" spans="2:7" ht="15" customHeight="1" x14ac:dyDescent="0.25"/>
    <row r="127" spans="2:7" ht="15" customHeight="1" x14ac:dyDescent="0.25"/>
    <row r="128" spans="2:7"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sheetData>
  <sortState xmlns:xlrd2="http://schemas.microsoft.com/office/spreadsheetml/2017/richdata2" ref="B5:AB115">
    <sortCondition ref="B5"/>
  </sortState>
  <hyperlinks>
    <hyperlink ref="B5" location="ADOP" display="ADOP" xr:uid="{00000000-0004-0000-0000-000000000000}"/>
    <hyperlink ref="B27" location="DOD" display="DOD" xr:uid="{00000000-0004-0000-0000-000001000000}"/>
    <hyperlink ref="B35" location="FAFA" display="FAFA" xr:uid="{00000000-0004-0000-0000-000002000000}"/>
    <hyperlink ref="B38" location="FAIN" display="FAIN" xr:uid="{00000000-0004-0000-0000-000003000000}"/>
    <hyperlink ref="B36" location="FAHU" display="FAHU" xr:uid="{00000000-0004-0000-0000-000004000000}"/>
    <hyperlink ref="B42" location="HUST" display="HUST" xr:uid="{00000000-0004-0000-0000-000005000000}"/>
    <hyperlink ref="B40" location="FOB" display="FOB" xr:uid="{00000000-0004-0000-0000-000006000000}"/>
    <hyperlink ref="B37" location="FAIK" display="FAIK" xr:uid="{00000000-0004-0000-0000-000007000000}"/>
    <hyperlink ref="B41" location="FTDB" display="FTDB" xr:uid="{00000000-0004-0000-0000-000008000000}"/>
    <hyperlink ref="B47" location="IEPE" display="IEPE" xr:uid="{00000000-0004-0000-0000-000009000000}"/>
    <hyperlink ref="B104" location="VNDS" display="VNDS" xr:uid="{00000000-0004-0000-0000-00000A000000}"/>
    <hyperlink ref="B57" location="LMDB" display="LMDB" xr:uid="{00000000-0004-0000-0000-00000B000000}"/>
    <hyperlink ref="B14" location="BEF" display="BEF" xr:uid="{00000000-0004-0000-0000-00000C000000}"/>
    <hyperlink ref="B39" location="FAM" display="FAM" xr:uid="{00000000-0004-0000-0000-00000D000000}"/>
    <hyperlink ref="B94" location="UDDA" display="UDDA" xr:uid="{00000000-0004-0000-0000-000012000000}"/>
    <hyperlink ref="B98" location="UDFK" display="UDFK" xr:uid="{00000000-0004-0000-0000-000013000000}"/>
    <hyperlink ref="B99" location="UDG" display="UDG" xr:uid="{00000000-0004-0000-0000-000014000000}"/>
    <hyperlink ref="B100" location="UDGK" display="UDGK" xr:uid="{00000000-0004-0000-0000-000015000000}"/>
    <hyperlink ref="B101" location="UDKV" display="UDKV" xr:uid="{00000000-0004-0000-0000-000016000000}"/>
    <hyperlink ref="B102" location="UDSP" display="UDSP" xr:uid="{00000000-0004-0000-0000-000017000000}"/>
    <hyperlink ref="B103" location="VEUV" display="VEUV" xr:uid="{00000000-0004-0000-0000-000018000000}"/>
    <hyperlink ref="B21" location="BUA" display="BUA" xr:uid="{00000000-0004-0000-0000-000019000000}"/>
    <hyperlink ref="B24" location="BUFO" display="BUFO" xr:uid="{00000000-0004-0000-0000-00001A000000}"/>
    <hyperlink ref="B25" location="DAGI" display="DAGI" xr:uid="{00000000-0004-0000-0000-00001B000000}"/>
    <hyperlink ref="B50" location="KRAF" display="KRAF" xr:uid="{00000000-0004-0000-0000-00001C000000}"/>
    <hyperlink ref="B51" location="KRAN" display="KRAN" xr:uid="{00000000-0004-0000-0000-00001D000000}"/>
    <hyperlink ref="B52" location="KRIN" display="KRIN" xr:uid="{00000000-0004-0000-0000-00001E000000}"/>
    <hyperlink ref="B53" location="KRKO" display="KRKO" xr:uid="{00000000-0004-0000-0000-00001F000000}"/>
    <hyperlink ref="B55" location="KROF" display="KROF" xr:uid="{00000000-0004-0000-0000-000020000000}"/>
    <hyperlink ref="B56" location="KRSI" display="KRSI" xr:uid="{00000000-0004-0000-0000-000021000000}"/>
    <hyperlink ref="B20" location="BOL" display="BOL" xr:uid="{00000000-0004-0000-0000-000022000000}"/>
    <hyperlink ref="B32" location="EJER" display="EJER" xr:uid="{00000000-0004-0000-0000-000023000000}"/>
    <hyperlink ref="B33" location="EJSA" display="EJSA" xr:uid="{00000000-0004-0000-0000-000024000000}"/>
    <hyperlink ref="B34" location="EJVK" display="EJVK" xr:uid="{00000000-0004-0000-0000-000025000000}"/>
    <hyperlink ref="B30" location="DREAM" display="DREAM" xr:uid="{00000000-0004-0000-0000-000027000000}"/>
    <hyperlink ref="B73" location="LPRDIAG" display="LPR_DIAG" xr:uid="{00000000-0004-0000-0000-000028000000}"/>
    <hyperlink ref="B74" location="LPRDRG_S" display="LPRDRG_S" xr:uid="{00000000-0004-0000-0000-000029000000}"/>
    <hyperlink ref="B45" location="IDAS" display="IDAS" xr:uid="{00000000-0004-0000-0000-00002A000000}"/>
    <hyperlink ref="B46" location="IDFI" display="IDFI" xr:uid="{00000000-0004-0000-0000-00002B000000}"/>
    <hyperlink ref="B6" location="AKM" display="AKM" xr:uid="{00000000-0004-0000-0000-00002C000000}"/>
    <hyperlink ref="B43" location="IDAN" display="IDAN" xr:uid="{00000000-0004-0000-0000-00002D000000}"/>
    <hyperlink ref="B44" location="IDAP" display="IDAP" xr:uid="{00000000-0004-0000-0000-00002E000000}"/>
    <hyperlink ref="B58" location="LON" display="LON" xr:uid="{00000000-0004-0000-0000-000030000000}"/>
    <hyperlink ref="B7" location="AMFO" display="AMFO" xr:uid="{00000000-0004-0000-0000-000032000000}"/>
    <hyperlink ref="B31" location="DUR" display="DUR" xr:uid="{00000000-0004-0000-0000-000034000000}"/>
    <hyperlink ref="B81" location="OF" display="OF" xr:uid="{00000000-0004-0000-0000-000035000000}"/>
    <hyperlink ref="B89" location="SGDP" display="SGDP" xr:uid="{00000000-0004-0000-0000-000036000000}"/>
    <hyperlink ref="I5" r:id="rId1" xr:uid="{00000000-0004-0000-0000-000037000000}"/>
    <hyperlink ref="I35" r:id="rId2" xr:uid="{00000000-0004-0000-0000-000038000000}"/>
    <hyperlink ref="I36" r:id="rId3" xr:uid="{00000000-0004-0000-0000-000039000000}"/>
    <hyperlink ref="I38" r:id="rId4" xr:uid="{00000000-0004-0000-0000-00003A000000}"/>
    <hyperlink ref="I47" r:id="rId5" xr:uid="{00000000-0004-0000-0000-00003B000000}"/>
    <hyperlink ref="I104" r:id="rId6" xr:uid="{00000000-0004-0000-0000-00003C000000}"/>
    <hyperlink ref="I94" r:id="rId7" xr:uid="{00000000-0004-0000-0000-000041000000}"/>
    <hyperlink ref="I100" r:id="rId8" xr:uid="{00000000-0004-0000-0000-000042000000}"/>
    <hyperlink ref="I101" r:id="rId9" xr:uid="{00000000-0004-0000-0000-000043000000}"/>
    <hyperlink ref="I102" r:id="rId10" xr:uid="{00000000-0004-0000-0000-000044000000}"/>
    <hyperlink ref="I103" r:id="rId11" xr:uid="{00000000-0004-0000-0000-000045000000}"/>
    <hyperlink ref="I25" r:id="rId12" xr:uid="{00000000-0004-0000-0000-000046000000}"/>
    <hyperlink ref="I6" r:id="rId13" xr:uid="{00000000-0004-0000-0000-000047000000}"/>
    <hyperlink ref="I88" r:id="rId14" xr:uid="{00000000-0004-0000-0000-000048000000}"/>
    <hyperlink ref="B28" location="DODSAARS" display="DODSAARS" xr:uid="{00000000-0004-0000-0000-000049000000}"/>
    <hyperlink ref="B29" location="DODSAASG" display="DODSAASG" xr:uid="{00000000-0004-0000-0000-00004A000000}"/>
    <hyperlink ref="B10" location="BBRB" display="BBRB" xr:uid="{00000000-0004-0000-0000-00004B000000}"/>
    <hyperlink ref="B12" location="BBRE" display="BBRE" xr:uid="{00000000-0004-0000-0000-00004C000000}"/>
    <hyperlink ref="B72" location="LPRBES" display="LPR_BES" xr:uid="{00000000-0004-0000-0000-00004D000000}"/>
    <hyperlink ref="B83" location="PSYK_DIAG" display="PSYK_DIAG" xr:uid="{00000000-0004-0000-0000-00004E000000}"/>
    <hyperlink ref="B82" location="PSYK_ADM" display="PSYK_ADM" xr:uid="{00000000-0004-0000-0000-00004F000000}"/>
    <hyperlink ref="B91" location="SSSY" display="SSSY" xr:uid="{00000000-0004-0000-0000-000050000000}"/>
    <hyperlink ref="B92" location="SYSI" display="SYSI" xr:uid="{00000000-0004-0000-0000-000051000000}"/>
    <hyperlink ref="B90" location="SSKO" display="SSKO" xr:uid="{00000000-0004-0000-0000-000052000000}"/>
    <hyperlink ref="B93" location="SYST" display="SYST" xr:uid="{00000000-0004-0000-0000-000053000000}"/>
    <hyperlink ref="B49" location="KOTRE" display="KOTRE" xr:uid="{00000000-0004-0000-0000-000055000000}"/>
    <hyperlink ref="B48" location="IND" display="IND" xr:uid="{00000000-0004-0000-0000-000056000000}"/>
    <hyperlink ref="I49" r:id="rId15" xr:uid="{00000000-0004-0000-0000-000058000000}"/>
    <hyperlink ref="I7" r:id="rId16" xr:uid="{00000000-0004-0000-0000-00005A000000}"/>
    <hyperlink ref="I31" r:id="rId17" xr:uid="{00000000-0004-0000-0000-00005B000000}"/>
    <hyperlink ref="I34" r:id="rId18" xr:uid="{00000000-0004-0000-0000-00005C000000}"/>
    <hyperlink ref="I33" r:id="rId19" xr:uid="{00000000-0004-0000-0000-00005D000000}"/>
    <hyperlink ref="I32" r:id="rId20" xr:uid="{00000000-0004-0000-0000-00005E000000}"/>
    <hyperlink ref="I12" r:id="rId21" xr:uid="{00000000-0004-0000-0000-00005F000000}"/>
    <hyperlink ref="I10" r:id="rId22" xr:uid="{00000000-0004-0000-0000-000060000000}"/>
    <hyperlink ref="I56" r:id="rId23" xr:uid="{00000000-0004-0000-0000-000061000000}"/>
    <hyperlink ref="I55" r:id="rId24" xr:uid="{00000000-0004-0000-0000-000062000000}"/>
    <hyperlink ref="I53" r:id="rId25" xr:uid="{00000000-0004-0000-0000-000063000000}"/>
    <hyperlink ref="I51" r:id="rId26" xr:uid="{00000000-0004-0000-0000-000064000000}"/>
    <hyperlink ref="I89" r:id="rId27" xr:uid="{00000000-0004-0000-0000-000065000000}"/>
    <hyperlink ref="I93" r:id="rId28" xr:uid="{00000000-0004-0000-0000-000066000000}"/>
    <hyperlink ref="I92" r:id="rId29" xr:uid="{00000000-0004-0000-0000-000067000000}"/>
    <hyperlink ref="I91" r:id="rId30" xr:uid="{00000000-0004-0000-0000-000068000000}"/>
    <hyperlink ref="I90" r:id="rId31" xr:uid="{00000000-0004-0000-0000-000069000000}"/>
    <hyperlink ref="I81" r:id="rId32" xr:uid="{00000000-0004-0000-0000-00006A000000}"/>
    <hyperlink ref="I46" r:id="rId33" xr:uid="{00000000-0004-0000-0000-00006B000000}"/>
    <hyperlink ref="I48" r:id="rId34" xr:uid="{00000000-0004-0000-0000-00006C000000}"/>
    <hyperlink ref="B88" location="RAS" display="RAS" xr:uid="{00000000-0004-0000-0000-00006D000000}"/>
    <hyperlink ref="I37" r:id="rId35" xr:uid="{00000000-0004-0000-0000-00006E000000}"/>
    <hyperlink ref="B8" location="BARNFORA" display="BARNFORA" xr:uid="{00000000-0004-0000-0000-000070000000}"/>
    <hyperlink ref="B71" location="LPRADM" display="LPR_ADM" xr:uid="{00000000-0004-0000-0000-000071000000}"/>
    <hyperlink ref="B76" location="LPR_SKSOPR" display="LPR_SKSOPR" xr:uid="{00000000-0004-0000-0000-000072000000}"/>
    <hyperlink ref="B22:B23" location="BUA" display="BUA" xr:uid="{00000000-0004-0000-0000-000073000000}"/>
    <hyperlink ref="B22" location="BUAH" display="BUAH" xr:uid="{00000000-0004-0000-0000-000074000000}"/>
    <hyperlink ref="B23" location="BUAS" display="BUAS" xr:uid="{00000000-0004-0000-0000-000075000000}"/>
    <hyperlink ref="I71" r:id="rId36" xr:uid="{00000000-0004-0000-0000-000076000000}"/>
    <hyperlink ref="I73" r:id="rId37" xr:uid="{00000000-0004-0000-0000-000077000000}"/>
    <hyperlink ref="B54" location="KRMS" display="KRMS" xr:uid="{00000000-0004-0000-0000-000078000000}"/>
    <hyperlink ref="I20" r:id="rId38" xr:uid="{00000000-0004-0000-0000-000079000000}"/>
    <hyperlink ref="I14" r:id="rId39" xr:uid="{00000000-0004-0000-0000-00007A000000}"/>
    <hyperlink ref="I99" r:id="rId40" xr:uid="{00000000-0004-0000-0000-00007B000000}"/>
    <hyperlink ref="I98" r:id="rId41" xr:uid="{00000000-0004-0000-0000-00007C000000}"/>
    <hyperlink ref="I83" r:id="rId42" xr:uid="{00000000-0004-0000-0000-00007D000000}"/>
    <hyperlink ref="I82" r:id="rId43" xr:uid="{00000000-0004-0000-0000-00007E000000}"/>
    <hyperlink ref="I76" r:id="rId44" xr:uid="{00000000-0004-0000-0000-00007F000000}"/>
    <hyperlink ref="I72" r:id="rId45" xr:uid="{00000000-0004-0000-0000-000080000000}"/>
    <hyperlink ref="I58" r:id="rId46" xr:uid="{00000000-0004-0000-0000-000081000000}"/>
    <hyperlink ref="I57" r:id="rId47" xr:uid="{00000000-0004-0000-0000-000082000000}"/>
    <hyperlink ref="I54" r:id="rId48" xr:uid="{00000000-0004-0000-0000-000083000000}"/>
    <hyperlink ref="I52" r:id="rId49" xr:uid="{00000000-0004-0000-0000-000084000000}"/>
    <hyperlink ref="I50" r:id="rId50" xr:uid="{00000000-0004-0000-0000-000085000000}"/>
    <hyperlink ref="I22" r:id="rId51" xr:uid="{00000000-0004-0000-0000-000088000000}"/>
    <hyperlink ref="I24" r:id="rId52" xr:uid="{00000000-0004-0000-0000-000089000000}"/>
    <hyperlink ref="I27" r:id="rId53" xr:uid="{00000000-0004-0000-0000-00008A000000}"/>
    <hyperlink ref="I21" r:id="rId54" xr:uid="{00000000-0004-0000-0000-00008B000000}"/>
    <hyperlink ref="I28" r:id="rId55" xr:uid="{00000000-0004-0000-0000-00008C000000}"/>
    <hyperlink ref="I29" r:id="rId56" xr:uid="{00000000-0004-0000-0000-00008D000000}"/>
    <hyperlink ref="I30" r:id="rId57" xr:uid="{00000000-0004-0000-0000-00008E000000}"/>
    <hyperlink ref="I40" r:id="rId58" xr:uid="{00000000-0004-0000-0000-00008F000000}"/>
    <hyperlink ref="I41" r:id="rId59" xr:uid="{00000000-0004-0000-0000-000090000000}"/>
    <hyperlink ref="I43" r:id="rId60" xr:uid="{00000000-0004-0000-0000-000091000000}"/>
    <hyperlink ref="I45" r:id="rId61" xr:uid="{00000000-0004-0000-0000-000092000000}"/>
    <hyperlink ref="B95" location="UDDF" display="UDDF" xr:uid="{00000000-0004-0000-0000-000093000000}"/>
    <hyperlink ref="I95" r:id="rId62" xr:uid="{00000000-0004-0000-0000-000094000000}"/>
    <hyperlink ref="B19" location="BOERNSB" display="BOERNSB" xr:uid="{00000000-0004-0000-0000-000095000000}"/>
    <hyperlink ref="B18" location="BOERNFB" display="BOERNFB" xr:uid="{00000000-0004-0000-0000-000096000000}"/>
    <hyperlink ref="B26" location="DAR" display="DAR" xr:uid="{00000000-0004-0000-0000-000097000000}"/>
    <hyperlink ref="B15" location="BEFADR" display="BEFADR" xr:uid="{00000000-0004-0000-0000-000098000000}"/>
    <hyperlink ref="B16" location="BEFBOP" display="BEFBOP" xr:uid="{00000000-0004-0000-0000-000099000000}"/>
    <hyperlink ref="B85" location="PSYK_PSYKIO" display="PSYK_PSYKIO" xr:uid="{00000000-0004-0000-0000-00009A000000}"/>
    <hyperlink ref="B84" location="PSYK_PERS" display="PSYK_PERS" xr:uid="{00000000-0004-0000-0000-00009B000000}"/>
    <hyperlink ref="I23" r:id="rId63" xr:uid="{00000000-0004-0000-0000-00009C000000}"/>
    <hyperlink ref="I15" r:id="rId64" display="https://www.dst.dk/extranet/ForskningVariabellister/BEFADR - Adresseregister.html" xr:uid="{00000000-0004-0000-0000-00009D000000}"/>
    <hyperlink ref="I16" r:id="rId65" display="https://www.dst.dk/extranet/ForskningVariabellister/BEFBOP - Bop%C3%A6ls%C3%A6ndringer.html" xr:uid="{00000000-0004-0000-0000-00009E000000}"/>
    <hyperlink ref="I18" r:id="rId66" display="https://www.dst.dk/extranet/ForskningVariabellister/BOERNFB - B%C3%B8rnepasning 0-5 %C3%A5rige (Indskrevne B%C3%B8rn).html" xr:uid="{00000000-0004-0000-0000-00009F000000}"/>
    <hyperlink ref="I19" r:id="rId67" display="https://www.dst.dk/extranet/ForskningVariabellister/BOERNSB - B%C3%B8rnepasning over 5 %C3%A5r (Indskrevne B%C3%B8rn).html" xr:uid="{00000000-0004-0000-0000-0000A0000000}"/>
    <hyperlink ref="I26" r:id="rId68" display="https://www.dst.dk/extranet/ForskningVariabellister/DAR - Danmarks adresseregister.html" xr:uid="{00000000-0004-0000-0000-0000A1000000}"/>
    <hyperlink ref="I44" r:id="rId69" xr:uid="{00000000-0004-0000-0000-0000A3000000}"/>
    <hyperlink ref="I84" r:id="rId70" xr:uid="{00000000-0004-0000-0000-0000A4000000}"/>
    <hyperlink ref="I85" r:id="rId71" xr:uid="{00000000-0004-0000-0000-0000A5000000}"/>
    <hyperlink ref="B59" location="LPR_F_DIAGNOSER" display="LPR_F_DIAGNOSER" xr:uid="{00000000-0004-0000-0000-0000A6000000}"/>
    <hyperlink ref="B60" location="LPR_F_FORLOEB" display="LPR_F_FORLOEB" xr:uid="{00000000-0004-0000-0000-0000A8000000}"/>
    <hyperlink ref="B61" location="LPR_F_HELBREDSFORLOEB" display="LPR_F_HELBREDSFORLOEB" xr:uid="{00000000-0004-0000-0000-0000A9000000}"/>
    <hyperlink ref="B62" location="LPR_F_HENVISNING_TILLAEG" display="LPR_F_HENVISNING_TILLAEG" xr:uid="{00000000-0004-0000-0000-0000AA000000}"/>
    <hyperlink ref="B63" location="LPR_F_KONTAKTER" display="LPR_F_KONTAKTER" xr:uid="{00000000-0004-0000-0000-0000AB000000}"/>
    <hyperlink ref="B65" location="LPR_F_MORBARNFORLOEB" display="LPR_F_MORBARNFORLOEB" xr:uid="{00000000-0004-0000-0000-0000AC000000}"/>
    <hyperlink ref="B67" location="LPR_F_ORGANISATIONER" display="LPR_F_ORGANISATIONER" xr:uid="{00000000-0004-0000-0000-0000AD000000}"/>
    <hyperlink ref="B68" location="LPR_F_PROCEDURER_ANDRE" display="LPR_F_PROCEDURER_ANDRE" xr:uid="{00000000-0004-0000-0000-0000AE000000}"/>
    <hyperlink ref="B69" location="LPR_F_PROCEDURER_KIRURGI" display="LPR_F_PROCEDURER_KIRURGI" xr:uid="{00000000-0004-0000-0000-0000AF000000}"/>
    <hyperlink ref="B70" location="LPR_F_RESULTATER" display="LPR_F_RESULTATER" xr:uid="{00000000-0004-0000-0000-0000B0000000}"/>
    <hyperlink ref="B9" location="BBR_ADG" display="BBR_ADG" xr:uid="{00000000-0004-0000-0000-0000B1000000}"/>
    <hyperlink ref="B11" location="BBRBYGNING" display="BBRBYGNING" xr:uid="{00000000-0004-0000-0000-0000B2000000}"/>
    <hyperlink ref="B13" location="BBRENHED" display="BBRENHED" xr:uid="{00000000-0004-0000-0000-0000B3000000}"/>
    <hyperlink ref="B96" location="UDDINST" display="UDDINST" xr:uid="{B0380257-8A25-4CA8-8C30-F9DC3B40FBB5}"/>
    <hyperlink ref="B17" location="All!B176" display="BFL" xr:uid="{A0BC8EEF-360D-48E9-8228-80F94D90900F}"/>
    <hyperlink ref="B97" location="UDDLAERER" display="UDDLAERER" xr:uid="{55A27056-BBB4-4A3F-A153-6CE173D55461}"/>
    <hyperlink ref="I97" r:id="rId72" xr:uid="{E752DD16-148F-4BD0-87BC-DCA551315360}"/>
    <hyperlink ref="I64" r:id="rId73" xr:uid="{D6F4DFFB-B298-48FE-8CB1-09A54F5DDDB1}"/>
    <hyperlink ref="I66" r:id="rId74" xr:uid="{53AD0F81-7C65-4953-B550-8363F7ED8279}"/>
    <hyperlink ref="B66" location="All!B1296" display="LPR_F_NYT_HELBREDSFORLOEB" xr:uid="{A0BA3979-068F-4778-85C0-247F1302331E}"/>
    <hyperlink ref="B64" location="All!B1270" display="LPR_F_KONTAKTLOKATIONER" xr:uid="{73A321DB-29D7-4DC2-8DE8-2EED5386AC14}"/>
    <hyperlink ref="I86" r:id="rId75" xr:uid="{A2ACFB03-D250-497D-BBEB-328047A108A3}"/>
    <hyperlink ref="B86" location="PSYK_SKSOPR" display="PSYK_SKSOPR" xr:uid="{C9E7B04A-72F4-4E11-8EB6-C5662AC1E2C6}"/>
    <hyperlink ref="B87" location="PSYK_SKSUBE" display="PSYK_SKSUBE" xr:uid="{6FAB0970-08AE-438E-96F4-5F0402949C70}"/>
    <hyperlink ref="I87" r:id="rId76" xr:uid="{333AB0DC-C5BC-4488-A0D9-0115AF4A360B}"/>
    <hyperlink ref="I75" r:id="rId77" xr:uid="{C6AB5ADB-5213-4820-9DA5-99824E19AD88}"/>
    <hyperlink ref="B77" location="LPR_SKSUBE" display="LPR_SKSUBE" xr:uid="{BA73E0EC-E6B2-498B-B058-58AC9CFC9D34}"/>
    <hyperlink ref="B78" location="MFR" display="MFR" xr:uid="{770E2E4A-4FED-4B73-9FA4-95F9B547BA01}"/>
    <hyperlink ref="B79" location="MFRDFOED" display="MFRDFOED" xr:uid="{7095CC56-B285-451C-A4D2-51AB500AEBD3}"/>
    <hyperlink ref="B80" location="MFRHJMFO" display="MFRHJMFO" xr:uid="{E99AC03D-6589-47B1-99FD-D2288CB495EE}"/>
    <hyperlink ref="I80" r:id="rId78" xr:uid="{518F0C29-F4DB-44BA-BFF7-42AE1B0FBC4B}"/>
    <hyperlink ref="I79" r:id="rId79" xr:uid="{F934CFBB-4ED7-4774-B952-9D262FC4FC02}"/>
    <hyperlink ref="I78" r:id="rId80" xr:uid="{634FBD88-90E6-4FEC-90BA-DB3D309ED1E4}"/>
    <hyperlink ref="I77" r:id="rId81" xr:uid="{B930DC0B-EC75-431B-93FC-9901F3835583}"/>
    <hyperlink ref="I70" r:id="rId82" xr:uid="{AB4287BD-BBEE-414F-9ED2-522680A983A9}"/>
    <hyperlink ref="I69" r:id="rId83" xr:uid="{424924C2-3205-4508-8877-AD81B624605E}"/>
    <hyperlink ref="I68" r:id="rId84" xr:uid="{E3E1FA30-EA85-43C8-993C-58C08E8120B2}"/>
    <hyperlink ref="I67" r:id="rId85" xr:uid="{D4B2EA49-ACAA-4DFF-9ACB-69D0C3DBDE8D}"/>
    <hyperlink ref="I65" r:id="rId86" xr:uid="{A3637763-4593-4B04-AFD5-63A93261A5EC}"/>
    <hyperlink ref="I63" r:id="rId87" xr:uid="{7AD66ECE-D70C-46BD-98A8-F1CFE0252937}"/>
    <hyperlink ref="I62" r:id="rId88" xr:uid="{D5D741A6-DEEE-4853-AEDC-181F418EE20C}"/>
    <hyperlink ref="I61" r:id="rId89" xr:uid="{867FCCBB-97ED-455E-8842-A855F86CC7E3}"/>
    <hyperlink ref="I60" r:id="rId90" xr:uid="{F244BEA6-E988-4A03-9D44-E26B0BC61239}"/>
    <hyperlink ref="I59" r:id="rId91" xr:uid="{D87AB068-F0AF-4810-B1F8-FD0FD72A9906}"/>
    <hyperlink ref="I17" r:id="rId92" xr:uid="{E2B5EF29-C01F-48A4-B972-147A3BA7FAB2}"/>
    <hyperlink ref="I13" r:id="rId93" xr:uid="{A8683F03-D6FC-4612-AB6A-5BDBFACDB291}"/>
    <hyperlink ref="I11" r:id="rId94" xr:uid="{135F90EE-4A88-4394-88CB-3CC8EF7D7D3B}"/>
    <hyperlink ref="I9" r:id="rId95" xr:uid="{EF9DB798-3C3C-40A0-9862-083CC4771A89}"/>
    <hyperlink ref="I96" r:id="rId96" xr:uid="{B4E06E6C-9FBA-4843-8DD6-794A1E27FE65}"/>
  </hyperlinks>
  <pageMargins left="0.7" right="0.7" top="0.75" bottom="0.75" header="0.3" footer="0.3"/>
  <pageSetup paperSize="9" orientation="portrait"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143"/>
  <sheetViews>
    <sheetView topLeftCell="C1" zoomScale="90" zoomScaleNormal="90" workbookViewId="0">
      <pane ySplit="3" topLeftCell="A4" activePane="bottomLeft" state="frozen"/>
      <selection pane="bottomLeft" activeCell="H9" sqref="H9"/>
    </sheetView>
  </sheetViews>
  <sheetFormatPr defaultRowHeight="15" customHeight="1" x14ac:dyDescent="0.25"/>
  <cols>
    <col min="1" max="1" width="30.7109375" customWidth="1"/>
    <col min="2" max="3" width="35.7109375" style="30" customWidth="1"/>
    <col min="4" max="4" width="7.7109375" style="33" customWidth="1"/>
    <col min="5" max="5" width="7.7109375" style="35" customWidth="1"/>
    <col min="6" max="6" width="8.28515625" style="33" customWidth="1"/>
    <col min="7" max="7" width="18.28515625" style="26" customWidth="1"/>
    <col min="8" max="8" width="133.5703125" customWidth="1"/>
  </cols>
  <sheetData>
    <row r="1" spans="1:308" ht="30" customHeight="1" x14ac:dyDescent="0.35">
      <c r="A1" s="43" t="s">
        <v>1514</v>
      </c>
      <c r="B1" s="23"/>
      <c r="C1" s="23"/>
      <c r="D1" s="32"/>
      <c r="E1" s="34"/>
      <c r="F1" s="32"/>
    </row>
    <row r="2" spans="1:308" ht="30" customHeight="1" x14ac:dyDescent="0.35">
      <c r="A2" s="73" t="s">
        <v>1304</v>
      </c>
      <c r="B2" s="73"/>
      <c r="C2" s="23"/>
      <c r="D2" s="32"/>
      <c r="E2" s="34"/>
      <c r="F2" s="32"/>
    </row>
    <row r="3" spans="1:308" s="1" customFormat="1" ht="45" customHeight="1" x14ac:dyDescent="0.25">
      <c r="A3" s="22" t="s">
        <v>1305</v>
      </c>
      <c r="B3" s="24" t="s">
        <v>1325</v>
      </c>
      <c r="C3" s="12" t="s">
        <v>1324</v>
      </c>
      <c r="D3" s="11" t="s">
        <v>1306</v>
      </c>
      <c r="E3" s="37" t="s">
        <v>1516</v>
      </c>
      <c r="F3" s="11" t="s">
        <v>1307</v>
      </c>
      <c r="G3" s="25" t="s">
        <v>1308</v>
      </c>
      <c r="H3" s="12" t="s">
        <v>1511</v>
      </c>
      <c r="I3"/>
      <c r="J3"/>
      <c r="K3"/>
      <c r="L3"/>
      <c r="M3"/>
      <c r="N3"/>
      <c r="O3"/>
      <c r="P3"/>
      <c r="Q3"/>
      <c r="R3"/>
      <c r="S3"/>
      <c r="T3"/>
      <c r="U3"/>
      <c r="V3"/>
      <c r="W3"/>
      <c r="X3"/>
      <c r="Y3"/>
      <c r="Z3"/>
      <c r="AA3"/>
    </row>
    <row r="4" spans="1:308" s="1" customFormat="1" ht="15" customHeight="1" x14ac:dyDescent="0.25">
      <c r="A4" s="22"/>
      <c r="B4" s="24"/>
      <c r="C4" s="12"/>
      <c r="D4" s="11"/>
      <c r="E4" s="27"/>
      <c r="F4" s="11"/>
      <c r="G4" s="25"/>
      <c r="H4" s="12"/>
      <c r="I4"/>
      <c r="J4"/>
      <c r="K4"/>
      <c r="L4"/>
      <c r="M4"/>
      <c r="N4"/>
      <c r="O4"/>
      <c r="P4"/>
      <c r="Q4"/>
      <c r="R4"/>
      <c r="S4"/>
      <c r="T4"/>
      <c r="U4"/>
      <c r="V4"/>
      <c r="W4"/>
      <c r="X4"/>
      <c r="Y4"/>
      <c r="Z4"/>
      <c r="AA4"/>
    </row>
    <row r="5" spans="1:308" s="16" customFormat="1" ht="15" customHeight="1" x14ac:dyDescent="0.35">
      <c r="A5" s="13" t="s">
        <v>1309</v>
      </c>
      <c r="B5" s="29"/>
      <c r="C5" s="30"/>
      <c r="D5" s="33"/>
      <c r="E5" s="35"/>
      <c r="F5" s="33"/>
      <c r="G5" s="26"/>
      <c r="H5"/>
      <c r="I5"/>
      <c r="J5"/>
      <c r="K5"/>
      <c r="L5"/>
      <c r="M5"/>
      <c r="N5"/>
      <c r="O5"/>
      <c r="P5"/>
      <c r="Q5"/>
      <c r="R5"/>
      <c r="S5"/>
      <c r="T5"/>
      <c r="U5"/>
      <c r="V5"/>
      <c r="W5"/>
      <c r="X5"/>
      <c r="Y5"/>
      <c r="Z5"/>
      <c r="AA5"/>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row>
    <row r="6" spans="1:308" s="16" customFormat="1" ht="15" customHeight="1" x14ac:dyDescent="0.35">
      <c r="A6" s="56" t="s">
        <v>1227</v>
      </c>
      <c r="B6" s="28" t="s">
        <v>1384</v>
      </c>
      <c r="C6" s="28" t="s">
        <v>1431</v>
      </c>
      <c r="D6" s="31">
        <v>1988</v>
      </c>
      <c r="E6" s="31" t="str">
        <f>F6</f>
        <v>2009</v>
      </c>
      <c r="F6" s="31" t="str">
        <f>MID(ADOP,LEN(ADOP)-4,4)</f>
        <v>2009</v>
      </c>
      <c r="G6" s="26"/>
      <c r="H6" s="14" t="s">
        <v>3579</v>
      </c>
      <c r="I6"/>
      <c r="J6"/>
      <c r="K6"/>
      <c r="L6"/>
      <c r="M6"/>
      <c r="N6"/>
      <c r="O6"/>
      <c r="P6"/>
      <c r="Q6"/>
      <c r="R6"/>
      <c r="S6"/>
      <c r="T6"/>
      <c r="U6"/>
      <c r="V6"/>
      <c r="W6"/>
      <c r="X6"/>
      <c r="Y6"/>
      <c r="Z6"/>
      <c r="AA6"/>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row>
    <row r="7" spans="1:308" s="16" customFormat="1" ht="15" customHeight="1" x14ac:dyDescent="0.35">
      <c r="A7" s="56" t="s">
        <v>2077</v>
      </c>
      <c r="B7" s="28" t="s">
        <v>2086</v>
      </c>
      <c r="C7" s="28" t="s">
        <v>2087</v>
      </c>
      <c r="D7" s="31">
        <v>1974</v>
      </c>
      <c r="E7" s="35"/>
      <c r="F7" s="31" t="str">
        <f>MID(BARNFORA,LEN(BARNFORA)-3,4)</f>
        <v>2016</v>
      </c>
      <c r="G7" s="26"/>
      <c r="H7" s="26"/>
      <c r="I7"/>
      <c r="J7"/>
      <c r="K7"/>
      <c r="L7"/>
      <c r="M7"/>
      <c r="N7"/>
      <c r="O7"/>
      <c r="P7"/>
      <c r="Q7"/>
      <c r="R7"/>
      <c r="S7"/>
      <c r="T7"/>
      <c r="U7"/>
      <c r="V7"/>
      <c r="W7"/>
      <c r="X7"/>
      <c r="Y7"/>
      <c r="Z7"/>
      <c r="AA7"/>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row>
    <row r="8" spans="1:308" s="16" customFormat="1" ht="15" customHeight="1" x14ac:dyDescent="0.35">
      <c r="A8" s="58" t="s">
        <v>1229</v>
      </c>
      <c r="B8" s="28" t="s">
        <v>1385</v>
      </c>
      <c r="C8" s="28" t="s">
        <v>1432</v>
      </c>
      <c r="D8" s="31">
        <v>1985</v>
      </c>
      <c r="E8" s="31"/>
      <c r="F8" s="31" t="str">
        <f>MID(BEF,LEN(BEF)-4,4)</f>
        <v>2024</v>
      </c>
      <c r="G8" s="26"/>
      <c r="H8" s="14" t="s">
        <v>2660</v>
      </c>
      <c r="I8"/>
      <c r="J8"/>
      <c r="K8"/>
      <c r="L8"/>
      <c r="M8"/>
      <c r="N8"/>
      <c r="O8"/>
      <c r="P8"/>
      <c r="Q8"/>
      <c r="R8"/>
      <c r="S8"/>
      <c r="T8"/>
      <c r="U8"/>
      <c r="V8"/>
      <c r="W8"/>
      <c r="X8"/>
      <c r="Y8"/>
      <c r="Z8"/>
      <c r="AA8"/>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row>
    <row r="9" spans="1:308" s="16" customFormat="1" ht="15" customHeight="1" x14ac:dyDescent="0.35">
      <c r="A9" s="56" t="s">
        <v>2825</v>
      </c>
      <c r="B9" s="28" t="s">
        <v>2869</v>
      </c>
      <c r="C9" s="28" t="s">
        <v>2871</v>
      </c>
      <c r="D9" s="31">
        <v>2007</v>
      </c>
      <c r="E9" s="31"/>
      <c r="F9" s="31" t="str">
        <f>MID(BEFADR,LEN(BEFADR)-3,4)</f>
        <v>2024</v>
      </c>
      <c r="G9" s="26"/>
      <c r="H9" s="14" t="s">
        <v>2873</v>
      </c>
      <c r="I9"/>
      <c r="J9"/>
      <c r="K9"/>
      <c r="L9"/>
      <c r="M9"/>
      <c r="N9"/>
      <c r="O9"/>
      <c r="P9"/>
      <c r="Q9"/>
      <c r="R9"/>
      <c r="S9"/>
      <c r="T9"/>
      <c r="U9"/>
      <c r="V9"/>
      <c r="W9"/>
      <c r="X9"/>
      <c r="Y9"/>
      <c r="Z9"/>
      <c r="AA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row>
    <row r="10" spans="1:308" s="16" customFormat="1" ht="15" customHeight="1" x14ac:dyDescent="0.35">
      <c r="A10" s="56" t="s">
        <v>2826</v>
      </c>
      <c r="B10" s="28" t="s">
        <v>2870</v>
      </c>
      <c r="C10" s="28" t="s">
        <v>2872</v>
      </c>
      <c r="D10" s="31">
        <v>1971</v>
      </c>
      <c r="E10" s="31"/>
      <c r="F10" s="31" t="str">
        <f>MID(BEFBOP,LEN(BEFBOP)-3,4)</f>
        <v>2024</v>
      </c>
      <c r="G10" s="26"/>
      <c r="H10" s="14" t="s">
        <v>2874</v>
      </c>
      <c r="I10"/>
      <c r="J10"/>
      <c r="K10"/>
      <c r="L10"/>
      <c r="M10"/>
      <c r="N10"/>
      <c r="O10"/>
      <c r="P10"/>
      <c r="Q10"/>
      <c r="R10"/>
      <c r="S10"/>
      <c r="T10"/>
      <c r="U10"/>
      <c r="V10"/>
      <c r="W10"/>
      <c r="X10"/>
      <c r="Y10"/>
      <c r="Z10"/>
      <c r="AA10"/>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row>
    <row r="11" spans="1:308" s="16" customFormat="1" ht="15" customHeight="1" x14ac:dyDescent="0.35">
      <c r="A11" s="56" t="s">
        <v>2839</v>
      </c>
      <c r="B11" s="28" t="s">
        <v>2866</v>
      </c>
      <c r="C11" s="28" t="s">
        <v>2867</v>
      </c>
      <c r="D11" s="31">
        <v>2017</v>
      </c>
      <c r="E11" s="35"/>
      <c r="F11" s="31" t="str">
        <f>MID(DAR,LEN(DAR)-4,4)</f>
        <v>R202</v>
      </c>
      <c r="G11" s="26"/>
      <c r="H11" s="14" t="s">
        <v>2868</v>
      </c>
      <c r="I11"/>
      <c r="J11"/>
      <c r="K11"/>
      <c r="L11"/>
      <c r="M11"/>
      <c r="N11"/>
      <c r="O11"/>
      <c r="P11"/>
      <c r="Q11"/>
      <c r="R11"/>
      <c r="S11"/>
      <c r="T11"/>
      <c r="U11"/>
      <c r="V11"/>
      <c r="W11"/>
      <c r="X11"/>
      <c r="Y11"/>
      <c r="Z11"/>
      <c r="AA11"/>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row>
    <row r="12" spans="1:308" s="16" customFormat="1" ht="15" customHeight="1" x14ac:dyDescent="0.35">
      <c r="A12" s="56" t="s">
        <v>1232</v>
      </c>
      <c r="B12" s="28" t="s">
        <v>1386</v>
      </c>
      <c r="C12" s="28" t="s">
        <v>1433</v>
      </c>
      <c r="D12" s="31">
        <v>1970</v>
      </c>
      <c r="E12" s="31"/>
      <c r="F12" s="31" t="str">
        <f>MID(DOD,LEN(DOD)-3,4)</f>
        <v>2024</v>
      </c>
      <c r="G12" s="26"/>
      <c r="H12" s="14" t="s">
        <v>2664</v>
      </c>
      <c r="I12"/>
      <c r="J12"/>
      <c r="K12"/>
      <c r="L12"/>
      <c r="M12"/>
      <c r="N12"/>
      <c r="O12"/>
      <c r="P12"/>
      <c r="Q12"/>
      <c r="R12"/>
      <c r="S12"/>
      <c r="T12"/>
      <c r="U12"/>
      <c r="V12"/>
      <c r="W12"/>
      <c r="X12"/>
      <c r="Y12"/>
      <c r="Z12"/>
      <c r="AA12"/>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row>
    <row r="13" spans="1:308" s="16" customFormat="1" ht="15" customHeight="1" x14ac:dyDescent="0.35">
      <c r="A13" s="56" t="s">
        <v>1276</v>
      </c>
      <c r="B13" s="28" t="s">
        <v>1482</v>
      </c>
      <c r="C13" s="28" t="s">
        <v>1481</v>
      </c>
      <c r="D13" s="31">
        <v>1970</v>
      </c>
      <c r="E13" s="31" t="str">
        <f>F13</f>
        <v>2001</v>
      </c>
      <c r="F13" s="31" t="str">
        <f>MID(DODSAARS,LEN(DODSAARS)-3,4)</f>
        <v>2001</v>
      </c>
      <c r="G13" s="26"/>
      <c r="H13" s="14" t="s">
        <v>2665</v>
      </c>
      <c r="I13"/>
      <c r="J13"/>
      <c r="K13"/>
      <c r="L13"/>
      <c r="M13"/>
      <c r="N13"/>
      <c r="O13"/>
      <c r="P13"/>
      <c r="Q13"/>
      <c r="R13"/>
      <c r="S13"/>
      <c r="T13"/>
      <c r="U13"/>
      <c r="V13"/>
      <c r="W13"/>
      <c r="X13"/>
      <c r="Y13"/>
      <c r="Z13"/>
      <c r="AA13"/>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row>
    <row r="14" spans="1:308" s="16" customFormat="1" ht="15" customHeight="1" x14ac:dyDescent="0.35">
      <c r="A14" s="56" t="s">
        <v>1277</v>
      </c>
      <c r="B14" s="28" t="s">
        <v>1483</v>
      </c>
      <c r="C14" s="28" t="s">
        <v>1481</v>
      </c>
      <c r="D14" s="31">
        <v>2002</v>
      </c>
      <c r="E14" s="31"/>
      <c r="F14" s="31" t="str">
        <f>MID(DODSAASG,LEN(DODSAASG)-3,4)</f>
        <v>2022</v>
      </c>
      <c r="G14" s="26"/>
      <c r="H14" s="14" t="s">
        <v>2658</v>
      </c>
      <c r="I14"/>
      <c r="J14"/>
      <c r="K14"/>
      <c r="L14"/>
      <c r="M14"/>
      <c r="N14"/>
      <c r="O14"/>
      <c r="P14"/>
      <c r="Q14"/>
      <c r="R14"/>
      <c r="S14"/>
      <c r="T14"/>
      <c r="U14"/>
      <c r="V14"/>
      <c r="W14"/>
      <c r="X14"/>
      <c r="Y14"/>
      <c r="Z14"/>
      <c r="AA14"/>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row>
    <row r="15" spans="1:308" s="16" customFormat="1" ht="15" customHeight="1" x14ac:dyDescent="0.35">
      <c r="A15" s="56" t="s">
        <v>1237</v>
      </c>
      <c r="B15" s="28" t="s">
        <v>1387</v>
      </c>
      <c r="C15" s="28" t="s">
        <v>1434</v>
      </c>
      <c r="D15" s="31">
        <v>1980</v>
      </c>
      <c r="E15" s="35" t="str">
        <f>F15</f>
        <v>2007</v>
      </c>
      <c r="F15" s="31" t="str">
        <f>MID(FAFA,LEN(FAFA)-4,4)</f>
        <v>2007</v>
      </c>
      <c r="G15" s="26"/>
      <c r="H15" s="14" t="s">
        <v>3591</v>
      </c>
      <c r="I15"/>
      <c r="J15"/>
      <c r="K15"/>
      <c r="L15"/>
      <c r="M15"/>
      <c r="N15"/>
      <c r="O15"/>
      <c r="P15"/>
      <c r="Q15"/>
      <c r="R15"/>
      <c r="S15"/>
      <c r="T15"/>
      <c r="U15"/>
      <c r="V15"/>
      <c r="W15"/>
      <c r="X15"/>
      <c r="Y15"/>
      <c r="Z15"/>
      <c r="AA15"/>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row>
    <row r="16" spans="1:308" s="16" customFormat="1" ht="15" customHeight="1" x14ac:dyDescent="0.35">
      <c r="A16" s="56" t="s">
        <v>1238</v>
      </c>
      <c r="B16" s="28" t="s">
        <v>1388</v>
      </c>
      <c r="C16" s="28" t="s">
        <v>1435</v>
      </c>
      <c r="D16" s="31">
        <v>1980</v>
      </c>
      <c r="E16" s="35" t="str">
        <f>F16</f>
        <v>2007</v>
      </c>
      <c r="F16" s="31" t="str">
        <f>MID(FAHU,LEN(FAHU)-4,4)</f>
        <v>2007</v>
      </c>
      <c r="G16" s="26" t="s">
        <v>1490</v>
      </c>
      <c r="H16" s="14" t="s">
        <v>3592</v>
      </c>
      <c r="I16"/>
      <c r="J16"/>
      <c r="K16"/>
      <c r="L16"/>
      <c r="M16"/>
      <c r="N16"/>
      <c r="O16"/>
      <c r="P16"/>
      <c r="Q16"/>
      <c r="R16"/>
      <c r="S16"/>
      <c r="T16"/>
      <c r="U16"/>
      <c r="V16"/>
      <c r="W16"/>
      <c r="X16"/>
      <c r="Y16"/>
      <c r="Z16"/>
      <c r="AA16"/>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row>
    <row r="17" spans="1:308" s="16" customFormat="1" ht="15" customHeight="1" x14ac:dyDescent="0.35">
      <c r="A17" s="56" t="s">
        <v>1239</v>
      </c>
      <c r="B17" s="28" t="s">
        <v>1389</v>
      </c>
      <c r="C17" s="28" t="s">
        <v>1436</v>
      </c>
      <c r="D17" s="31">
        <v>1990</v>
      </c>
      <c r="E17" s="31"/>
      <c r="F17" s="31" t="str">
        <f>MID(FAIK,LEN(FAIK)-4,4)</f>
        <v>2023</v>
      </c>
      <c r="G17" s="26"/>
      <c r="H17" s="14" t="s">
        <v>3593</v>
      </c>
      <c r="I17"/>
      <c r="J17"/>
      <c r="K17"/>
      <c r="L17"/>
      <c r="M17"/>
      <c r="N17"/>
      <c r="O17"/>
      <c r="P17"/>
      <c r="Q17"/>
      <c r="R17"/>
      <c r="S17"/>
      <c r="T17"/>
      <c r="U17"/>
      <c r="V17"/>
      <c r="W17"/>
      <c r="X17"/>
      <c r="Y17"/>
      <c r="Z17"/>
      <c r="AA17"/>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row>
    <row r="18" spans="1:308" s="16" customFormat="1" ht="15" customHeight="1" x14ac:dyDescent="0.35">
      <c r="A18" s="56" t="s">
        <v>1240</v>
      </c>
      <c r="B18" s="28" t="s">
        <v>1390</v>
      </c>
      <c r="C18" s="28" t="s">
        <v>1437</v>
      </c>
      <c r="D18" s="31">
        <v>1980</v>
      </c>
      <c r="E18" s="35" t="str">
        <f>F18</f>
        <v>2007</v>
      </c>
      <c r="F18" s="31" t="str">
        <f>MID(FAIN,LEN(FAIN)-4,4)</f>
        <v>2007</v>
      </c>
      <c r="G18" s="26" t="s">
        <v>1491</v>
      </c>
      <c r="H18" s="14" t="s">
        <v>3594</v>
      </c>
      <c r="I18"/>
      <c r="J18"/>
      <c r="K18"/>
      <c r="L18"/>
      <c r="M18"/>
      <c r="N18"/>
      <c r="O18"/>
      <c r="P18"/>
      <c r="Q18"/>
      <c r="R18"/>
      <c r="S18"/>
      <c r="T18"/>
      <c r="U18"/>
      <c r="V18"/>
      <c r="W18"/>
      <c r="X18"/>
      <c r="Y18"/>
      <c r="Z18"/>
      <c r="AA18"/>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row>
    <row r="19" spans="1:308" s="16" customFormat="1" ht="15" customHeight="1" x14ac:dyDescent="0.35">
      <c r="A19" s="56" t="s">
        <v>1241</v>
      </c>
      <c r="B19" s="28" t="s">
        <v>1391</v>
      </c>
      <c r="C19" s="28" t="s">
        <v>1438</v>
      </c>
      <c r="D19" s="31">
        <v>1986</v>
      </c>
      <c r="E19" s="35"/>
      <c r="F19" s="31" t="str">
        <f>MID(FAM,LEN(FAM)-4,4)</f>
        <v>2019</v>
      </c>
      <c r="G19" s="26" t="s">
        <v>1491</v>
      </c>
      <c r="H19" s="14" t="s">
        <v>3585</v>
      </c>
      <c r="I19"/>
      <c r="J19"/>
      <c r="K19"/>
      <c r="L19"/>
      <c r="M19"/>
      <c r="N19"/>
      <c r="O19"/>
      <c r="P19"/>
      <c r="Q19"/>
      <c r="R19"/>
      <c r="S19"/>
      <c r="T19"/>
      <c r="U19"/>
      <c r="V19"/>
      <c r="W19"/>
      <c r="X19"/>
      <c r="Y19"/>
      <c r="Z19"/>
      <c r="AA1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row>
    <row r="20" spans="1:308" s="16" customFormat="1" ht="15" customHeight="1" x14ac:dyDescent="0.35">
      <c r="A20" s="56" t="s">
        <v>1242</v>
      </c>
      <c r="B20" s="28" t="s">
        <v>1484</v>
      </c>
      <c r="C20" s="28" t="s">
        <v>1485</v>
      </c>
      <c r="D20" s="31">
        <v>1970</v>
      </c>
      <c r="E20" s="31" t="str">
        <f>F20</f>
        <v>1970</v>
      </c>
      <c r="F20" s="31" t="str">
        <f>MID(FOB,LEN(FOB)-3,4)</f>
        <v>1970</v>
      </c>
      <c r="G20" s="26"/>
      <c r="H20" s="14" t="s">
        <v>2666</v>
      </c>
      <c r="I20"/>
      <c r="J20"/>
      <c r="K20"/>
      <c r="L20"/>
      <c r="M20"/>
      <c r="N20"/>
      <c r="O20"/>
      <c r="P20"/>
      <c r="Q20"/>
      <c r="R20"/>
      <c r="S20"/>
      <c r="T20"/>
      <c r="U20"/>
      <c r="V20"/>
      <c r="W20"/>
      <c r="X20"/>
      <c r="Y20"/>
      <c r="Z20"/>
      <c r="AA20"/>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row>
    <row r="21" spans="1:308" s="16" customFormat="1" ht="15" customHeight="1" x14ac:dyDescent="0.35">
      <c r="A21" s="56" t="s">
        <v>1243</v>
      </c>
      <c r="B21" s="28" t="s">
        <v>1478</v>
      </c>
      <c r="C21" s="28" t="s">
        <v>1479</v>
      </c>
      <c r="D21" s="31">
        <v>1942</v>
      </c>
      <c r="E21" s="35"/>
      <c r="F21" s="31" t="str">
        <f>MID(FTDB,LEN(FTDB)-3,4)</f>
        <v>2012</v>
      </c>
      <c r="G21" s="26" t="s">
        <v>1489</v>
      </c>
      <c r="H21" s="14" t="s">
        <v>2667</v>
      </c>
      <c r="I21"/>
      <c r="J21"/>
      <c r="K21"/>
      <c r="L21"/>
      <c r="M21"/>
      <c r="N21"/>
      <c r="O21"/>
      <c r="P21"/>
      <c r="Q21"/>
      <c r="R21"/>
      <c r="S21"/>
      <c r="T21"/>
      <c r="U21"/>
      <c r="V21"/>
      <c r="W21"/>
      <c r="X21"/>
      <c r="Y21"/>
      <c r="Z21"/>
      <c r="AA21"/>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row>
    <row r="22" spans="1:308" s="16" customFormat="1" ht="15" customHeight="1" x14ac:dyDescent="0.35">
      <c r="A22" s="56" t="s">
        <v>1244</v>
      </c>
      <c r="B22" s="28" t="s">
        <v>1392</v>
      </c>
      <c r="C22" s="28" t="s">
        <v>1439</v>
      </c>
      <c r="D22" s="31">
        <v>1986</v>
      </c>
      <c r="E22" s="35"/>
      <c r="F22" s="31" t="str">
        <f>MID(HUST,LEN(HUST)-4,4)</f>
        <v>2019</v>
      </c>
      <c r="G22" s="26"/>
      <c r="H22" s="14" t="s">
        <v>3586</v>
      </c>
      <c r="I22"/>
      <c r="J22"/>
      <c r="K22"/>
      <c r="L22"/>
      <c r="M22"/>
      <c r="N22"/>
      <c r="O22"/>
      <c r="P22"/>
      <c r="Q22"/>
      <c r="R22"/>
      <c r="S22"/>
      <c r="T22"/>
      <c r="U22"/>
      <c r="V22"/>
      <c r="W22"/>
      <c r="X22"/>
      <c r="Y22"/>
      <c r="Z22"/>
      <c r="AA22"/>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row>
    <row r="23" spans="1:308" ht="15" customHeight="1" x14ac:dyDescent="0.25">
      <c r="A23" s="56" t="s">
        <v>1249</v>
      </c>
      <c r="B23" s="28" t="s">
        <v>1393</v>
      </c>
      <c r="C23" s="28" t="s">
        <v>1440</v>
      </c>
      <c r="D23" s="31">
        <v>1980</v>
      </c>
      <c r="F23" s="31" t="str">
        <f>MID(IEPE,LEN(IEPE)-3,4)</f>
        <v>2024</v>
      </c>
      <c r="H23" s="14" t="s">
        <v>3596</v>
      </c>
    </row>
    <row r="24" spans="1:308" s="16" customFormat="1" ht="15" customHeight="1" x14ac:dyDescent="0.35">
      <c r="A24" s="56" t="s">
        <v>1275</v>
      </c>
      <c r="B24" s="28" t="s">
        <v>1394</v>
      </c>
      <c r="C24" s="28" t="s">
        <v>1441</v>
      </c>
      <c r="D24" s="31">
        <v>1973</v>
      </c>
      <c r="E24" s="35"/>
      <c r="F24" s="31" t="str">
        <f>MID(VNDS,LEN(VNDS)-3,4)</f>
        <v>2023</v>
      </c>
      <c r="G24" s="26" t="s">
        <v>1310</v>
      </c>
      <c r="H24" s="14" t="s">
        <v>3578</v>
      </c>
      <c r="I24"/>
      <c r="J24"/>
      <c r="K24"/>
      <c r="L24"/>
      <c r="M24"/>
      <c r="N24"/>
      <c r="O24"/>
      <c r="P24"/>
      <c r="Q24"/>
      <c r="R24"/>
      <c r="S24"/>
      <c r="T24"/>
      <c r="U24"/>
      <c r="V24"/>
      <c r="W24"/>
      <c r="X24"/>
      <c r="Y24"/>
      <c r="Z24"/>
      <c r="AA24"/>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row>
    <row r="25" spans="1:308" s="16" customFormat="1" ht="15" customHeight="1" x14ac:dyDescent="0.35">
      <c r="A25" s="15"/>
      <c r="B25" s="28"/>
      <c r="C25" s="28"/>
      <c r="D25" s="33"/>
      <c r="E25" s="35"/>
      <c r="F25" s="33"/>
      <c r="G25" s="26"/>
      <c r="H25"/>
      <c r="I25"/>
      <c r="J25"/>
      <c r="K25"/>
      <c r="L25"/>
      <c r="M25"/>
      <c r="N25"/>
      <c r="O25"/>
      <c r="P25"/>
      <c r="Q25"/>
      <c r="R25"/>
      <c r="S25"/>
      <c r="T25"/>
      <c r="U25"/>
      <c r="V25"/>
      <c r="W25"/>
      <c r="X25"/>
      <c r="Y25"/>
      <c r="Z25"/>
      <c r="AA25"/>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row>
    <row r="26" spans="1:308" s="16" customFormat="1" ht="15" customHeight="1" x14ac:dyDescent="0.35">
      <c r="A26" s="17" t="s">
        <v>1311</v>
      </c>
      <c r="B26" s="28"/>
      <c r="C26" s="28"/>
      <c r="D26" s="33"/>
      <c r="E26" s="35"/>
      <c r="F26" s="33"/>
      <c r="G26" s="26"/>
      <c r="H26"/>
      <c r="I26"/>
      <c r="J26"/>
      <c r="K26"/>
      <c r="L26"/>
      <c r="M26"/>
      <c r="N26"/>
      <c r="O26"/>
      <c r="P26"/>
      <c r="Q26"/>
      <c r="R26"/>
      <c r="S26"/>
      <c r="T26"/>
      <c r="U26"/>
      <c r="V26"/>
      <c r="W26"/>
      <c r="X26"/>
      <c r="Y26"/>
      <c r="Z26"/>
      <c r="AA26"/>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row>
    <row r="27" spans="1:308" s="16" customFormat="1" ht="15" customHeight="1" x14ac:dyDescent="0.35">
      <c r="A27" s="56" t="s">
        <v>1279</v>
      </c>
      <c r="B27" s="28" t="s">
        <v>1509</v>
      </c>
      <c r="C27" s="28" t="s">
        <v>1507</v>
      </c>
      <c r="D27" s="31">
        <v>1973</v>
      </c>
      <c r="E27" s="35"/>
      <c r="F27" s="31" t="str">
        <f>MID(KOTRE,LEN(KOTRE)-3,4)</f>
        <v>2024</v>
      </c>
      <c r="G27" s="26"/>
      <c r="H27" s="14" t="s">
        <v>3598</v>
      </c>
      <c r="I27"/>
      <c r="J27"/>
      <c r="K27"/>
      <c r="L27"/>
      <c r="M27"/>
      <c r="N27"/>
      <c r="O27"/>
      <c r="P27"/>
      <c r="Q27"/>
      <c r="R27"/>
      <c r="S27"/>
      <c r="T27"/>
      <c r="U27"/>
      <c r="V27"/>
      <c r="W27"/>
      <c r="X27"/>
      <c r="Y27"/>
      <c r="Z27"/>
      <c r="AA27"/>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row>
    <row r="28" spans="1:308" s="16" customFormat="1" ht="15" customHeight="1" x14ac:dyDescent="0.35">
      <c r="A28" s="56" t="s">
        <v>1262</v>
      </c>
      <c r="B28" s="28" t="s">
        <v>1395</v>
      </c>
      <c r="C28" s="28" t="s">
        <v>1442</v>
      </c>
      <c r="D28" s="31">
        <v>1981</v>
      </c>
      <c r="E28" s="35"/>
      <c r="F28" s="31" t="str">
        <f>MID(UDDA,LEN(UDDA)-4,4)</f>
        <v>2024</v>
      </c>
      <c r="G28" s="26"/>
      <c r="H28" s="14" t="s">
        <v>3574</v>
      </c>
      <c r="I28"/>
      <c r="J28"/>
      <c r="K28"/>
      <c r="L28"/>
      <c r="M28"/>
      <c r="N28"/>
      <c r="O28"/>
      <c r="P28"/>
      <c r="Q28"/>
      <c r="R28"/>
      <c r="S28"/>
      <c r="T28"/>
      <c r="U28"/>
      <c r="V28"/>
      <c r="W28"/>
      <c r="X28"/>
      <c r="Y28"/>
      <c r="Z28"/>
      <c r="AA28"/>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row>
    <row r="29" spans="1:308" s="16" customFormat="1" ht="15" customHeight="1" x14ac:dyDescent="0.35">
      <c r="A29" s="56" t="s">
        <v>2743</v>
      </c>
      <c r="B29" s="28" t="s">
        <v>2747</v>
      </c>
      <c r="C29" s="28" t="s">
        <v>2748</v>
      </c>
      <c r="D29" s="31">
        <v>1970</v>
      </c>
      <c r="E29" s="35"/>
      <c r="F29" s="31" t="str">
        <f>MID(UDDF,LEN(UDDF)-3,4)</f>
        <v>2409</v>
      </c>
      <c r="G29" s="26"/>
      <c r="H29" s="14" t="s">
        <v>2749</v>
      </c>
      <c r="I29"/>
      <c r="J29"/>
      <c r="K29"/>
      <c r="L29"/>
      <c r="M29"/>
      <c r="N29"/>
      <c r="O29"/>
      <c r="P29"/>
      <c r="Q29"/>
      <c r="R29"/>
      <c r="S29"/>
      <c r="T29"/>
      <c r="U29"/>
      <c r="V29"/>
      <c r="W29"/>
      <c r="X29"/>
      <c r="Y29"/>
      <c r="Z29"/>
      <c r="AA2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row>
    <row r="30" spans="1:308" s="16" customFormat="1" ht="15" customHeight="1" x14ac:dyDescent="0.35">
      <c r="A30" s="56" t="s">
        <v>3275</v>
      </c>
      <c r="B30" s="28" t="s">
        <v>3324</v>
      </c>
      <c r="C30" s="28" t="s">
        <v>3325</v>
      </c>
      <c r="D30" s="31">
        <v>2006</v>
      </c>
      <c r="E30" s="35"/>
      <c r="F30" s="31">
        <v>2023</v>
      </c>
      <c r="G30" s="26"/>
      <c r="H30" s="14" t="s">
        <v>3326</v>
      </c>
      <c r="I30"/>
      <c r="J30"/>
      <c r="K30"/>
      <c r="L30"/>
      <c r="M30"/>
      <c r="N30"/>
      <c r="O30"/>
      <c r="P30"/>
      <c r="Q30"/>
      <c r="R30"/>
      <c r="S30"/>
      <c r="T30"/>
      <c r="U30"/>
      <c r="V30"/>
      <c r="W30"/>
      <c r="X30"/>
      <c r="Y30"/>
      <c r="Z30"/>
      <c r="AA30"/>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row>
    <row r="31" spans="1:308" s="16" customFormat="1" ht="15" customHeight="1" x14ac:dyDescent="0.35">
      <c r="A31" s="52" t="s">
        <v>3454</v>
      </c>
      <c r="B31" s="28" t="s">
        <v>3473</v>
      </c>
      <c r="C31" s="28" t="s">
        <v>3474</v>
      </c>
      <c r="D31" s="31">
        <v>2013</v>
      </c>
      <c r="E31" s="35"/>
      <c r="F31" s="31">
        <v>2023</v>
      </c>
      <c r="G31" s="26"/>
      <c r="H31" s="14" t="s">
        <v>3475</v>
      </c>
      <c r="I31"/>
      <c r="J31"/>
      <c r="K31"/>
      <c r="L31"/>
      <c r="M31"/>
      <c r="N31"/>
      <c r="O31"/>
      <c r="P31"/>
      <c r="Q31"/>
      <c r="R31"/>
      <c r="S31"/>
      <c r="T31"/>
      <c r="U31"/>
      <c r="V31"/>
      <c r="W31"/>
      <c r="X31"/>
      <c r="Y31"/>
      <c r="Z31"/>
      <c r="AA31"/>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row>
    <row r="32" spans="1:308" s="16" customFormat="1" ht="15" customHeight="1" x14ac:dyDescent="0.35">
      <c r="A32" s="56" t="s">
        <v>1263</v>
      </c>
      <c r="B32" s="28" t="s">
        <v>1396</v>
      </c>
      <c r="C32" s="28" t="s">
        <v>1443</v>
      </c>
      <c r="D32" s="31">
        <v>2002</v>
      </c>
      <c r="E32" s="35"/>
      <c r="F32" s="31" t="str">
        <f>MID(UDFK,LEN(UDFK)-3,4)</f>
        <v>2024</v>
      </c>
      <c r="G32" s="26"/>
      <c r="H32" s="14" t="s">
        <v>2684</v>
      </c>
      <c r="I32"/>
      <c r="J32"/>
      <c r="K32"/>
      <c r="L32"/>
      <c r="M32"/>
      <c r="N32"/>
      <c r="O32"/>
      <c r="P32"/>
      <c r="Q32"/>
      <c r="R32"/>
      <c r="S32"/>
      <c r="T32"/>
      <c r="U32"/>
      <c r="V32"/>
      <c r="W32"/>
      <c r="X32"/>
      <c r="Y32"/>
      <c r="Z32"/>
      <c r="AA32"/>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row>
    <row r="33" spans="1:308" s="16" customFormat="1" ht="15" customHeight="1" x14ac:dyDescent="0.35">
      <c r="A33" s="56" t="s">
        <v>1264</v>
      </c>
      <c r="B33" s="28" t="s">
        <v>1397</v>
      </c>
      <c r="C33" s="28" t="s">
        <v>1444</v>
      </c>
      <c r="D33" s="31">
        <v>1978</v>
      </c>
      <c r="E33" s="36"/>
      <c r="F33" s="31" t="str">
        <f>MID(UDG,LEN(UDG)-3,4)</f>
        <v>2024</v>
      </c>
      <c r="G33" s="26"/>
      <c r="H33" s="14" t="s">
        <v>2685</v>
      </c>
      <c r="I33"/>
      <c r="J33"/>
      <c r="K33"/>
      <c r="L33"/>
      <c r="M33"/>
      <c r="N33"/>
      <c r="O33"/>
      <c r="P33"/>
      <c r="Q33"/>
      <c r="R33"/>
      <c r="S33"/>
      <c r="T33"/>
      <c r="U33"/>
      <c r="V33"/>
      <c r="W33"/>
      <c r="X33"/>
      <c r="Y33"/>
      <c r="Z33"/>
      <c r="AA33"/>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row>
    <row r="34" spans="1:308" s="16" customFormat="1" ht="15" customHeight="1" x14ac:dyDescent="0.35">
      <c r="A34" s="56" t="s">
        <v>1265</v>
      </c>
      <c r="B34" s="28" t="s">
        <v>1398</v>
      </c>
      <c r="C34" s="28" t="s">
        <v>1445</v>
      </c>
      <c r="D34" s="31">
        <v>1998</v>
      </c>
      <c r="E34" s="35"/>
      <c r="F34" s="31" t="str">
        <f>MID(UDGK,LEN(UDGK)-3,4)</f>
        <v>2024</v>
      </c>
      <c r="G34" s="26"/>
      <c r="H34" s="14" t="s">
        <v>3603</v>
      </c>
      <c r="I34"/>
      <c r="J34"/>
      <c r="K34"/>
      <c r="L34"/>
      <c r="M34"/>
      <c r="N34"/>
      <c r="O34"/>
      <c r="P34"/>
      <c r="Q34"/>
      <c r="R34"/>
      <c r="S34"/>
      <c r="T34"/>
      <c r="U34"/>
      <c r="V34"/>
      <c r="W34"/>
      <c r="X34"/>
      <c r="Y34"/>
      <c r="Z34"/>
      <c r="AA34"/>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row>
    <row r="35" spans="1:308" s="16" customFormat="1" ht="15" customHeight="1" x14ac:dyDescent="0.35">
      <c r="A35" s="56" t="s">
        <v>1266</v>
      </c>
      <c r="B35" s="28" t="s">
        <v>1399</v>
      </c>
      <c r="C35" s="28" t="s">
        <v>1446</v>
      </c>
      <c r="D35" s="31" t="s">
        <v>1301</v>
      </c>
      <c r="E35" s="35"/>
      <c r="F35" s="31" t="str">
        <f>MID(UDKV,LEN(UDKV)-3,4)</f>
        <v>2024</v>
      </c>
      <c r="G35" s="26"/>
      <c r="H35" s="14" t="s">
        <v>3575</v>
      </c>
      <c r="I35"/>
      <c r="J35"/>
      <c r="K35"/>
      <c r="L35"/>
      <c r="M35"/>
      <c r="N35"/>
      <c r="O35"/>
      <c r="P35"/>
      <c r="Q35"/>
      <c r="R35"/>
      <c r="S35"/>
      <c r="T35"/>
      <c r="U35"/>
      <c r="V35"/>
      <c r="W35"/>
      <c r="X35"/>
      <c r="Y35"/>
      <c r="Z35"/>
      <c r="AA35"/>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row>
    <row r="36" spans="1:308" s="16" customFormat="1" ht="15" customHeight="1" x14ac:dyDescent="0.35">
      <c r="A36" s="56" t="s">
        <v>1267</v>
      </c>
      <c r="B36" s="28" t="s">
        <v>1400</v>
      </c>
      <c r="C36" s="28" t="s">
        <v>1447</v>
      </c>
      <c r="D36" s="31">
        <v>2011</v>
      </c>
      <c r="E36" s="35"/>
      <c r="F36" s="31" t="str">
        <f>MID(UDSP,LEN(UDSP)-4,4)</f>
        <v>2023</v>
      </c>
      <c r="G36" s="26"/>
      <c r="H36" s="14" t="s">
        <v>3576</v>
      </c>
      <c r="I36"/>
      <c r="J36"/>
      <c r="K36"/>
      <c r="L36"/>
      <c r="M36"/>
      <c r="N36"/>
      <c r="O36"/>
      <c r="P36"/>
      <c r="Q36"/>
      <c r="R36"/>
      <c r="S36"/>
      <c r="T36"/>
      <c r="U36"/>
      <c r="V36"/>
      <c r="W36"/>
      <c r="X36"/>
      <c r="Y36"/>
      <c r="Z36"/>
      <c r="AA36"/>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row>
    <row r="37" spans="1:308" s="16" customFormat="1" ht="15" customHeight="1" x14ac:dyDescent="0.35">
      <c r="A37" s="56" t="s">
        <v>1268</v>
      </c>
      <c r="B37" s="28" t="s">
        <v>1401</v>
      </c>
      <c r="C37" s="28" t="s">
        <v>1448</v>
      </c>
      <c r="D37" s="31" t="s">
        <v>1301</v>
      </c>
      <c r="E37" s="35"/>
      <c r="F37" s="31" t="str">
        <f>MID(VEUV,LEN(VEUV)-3,4)</f>
        <v>2024</v>
      </c>
      <c r="G37" s="26"/>
      <c r="H37" s="14" t="s">
        <v>3577</v>
      </c>
      <c r="I37"/>
      <c r="J37"/>
      <c r="K37"/>
      <c r="L37"/>
      <c r="M37"/>
      <c r="N37"/>
      <c r="O37"/>
      <c r="P37"/>
      <c r="Q37"/>
      <c r="R37"/>
      <c r="S37"/>
      <c r="T37"/>
      <c r="U37"/>
      <c r="V37"/>
      <c r="W37"/>
      <c r="X37"/>
      <c r="Y37"/>
      <c r="Z37"/>
      <c r="AA37"/>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row>
    <row r="38" spans="1:308" ht="15" customHeight="1" x14ac:dyDescent="0.25">
      <c r="A38" s="18"/>
      <c r="B38" s="28"/>
      <c r="C38" s="28"/>
      <c r="D38" s="31"/>
    </row>
    <row r="39" spans="1:308" ht="15" customHeight="1" x14ac:dyDescent="0.25">
      <c r="A39" s="19" t="s">
        <v>1312</v>
      </c>
      <c r="B39" s="28"/>
      <c r="C39" s="28"/>
      <c r="D39" s="31"/>
      <c r="G39" s="44"/>
    </row>
    <row r="40" spans="1:308" ht="15" customHeight="1" x14ac:dyDescent="0.25">
      <c r="A40" s="58" t="s">
        <v>2776</v>
      </c>
      <c r="B40" s="28" t="s">
        <v>2778</v>
      </c>
      <c r="C40" s="28" t="s">
        <v>2780</v>
      </c>
      <c r="D40" s="31">
        <v>2015</v>
      </c>
      <c r="E40" s="31"/>
      <c r="F40" s="31" t="str">
        <f>MID(BOERNFB,LEN(BOERNFB)-4,4)</f>
        <v>2021</v>
      </c>
      <c r="H40" s="14" t="s">
        <v>2782</v>
      </c>
    </row>
    <row r="41" spans="1:308" ht="15" customHeight="1" x14ac:dyDescent="0.25">
      <c r="A41" s="58" t="s">
        <v>2777</v>
      </c>
      <c r="B41" s="28" t="s">
        <v>2779</v>
      </c>
      <c r="C41" s="28" t="s">
        <v>2781</v>
      </c>
      <c r="D41" s="31">
        <v>2015</v>
      </c>
      <c r="E41" s="31"/>
      <c r="F41" s="31" t="str">
        <f>MID(BOERNSB,LEN(BOERNSB)-4,4)</f>
        <v>2021</v>
      </c>
      <c r="H41" s="14" t="s">
        <v>2783</v>
      </c>
    </row>
    <row r="42" spans="1:308" ht="15" customHeight="1" x14ac:dyDescent="0.25">
      <c r="A42" s="56" t="s">
        <v>1272</v>
      </c>
      <c r="B42" s="28" t="s">
        <v>1402</v>
      </c>
      <c r="C42" s="28" t="s">
        <v>1449</v>
      </c>
      <c r="D42" s="33">
        <v>1977</v>
      </c>
      <c r="F42" s="31" t="str">
        <f>MID(BUA,LEN(BUA)-3,4)</f>
        <v>2015</v>
      </c>
      <c r="H42" s="14" t="s">
        <v>2662</v>
      </c>
    </row>
    <row r="43" spans="1:308" ht="15" customHeight="1" x14ac:dyDescent="0.25">
      <c r="A43" s="56" t="s">
        <v>2362</v>
      </c>
      <c r="B43" s="28" t="s">
        <v>2451</v>
      </c>
      <c r="C43" s="28" t="s">
        <v>2452</v>
      </c>
      <c r="D43" s="33">
        <v>1978</v>
      </c>
      <c r="F43" s="31" t="str">
        <f>MID(BUAH,LEN(BUAH)-3,4)</f>
        <v>2023</v>
      </c>
      <c r="H43" s="14" t="s">
        <v>2453</v>
      </c>
    </row>
    <row r="44" spans="1:308" ht="15" customHeight="1" x14ac:dyDescent="0.25">
      <c r="A44" s="56" t="s">
        <v>2363</v>
      </c>
      <c r="B44" s="28" t="s">
        <v>2454</v>
      </c>
      <c r="C44" s="28" t="s">
        <v>2455</v>
      </c>
      <c r="D44" s="33">
        <v>2010</v>
      </c>
      <c r="F44" s="31" t="str">
        <f>MID(BUAS,LEN(BUAS)-4,4)</f>
        <v>2021</v>
      </c>
      <c r="H44" s="14" t="s">
        <v>2456</v>
      </c>
    </row>
    <row r="45" spans="1:308" ht="15" customHeight="1" x14ac:dyDescent="0.25">
      <c r="A45" s="56" t="s">
        <v>1273</v>
      </c>
      <c r="B45" s="28" t="s">
        <v>1403</v>
      </c>
      <c r="C45" s="28" t="s">
        <v>1450</v>
      </c>
      <c r="D45" s="33">
        <v>1977</v>
      </c>
      <c r="F45" s="31" t="str">
        <f>MID(BUFO,LEN(BUFO)-3,4)</f>
        <v>2023</v>
      </c>
      <c r="H45" s="14" t="s">
        <v>2663</v>
      </c>
    </row>
    <row r="46" spans="1:308" ht="15" customHeight="1" x14ac:dyDescent="0.25">
      <c r="A46" s="56" t="s">
        <v>1231</v>
      </c>
      <c r="B46" s="28" t="s">
        <v>1404</v>
      </c>
      <c r="C46" s="28" t="s">
        <v>1451</v>
      </c>
      <c r="D46" s="31">
        <v>1995</v>
      </c>
      <c r="F46" s="31" t="str">
        <f>MID(DAGI,LEN(DAGI)-4,4)</f>
        <v>2014</v>
      </c>
      <c r="H46" s="14" t="s">
        <v>3584</v>
      </c>
    </row>
    <row r="47" spans="1:308" ht="15" customHeight="1" x14ac:dyDescent="0.25">
      <c r="A47" s="18"/>
      <c r="B47" s="28"/>
      <c r="C47" s="28"/>
      <c r="D47" s="31"/>
    </row>
    <row r="48" spans="1:308" ht="15" customHeight="1" x14ac:dyDescent="0.25">
      <c r="A48" s="19" t="s">
        <v>1313</v>
      </c>
      <c r="B48" s="28"/>
      <c r="C48" s="28"/>
      <c r="D48" s="31"/>
    </row>
    <row r="49" spans="1:27" ht="15" customHeight="1" x14ac:dyDescent="0.25">
      <c r="A49" s="56" t="s">
        <v>1269</v>
      </c>
      <c r="B49" s="28" t="s">
        <v>1405</v>
      </c>
      <c r="C49" s="28" t="s">
        <v>1452</v>
      </c>
      <c r="D49" s="31">
        <v>1976</v>
      </c>
      <c r="F49" s="31" t="str">
        <f>MID(AKM,LEN(AKM)-4,4)</f>
        <v>2023</v>
      </c>
      <c r="H49" s="14" t="s">
        <v>3580</v>
      </c>
    </row>
    <row r="50" spans="1:27" ht="15" customHeight="1" x14ac:dyDescent="0.25">
      <c r="A50" s="56" t="s">
        <v>1245</v>
      </c>
      <c r="B50" s="28" t="s">
        <v>1406</v>
      </c>
      <c r="C50" s="28" t="s">
        <v>1453</v>
      </c>
      <c r="D50" s="31">
        <v>1980</v>
      </c>
      <c r="F50" s="31" t="str">
        <f>MID(IDAN,LEN(IDAN)-4,4)</f>
        <v>2023</v>
      </c>
      <c r="H50" s="14" t="s">
        <v>2669</v>
      </c>
    </row>
    <row r="51" spans="1:27" ht="15" customHeight="1" x14ac:dyDescent="0.25">
      <c r="A51" s="56" t="s">
        <v>1246</v>
      </c>
      <c r="B51" s="28" t="s">
        <v>1407</v>
      </c>
      <c r="C51" s="28" t="s">
        <v>1454</v>
      </c>
      <c r="D51" s="31">
        <v>1980</v>
      </c>
      <c r="F51" s="31" t="str">
        <f>MID(IDAP,LEN(IDAP)-4,4)</f>
        <v>2023</v>
      </c>
      <c r="H51" s="14" t="s">
        <v>2670</v>
      </c>
    </row>
    <row r="52" spans="1:27" ht="15" customHeight="1" x14ac:dyDescent="0.25">
      <c r="A52" s="56" t="s">
        <v>1250</v>
      </c>
      <c r="B52" s="28" t="s">
        <v>1408</v>
      </c>
      <c r="C52" s="28" t="s">
        <v>1455</v>
      </c>
      <c r="D52" s="31">
        <v>1980</v>
      </c>
      <c r="F52" s="31" t="e">
        <f>MID(INDH,LEN(INDH)-4,4)</f>
        <v>#REF!</v>
      </c>
      <c r="H52" s="14"/>
    </row>
    <row r="53" spans="1:27" ht="15" customHeight="1" x14ac:dyDescent="0.25">
      <c r="A53" s="56" t="s">
        <v>1260</v>
      </c>
      <c r="B53" s="28" t="s">
        <v>1409</v>
      </c>
      <c r="C53" s="28" t="s">
        <v>1456</v>
      </c>
      <c r="D53" s="31">
        <v>1980</v>
      </c>
      <c r="F53" s="31" t="str">
        <f>MID(RAS,LEN(RAS)-4,4)</f>
        <v>2023</v>
      </c>
      <c r="G53" s="26" t="s">
        <v>2021</v>
      </c>
      <c r="H53" s="14" t="s">
        <v>3568</v>
      </c>
    </row>
    <row r="54" spans="1:27" ht="15" customHeight="1" x14ac:dyDescent="0.25">
      <c r="A54" s="18"/>
      <c r="B54" s="28"/>
      <c r="C54" s="28"/>
      <c r="D54" s="31"/>
    </row>
    <row r="55" spans="1:27" ht="15" customHeight="1" x14ac:dyDescent="0.25">
      <c r="A55" s="19" t="s">
        <v>1314</v>
      </c>
      <c r="B55" s="28"/>
      <c r="C55" s="28"/>
      <c r="D55" s="31"/>
    </row>
    <row r="56" spans="1:27" ht="15" customHeight="1" x14ac:dyDescent="0.25">
      <c r="A56" s="14" t="s">
        <v>3327</v>
      </c>
      <c r="B56" s="28" t="s">
        <v>3470</v>
      </c>
      <c r="C56" s="28" t="s">
        <v>3471</v>
      </c>
      <c r="D56" s="31">
        <v>2008</v>
      </c>
      <c r="E56" s="31"/>
      <c r="F56" s="31">
        <v>2023</v>
      </c>
      <c r="H56" s="14" t="s">
        <v>3472</v>
      </c>
    </row>
    <row r="57" spans="1:27" ht="15" customHeight="1" x14ac:dyDescent="0.25">
      <c r="A57" s="56" t="s">
        <v>1245</v>
      </c>
      <c r="B57" s="28" t="s">
        <v>1406</v>
      </c>
      <c r="C57" s="28" t="s">
        <v>1453</v>
      </c>
      <c r="D57" s="31">
        <v>1980</v>
      </c>
      <c r="F57" s="31" t="str">
        <f>MID(IDAN,LEN(IDAN)-4,4)</f>
        <v>2023</v>
      </c>
      <c r="H57" s="14" t="s">
        <v>2669</v>
      </c>
    </row>
    <row r="58" spans="1:27" ht="15" customHeight="1" x14ac:dyDescent="0.25">
      <c r="A58" s="56" t="s">
        <v>1246</v>
      </c>
      <c r="B58" s="28" t="s">
        <v>1407</v>
      </c>
      <c r="C58" s="28" t="s">
        <v>1454</v>
      </c>
      <c r="D58" s="31">
        <v>1980</v>
      </c>
      <c r="F58" s="31" t="str">
        <f>MID(IDAP,LEN(IDAP)-4,4)</f>
        <v>2023</v>
      </c>
      <c r="H58" s="14" t="s">
        <v>2670</v>
      </c>
    </row>
    <row r="59" spans="1:27" ht="15" customHeight="1" x14ac:dyDescent="0.25">
      <c r="A59" s="56" t="s">
        <v>1257</v>
      </c>
      <c r="B59" s="28" t="s">
        <v>1410</v>
      </c>
      <c r="C59" s="28" t="s">
        <v>1457</v>
      </c>
      <c r="D59" s="31">
        <v>1997</v>
      </c>
      <c r="F59" s="31" t="str">
        <f>MID(LON,LEN(LON)-4,4)</f>
        <v>2010</v>
      </c>
      <c r="H59" s="14" t="s">
        <v>2675</v>
      </c>
    </row>
    <row r="60" spans="1:27" ht="15" customHeight="1" x14ac:dyDescent="0.25">
      <c r="A60" s="18"/>
      <c r="B60" s="28"/>
      <c r="C60" s="28"/>
      <c r="D60" s="31"/>
    </row>
    <row r="61" spans="1:27" ht="15" customHeight="1" x14ac:dyDescent="0.25">
      <c r="A61" s="19" t="s">
        <v>1315</v>
      </c>
      <c r="B61" s="28"/>
      <c r="C61" s="28"/>
      <c r="D61" s="31"/>
    </row>
    <row r="62" spans="1:27" ht="15" customHeight="1" x14ac:dyDescent="0.25">
      <c r="A62" s="56" t="s">
        <v>1278</v>
      </c>
      <c r="B62" s="28" t="s">
        <v>1508</v>
      </c>
      <c r="C62" s="28" t="s">
        <v>1455</v>
      </c>
      <c r="D62" s="31">
        <v>1980</v>
      </c>
      <c r="E62" s="31"/>
      <c r="F62" s="31" t="str">
        <f>MID(IND,LEN(IND)-4,4)</f>
        <v>2023</v>
      </c>
      <c r="H62" s="14" t="s">
        <v>3597</v>
      </c>
    </row>
    <row r="63" spans="1:27" s="16" customFormat="1" ht="15" customHeight="1" x14ac:dyDescent="0.35">
      <c r="A63" s="56" t="s">
        <v>1239</v>
      </c>
      <c r="B63" s="28" t="s">
        <v>1389</v>
      </c>
      <c r="C63" s="28" t="s">
        <v>1436</v>
      </c>
      <c r="D63" s="31">
        <v>1990</v>
      </c>
      <c r="E63" s="31"/>
      <c r="F63" s="31" t="str">
        <f>MID(FAIK,LEN(FAIK)-4,4)</f>
        <v>2023</v>
      </c>
      <c r="G63" s="26"/>
      <c r="H63" s="14" t="s">
        <v>3593</v>
      </c>
      <c r="I63"/>
      <c r="J63"/>
      <c r="K63"/>
      <c r="L63"/>
      <c r="M63"/>
      <c r="N63"/>
      <c r="O63"/>
      <c r="P63"/>
      <c r="Q63"/>
      <c r="R63"/>
      <c r="S63"/>
      <c r="T63"/>
      <c r="U63"/>
      <c r="V63"/>
      <c r="W63"/>
      <c r="X63"/>
      <c r="Y63"/>
      <c r="Z63"/>
      <c r="AA63"/>
    </row>
    <row r="64" spans="1:27" s="9" customFormat="1" ht="15" customHeight="1" x14ac:dyDescent="0.35">
      <c r="A64" s="18"/>
      <c r="B64" s="28"/>
      <c r="C64" s="28"/>
      <c r="D64" s="31"/>
      <c r="E64" s="34"/>
      <c r="F64" s="33"/>
      <c r="G64" s="26"/>
      <c r="H64"/>
    </row>
    <row r="65" spans="1:8" ht="15" customHeight="1" x14ac:dyDescent="0.25">
      <c r="A65" s="19" t="s">
        <v>1316</v>
      </c>
      <c r="B65" s="28"/>
      <c r="C65" s="28"/>
      <c r="D65" s="31"/>
    </row>
    <row r="66" spans="1:8" ht="15" customHeight="1" x14ac:dyDescent="0.25">
      <c r="A66" s="56" t="s">
        <v>1228</v>
      </c>
      <c r="B66" s="28" t="s">
        <v>1411</v>
      </c>
      <c r="C66" s="28" t="s">
        <v>1458</v>
      </c>
      <c r="D66" s="31">
        <v>1994</v>
      </c>
      <c r="E66" s="35">
        <v>2006</v>
      </c>
      <c r="F66" s="31" t="str">
        <f>MID(AMFO,LEN(AMFO)-4,4)</f>
        <v>2006</v>
      </c>
      <c r="H66" s="14" t="s">
        <v>3581</v>
      </c>
    </row>
    <row r="67" spans="1:8" ht="15" customHeight="1" x14ac:dyDescent="0.25">
      <c r="A67" s="56" t="s">
        <v>1234</v>
      </c>
      <c r="B67" s="28" t="s">
        <v>1412</v>
      </c>
      <c r="C67" s="28" t="s">
        <v>1459</v>
      </c>
      <c r="D67" s="31">
        <v>1998</v>
      </c>
      <c r="E67" s="35">
        <v>2016</v>
      </c>
      <c r="F67" s="31" t="str">
        <f>MID(DUR,LEN(DUR)-4,4)</f>
        <v>2016</v>
      </c>
      <c r="H67" s="14" t="s">
        <v>3587</v>
      </c>
    </row>
    <row r="68" spans="1:8" ht="15" customHeight="1" x14ac:dyDescent="0.25">
      <c r="A68" s="56" t="s">
        <v>1246</v>
      </c>
      <c r="B68" s="28" t="s">
        <v>1407</v>
      </c>
      <c r="C68" s="28" t="s">
        <v>1454</v>
      </c>
      <c r="D68" s="31">
        <v>1980</v>
      </c>
      <c r="F68" s="31" t="str">
        <f>MID(IDAP,LEN(IDAP)-4,4)</f>
        <v>2023</v>
      </c>
      <c r="H68" s="14" t="s">
        <v>2670</v>
      </c>
    </row>
    <row r="69" spans="1:8" ht="15" customHeight="1" x14ac:dyDescent="0.25">
      <c r="A69" s="56" t="s">
        <v>1259</v>
      </c>
      <c r="B69" s="28" t="s">
        <v>1413</v>
      </c>
      <c r="C69" s="28" t="s">
        <v>1460</v>
      </c>
      <c r="D69" s="31">
        <v>2007</v>
      </c>
      <c r="F69" s="31" t="str">
        <f>MID(OF,LEN(OF)-4,4)</f>
        <v>2023</v>
      </c>
      <c r="H69" s="14" t="s">
        <v>3567</v>
      </c>
    </row>
    <row r="70" spans="1:8" ht="15" customHeight="1" x14ac:dyDescent="0.25">
      <c r="A70" s="18"/>
      <c r="B70" s="28"/>
      <c r="C70" s="28"/>
      <c r="D70" s="31"/>
    </row>
    <row r="71" spans="1:8" ht="15" customHeight="1" x14ac:dyDescent="0.25">
      <c r="A71" s="19" t="s">
        <v>1317</v>
      </c>
      <c r="B71" s="28"/>
      <c r="C71" s="28"/>
      <c r="D71" s="31"/>
    </row>
    <row r="72" spans="1:8" ht="15" customHeight="1" x14ac:dyDescent="0.25">
      <c r="A72" s="56" t="s">
        <v>1247</v>
      </c>
      <c r="B72" s="28" t="s">
        <v>1414</v>
      </c>
      <c r="C72" s="28" t="s">
        <v>1461</v>
      </c>
      <c r="D72" s="31">
        <v>1980</v>
      </c>
      <c r="F72" s="31" t="str">
        <f>MID(IDAS,LEN(IDAS)-4,4)</f>
        <v>2023</v>
      </c>
      <c r="H72" s="14" t="s">
        <v>2671</v>
      </c>
    </row>
    <row r="73" spans="1:8" ht="15" customHeight="1" x14ac:dyDescent="0.25">
      <c r="A73" s="56" t="s">
        <v>1248</v>
      </c>
      <c r="B73" s="28" t="s">
        <v>1415</v>
      </c>
      <c r="C73" s="28" t="s">
        <v>1462</v>
      </c>
      <c r="D73" s="31">
        <v>1980</v>
      </c>
      <c r="E73" s="35">
        <v>2013</v>
      </c>
      <c r="F73" s="31" t="str">
        <f>MID(IDFI,LEN(IDFI)-4,4)</f>
        <v>2013</v>
      </c>
      <c r="H73" s="14" t="s">
        <v>3595</v>
      </c>
    </row>
    <row r="74" spans="1:8" ht="15" customHeight="1" x14ac:dyDescent="0.25">
      <c r="A74" s="18"/>
      <c r="B74" s="28"/>
      <c r="C74" s="28"/>
      <c r="D74" s="31"/>
    </row>
    <row r="75" spans="1:8" ht="15" customHeight="1" x14ac:dyDescent="0.25">
      <c r="A75" s="19" t="s">
        <v>1318</v>
      </c>
      <c r="B75" s="28"/>
      <c r="C75" s="28"/>
      <c r="D75" s="31"/>
    </row>
    <row r="76" spans="1:8" ht="15" customHeight="1" x14ac:dyDescent="0.25">
      <c r="A76" s="57" t="s">
        <v>1272</v>
      </c>
      <c r="B76" s="28" t="s">
        <v>1402</v>
      </c>
      <c r="C76" s="28" t="s">
        <v>1449</v>
      </c>
      <c r="D76" s="31">
        <v>1977</v>
      </c>
      <c r="E76" s="35">
        <v>2015</v>
      </c>
      <c r="F76" s="31" t="str">
        <f>MID(BUA,LEN(BUA)-3,4)</f>
        <v>2015</v>
      </c>
      <c r="H76" s="14" t="s">
        <v>2662</v>
      </c>
    </row>
    <row r="77" spans="1:8" ht="15" customHeight="1" x14ac:dyDescent="0.25">
      <c r="A77" s="56" t="s">
        <v>2362</v>
      </c>
      <c r="B77" s="28" t="s">
        <v>2451</v>
      </c>
      <c r="C77" s="28" t="s">
        <v>2452</v>
      </c>
      <c r="D77" s="33">
        <v>1978</v>
      </c>
      <c r="F77" s="31" t="str">
        <f>MID(BUAH,LEN(BUAH)-3,4)</f>
        <v>2023</v>
      </c>
      <c r="H77" s="14" t="s">
        <v>2453</v>
      </c>
    </row>
    <row r="78" spans="1:8" ht="15" customHeight="1" x14ac:dyDescent="0.25">
      <c r="A78" s="56" t="s">
        <v>2363</v>
      </c>
      <c r="B78" s="28" t="s">
        <v>2454</v>
      </c>
      <c r="C78" s="28" t="s">
        <v>2455</v>
      </c>
      <c r="D78" s="33">
        <v>2010</v>
      </c>
      <c r="F78" s="31" t="str">
        <f>MID(BUAS,LEN(BUAS)-4,4)</f>
        <v>2021</v>
      </c>
      <c r="H78" s="14" t="s">
        <v>2456</v>
      </c>
    </row>
    <row r="79" spans="1:8" ht="15" customHeight="1" x14ac:dyDescent="0.25">
      <c r="A79" s="57" t="s">
        <v>1273</v>
      </c>
      <c r="B79" s="28" t="s">
        <v>1403</v>
      </c>
      <c r="C79" s="28" t="s">
        <v>1450</v>
      </c>
      <c r="D79" s="31">
        <v>1977</v>
      </c>
      <c r="F79" s="31" t="str">
        <f>MID(BUFO,LEN(BUFO)-3,4)</f>
        <v>2023</v>
      </c>
      <c r="H79" s="14" t="s">
        <v>2663</v>
      </c>
    </row>
    <row r="80" spans="1:8" ht="15" customHeight="1" x14ac:dyDescent="0.25">
      <c r="A80" s="56" t="s">
        <v>1261</v>
      </c>
      <c r="B80" s="28" t="s">
        <v>1416</v>
      </c>
      <c r="C80" s="28" t="s">
        <v>1463</v>
      </c>
      <c r="D80" s="31">
        <v>1994</v>
      </c>
      <c r="E80" s="35">
        <v>2019</v>
      </c>
      <c r="F80" s="31" t="str">
        <f>MID(SGDP,LEN(SGDP)-4,4)</f>
        <v>2019</v>
      </c>
      <c r="H80" s="14" t="s">
        <v>3569</v>
      </c>
    </row>
    <row r="81" spans="1:8" ht="15" customHeight="1" x14ac:dyDescent="0.25">
      <c r="A81" s="18"/>
      <c r="B81" s="28"/>
      <c r="C81" s="28"/>
      <c r="D81" s="31"/>
    </row>
    <row r="82" spans="1:8" ht="15" customHeight="1" x14ac:dyDescent="0.25">
      <c r="A82" s="19" t="s">
        <v>1319</v>
      </c>
      <c r="B82" s="28"/>
      <c r="C82" s="28"/>
      <c r="D82" s="31"/>
    </row>
    <row r="83" spans="1:8" ht="15" customHeight="1" x14ac:dyDescent="0.25">
      <c r="A83" s="56" t="s">
        <v>1251</v>
      </c>
      <c r="B83" s="28" t="s">
        <v>1417</v>
      </c>
      <c r="C83" s="28" t="s">
        <v>1464</v>
      </c>
      <c r="D83" s="31">
        <v>1980</v>
      </c>
      <c r="F83" s="31" t="str">
        <f>MID(KRAF,LEN(KRAF)-4,4)</f>
        <v>2024</v>
      </c>
      <c r="H83" s="14" t="s">
        <v>2672</v>
      </c>
    </row>
    <row r="84" spans="1:8" ht="15" customHeight="1" x14ac:dyDescent="0.25">
      <c r="A84" s="56" t="s">
        <v>1252</v>
      </c>
      <c r="B84" s="28" t="s">
        <v>1418</v>
      </c>
      <c r="C84" s="28" t="s">
        <v>1465</v>
      </c>
      <c r="D84" s="31">
        <v>1990</v>
      </c>
      <c r="F84" s="31" t="str">
        <f>MID(KRAN,LEN(KRAN)-4,4)</f>
        <v>2024</v>
      </c>
      <c r="H84" s="14" t="s">
        <v>3599</v>
      </c>
    </row>
    <row r="85" spans="1:8" ht="15" customHeight="1" x14ac:dyDescent="0.25">
      <c r="A85" s="56" t="s">
        <v>1253</v>
      </c>
      <c r="B85" s="28" t="s">
        <v>1419</v>
      </c>
      <c r="C85" s="28" t="s">
        <v>1466</v>
      </c>
      <c r="D85" s="31">
        <v>1980</v>
      </c>
      <c r="F85" s="31" t="str">
        <f>MID(KRIN,LEN(KRIN)-4,4)</f>
        <v>2024</v>
      </c>
      <c r="G85" s="26" t="s">
        <v>1868</v>
      </c>
      <c r="H85" s="14" t="s">
        <v>2673</v>
      </c>
    </row>
    <row r="86" spans="1:8" ht="15" customHeight="1" x14ac:dyDescent="0.25">
      <c r="A86" s="56" t="s">
        <v>1254</v>
      </c>
      <c r="B86" s="28" t="s">
        <v>1420</v>
      </c>
      <c r="C86" s="28" t="s">
        <v>1467</v>
      </c>
      <c r="D86" s="31">
        <v>1980</v>
      </c>
      <c r="F86" s="31" t="str">
        <f>MID(KRKO,LEN(KRKO)-4,4)</f>
        <v>2024</v>
      </c>
      <c r="H86" s="14" t="s">
        <v>3600</v>
      </c>
    </row>
    <row r="87" spans="1:8" ht="15" customHeight="1" x14ac:dyDescent="0.25">
      <c r="A87" s="56" t="s">
        <v>1280</v>
      </c>
      <c r="B87" s="28" t="s">
        <v>2687</v>
      </c>
      <c r="C87" s="28" t="s">
        <v>2688</v>
      </c>
      <c r="D87" s="31">
        <v>2005</v>
      </c>
      <c r="F87" s="31" t="str">
        <f>MID(KRMS,LEN(KRMS)-4,4)</f>
        <v>2023</v>
      </c>
      <c r="H87" s="14" t="s">
        <v>2689</v>
      </c>
    </row>
    <row r="88" spans="1:8" ht="15" customHeight="1" x14ac:dyDescent="0.25">
      <c r="A88" s="57" t="s">
        <v>1281</v>
      </c>
      <c r="B88" s="28" t="s">
        <v>1421</v>
      </c>
      <c r="C88" s="28" t="s">
        <v>1468</v>
      </c>
      <c r="D88" s="31">
        <v>2001</v>
      </c>
      <c r="F88" s="31" t="str">
        <f>MID(KROF,LEN(KROF)-4,4)</f>
        <v>2022</v>
      </c>
      <c r="G88" s="26" t="s">
        <v>1480</v>
      </c>
      <c r="H88" s="14" t="s">
        <v>3601</v>
      </c>
    </row>
    <row r="89" spans="1:8" ht="15" customHeight="1" x14ac:dyDescent="0.25">
      <c r="A89" s="56" t="s">
        <v>1255</v>
      </c>
      <c r="B89" s="28" t="s">
        <v>1422</v>
      </c>
      <c r="C89" s="28" t="s">
        <v>1469</v>
      </c>
      <c r="D89" s="31">
        <v>1980</v>
      </c>
      <c r="F89" s="31" t="str">
        <f>MID(KRSI,LEN(KRSI)-4,4)</f>
        <v>2024</v>
      </c>
      <c r="H89" s="14" t="s">
        <v>3602</v>
      </c>
    </row>
    <row r="90" spans="1:8" ht="15" customHeight="1" x14ac:dyDescent="0.25">
      <c r="A90" s="18"/>
      <c r="B90" s="28"/>
      <c r="C90" s="28"/>
      <c r="D90" s="31"/>
    </row>
    <row r="91" spans="1:8" ht="15" customHeight="1" x14ac:dyDescent="0.25">
      <c r="A91" s="19" t="s">
        <v>1320</v>
      </c>
      <c r="B91" s="28"/>
      <c r="C91" s="28"/>
      <c r="D91" s="31"/>
    </row>
    <row r="92" spans="1:8" ht="15" customHeight="1" x14ac:dyDescent="0.25">
      <c r="A92" s="52" t="s">
        <v>3237</v>
      </c>
      <c r="B92" s="28" t="s">
        <v>3245</v>
      </c>
      <c r="C92" s="28" t="s">
        <v>3246</v>
      </c>
      <c r="D92" s="31">
        <v>196812</v>
      </c>
      <c r="F92" s="31" t="str">
        <f>MID(BBR_ADG,LEN(BBR_ADG)-5,6)</f>
        <v>202312</v>
      </c>
      <c r="H92" s="14" t="s">
        <v>3242</v>
      </c>
    </row>
    <row r="93" spans="1:8" ht="15" customHeight="1" x14ac:dyDescent="0.25">
      <c r="A93" s="56" t="s">
        <v>1270</v>
      </c>
      <c r="B93" s="28" t="s">
        <v>1486</v>
      </c>
      <c r="C93" s="28" t="s">
        <v>1512</v>
      </c>
      <c r="D93" s="31">
        <v>2005</v>
      </c>
      <c r="E93" s="35">
        <v>2017</v>
      </c>
      <c r="F93" s="31" t="str">
        <f>MID(BBRB,LEN(BBRB)-4,4)</f>
        <v>2017</v>
      </c>
      <c r="H93" s="14" t="s">
        <v>3582</v>
      </c>
    </row>
    <row r="94" spans="1:8" ht="15" customHeight="1" x14ac:dyDescent="0.25">
      <c r="A94" s="52" t="s">
        <v>3238</v>
      </c>
      <c r="B94" s="28" t="s">
        <v>3247</v>
      </c>
      <c r="C94" s="28" t="s">
        <v>3248</v>
      </c>
      <c r="D94" s="31">
        <v>200912</v>
      </c>
      <c r="F94" s="31" t="str">
        <f>MID(BBRBYGNING,LEN(BBRBYGNING)-5,6)</f>
        <v>NG2023</v>
      </c>
      <c r="H94" s="14" t="s">
        <v>3243</v>
      </c>
    </row>
    <row r="95" spans="1:8" ht="15" customHeight="1" x14ac:dyDescent="0.25">
      <c r="A95" s="56" t="s">
        <v>1271</v>
      </c>
      <c r="B95" s="28" t="s">
        <v>1487</v>
      </c>
      <c r="C95" s="28" t="s">
        <v>1513</v>
      </c>
      <c r="D95" s="31">
        <v>2005</v>
      </c>
      <c r="E95" s="35">
        <v>2017</v>
      </c>
      <c r="F95" s="31" t="str">
        <f>MID(BBRE,LEN(BBRE)-4,4)</f>
        <v>2017</v>
      </c>
      <c r="H95" s="14" t="s">
        <v>3583</v>
      </c>
    </row>
    <row r="96" spans="1:8" ht="15" customHeight="1" x14ac:dyDescent="0.25">
      <c r="A96" s="52" t="s">
        <v>3239</v>
      </c>
      <c r="B96" s="28" t="s">
        <v>3249</v>
      </c>
      <c r="C96" s="28" t="s">
        <v>3250</v>
      </c>
      <c r="D96" s="31">
        <v>200912</v>
      </c>
      <c r="F96" s="31" t="str">
        <f>MID(BBRENHED,LEN(BBRENHED)-5,6)</f>
        <v>ED2023</v>
      </c>
      <c r="H96" s="14" t="s">
        <v>3244</v>
      </c>
    </row>
    <row r="97" spans="1:8" ht="15" customHeight="1" x14ac:dyDescent="0.25">
      <c r="A97" s="56" t="s">
        <v>1230</v>
      </c>
      <c r="B97" s="28" t="s">
        <v>1423</v>
      </c>
      <c r="C97" s="28" t="s">
        <v>1470</v>
      </c>
      <c r="D97" s="31">
        <v>1981</v>
      </c>
      <c r="E97" s="35">
        <v>2017</v>
      </c>
      <c r="F97" s="31" t="str">
        <f>MID(BOL,LEN(BOL)-4,4)</f>
        <v>2017</v>
      </c>
      <c r="G97" s="26" t="s">
        <v>2865</v>
      </c>
      <c r="H97" s="14" t="s">
        <v>2661</v>
      </c>
    </row>
    <row r="98" spans="1:8" ht="15" customHeight="1" x14ac:dyDescent="0.25">
      <c r="A98" s="56" t="s">
        <v>425</v>
      </c>
      <c r="B98" s="28" t="s">
        <v>1424</v>
      </c>
      <c r="C98" s="28" t="s">
        <v>1471</v>
      </c>
      <c r="D98" s="31">
        <v>1984</v>
      </c>
      <c r="F98" s="31" t="str">
        <f>MID(EJER,LEN(EJER)-4,4)</f>
        <v>2021</v>
      </c>
      <c r="H98" s="14" t="s">
        <v>3588</v>
      </c>
    </row>
    <row r="99" spans="1:8" ht="15" customHeight="1" x14ac:dyDescent="0.25">
      <c r="A99" s="56" t="s">
        <v>1235</v>
      </c>
      <c r="B99" s="28" t="s">
        <v>1425</v>
      </c>
      <c r="C99" s="28" t="s">
        <v>1472</v>
      </c>
      <c r="D99" s="31">
        <v>1992</v>
      </c>
      <c r="F99" s="31" t="str">
        <f>MID(EJSA,LEN(EJSA)-3,4)</f>
        <v>2023</v>
      </c>
      <c r="H99" s="14" t="s">
        <v>3589</v>
      </c>
    </row>
    <row r="100" spans="1:8" ht="15" customHeight="1" x14ac:dyDescent="0.25">
      <c r="A100" s="56" t="s">
        <v>1236</v>
      </c>
      <c r="B100" s="28" t="s">
        <v>1426</v>
      </c>
      <c r="C100" s="28" t="s">
        <v>1473</v>
      </c>
      <c r="D100" s="31">
        <v>1983</v>
      </c>
      <c r="F100" s="31" t="str">
        <f>MID(EJVK,LEN(EJVK)-4,4)</f>
        <v>2021</v>
      </c>
      <c r="H100" s="14" t="s">
        <v>3590</v>
      </c>
    </row>
    <row r="101" spans="1:8" ht="15" customHeight="1" x14ac:dyDescent="0.25">
      <c r="A101" s="18"/>
      <c r="B101" s="28"/>
      <c r="C101" s="28"/>
      <c r="D101" s="31"/>
    </row>
    <row r="102" spans="1:8" ht="15" customHeight="1" x14ac:dyDescent="0.25">
      <c r="A102" s="19" t="s">
        <v>1321</v>
      </c>
      <c r="B102" s="28"/>
      <c r="C102" s="28"/>
      <c r="D102" s="31"/>
    </row>
    <row r="103" spans="1:8" ht="15" customHeight="1" x14ac:dyDescent="0.25">
      <c r="A103" s="57" t="s">
        <v>1233</v>
      </c>
      <c r="B103" s="28" t="s">
        <v>1427</v>
      </c>
      <c r="C103" s="28" t="s">
        <v>1474</v>
      </c>
      <c r="D103" s="31">
        <v>199101</v>
      </c>
      <c r="F103" s="31" t="str">
        <f>MID(DREAM,LEN(DREAM)-5,6)</f>
        <v>202409</v>
      </c>
      <c r="H103" s="14" t="s">
        <v>2659</v>
      </c>
    </row>
    <row r="104" spans="1:8" ht="15" customHeight="1" x14ac:dyDescent="0.25">
      <c r="A104" s="18"/>
      <c r="B104" s="28"/>
      <c r="C104" s="28"/>
      <c r="D104" s="31"/>
      <c r="F104" s="31"/>
    </row>
    <row r="105" spans="1:8" ht="15" customHeight="1" x14ac:dyDescent="0.25">
      <c r="A105" s="19" t="s">
        <v>1322</v>
      </c>
      <c r="B105" s="28"/>
      <c r="C105" s="28"/>
      <c r="D105" s="31"/>
      <c r="H105" s="14"/>
    </row>
    <row r="106" spans="1:8" ht="15" customHeight="1" x14ac:dyDescent="0.25">
      <c r="A106" s="56" t="s">
        <v>1256</v>
      </c>
      <c r="B106" s="28" t="s">
        <v>1428</v>
      </c>
      <c r="C106" s="28" t="s">
        <v>1475</v>
      </c>
      <c r="D106" s="31">
        <v>1995</v>
      </c>
      <c r="F106" s="31" t="str">
        <f>MID(LMDB,LEN(LMDB)-4,4)</f>
        <v>2023</v>
      </c>
      <c r="H106" s="14" t="s">
        <v>2674</v>
      </c>
    </row>
    <row r="107" spans="1:8" ht="15" customHeight="1" x14ac:dyDescent="0.25">
      <c r="A107" s="18"/>
      <c r="B107" s="28"/>
      <c r="C107" s="28"/>
      <c r="D107" s="31"/>
    </row>
    <row r="108" spans="1:8" ht="15" customHeight="1" x14ac:dyDescent="0.25">
      <c r="A108" s="19" t="s">
        <v>1323</v>
      </c>
      <c r="B108" s="28"/>
      <c r="C108" s="28"/>
      <c r="D108" s="31"/>
      <c r="H108" s="14"/>
    </row>
    <row r="109" spans="1:8" ht="15" customHeight="1" x14ac:dyDescent="0.25">
      <c r="A109" s="55" t="s">
        <v>2920</v>
      </c>
      <c r="B109" s="28" t="s">
        <v>3226</v>
      </c>
      <c r="C109" s="28" t="s">
        <v>3225</v>
      </c>
      <c r="D109" s="31">
        <v>2019</v>
      </c>
      <c r="F109" s="31" t="str">
        <f>MID(LPR_F_DIAGNOSER,LEN(LPR_F_DIAGNOSER)-3,4)</f>
        <v>2022</v>
      </c>
      <c r="H109" s="14" t="s">
        <v>3227</v>
      </c>
    </row>
    <row r="110" spans="1:8" ht="15" customHeight="1" x14ac:dyDescent="0.25">
      <c r="A110" s="14" t="s">
        <v>3216</v>
      </c>
      <c r="B110" s="28" t="s">
        <v>3226</v>
      </c>
      <c r="C110" s="28" t="s">
        <v>3225</v>
      </c>
      <c r="D110" s="31">
        <v>2019</v>
      </c>
      <c r="F110" s="31" t="str">
        <f>MID(LPR_F_FORLOEB,LEN(LPR_F_FORLOEB)-3,4)</f>
        <v>2022</v>
      </c>
      <c r="H110" s="14" t="s">
        <v>3228</v>
      </c>
    </row>
    <row r="111" spans="1:8" ht="15" customHeight="1" x14ac:dyDescent="0.25">
      <c r="A111" s="14" t="s">
        <v>3217</v>
      </c>
      <c r="B111" s="28" t="s">
        <v>3226</v>
      </c>
      <c r="C111" s="28" t="s">
        <v>3225</v>
      </c>
      <c r="D111" s="31">
        <v>2019</v>
      </c>
      <c r="F111" s="31" t="str">
        <f>MID(LPR_F_HELBREDSFORLOEB,LEN(LPR_F_HELBREDSFORLOEB)-3,4)</f>
        <v>2022</v>
      </c>
      <c r="H111" s="14" t="s">
        <v>3229</v>
      </c>
    </row>
    <row r="112" spans="1:8" ht="15" customHeight="1" x14ac:dyDescent="0.25">
      <c r="A112" s="14" t="s">
        <v>3218</v>
      </c>
      <c r="B112" s="28" t="s">
        <v>3226</v>
      </c>
      <c r="C112" s="28" t="s">
        <v>3225</v>
      </c>
      <c r="D112" s="31">
        <v>2019</v>
      </c>
      <c r="F112" s="31" t="str">
        <f>MID(LPR_F_HENVISNING_TILLAEG,LEN(LPR_F_HENVISNING_TILLAEG)-3,4)</f>
        <v>2022</v>
      </c>
      <c r="H112" s="14" t="s">
        <v>3230</v>
      </c>
    </row>
    <row r="113" spans="1:9" ht="15" customHeight="1" x14ac:dyDescent="0.25">
      <c r="A113" s="14" t="s">
        <v>3219</v>
      </c>
      <c r="B113" s="28" t="s">
        <v>3226</v>
      </c>
      <c r="C113" s="28" t="s">
        <v>3225</v>
      </c>
      <c r="D113" s="31">
        <v>2019</v>
      </c>
      <c r="F113" s="31" t="str">
        <f>MID(LPR_F_KONTAKTER,LEN(LPR_F_KONTAKTER)-3,4)</f>
        <v>2022</v>
      </c>
      <c r="H113" s="14" t="s">
        <v>3231</v>
      </c>
    </row>
    <row r="114" spans="1:9" ht="15" customHeight="1" x14ac:dyDescent="0.25">
      <c r="A114" s="14" t="s">
        <v>3476</v>
      </c>
      <c r="B114" s="71" t="s">
        <v>3477</v>
      </c>
      <c r="C114" s="28" t="s">
        <v>3478</v>
      </c>
      <c r="D114" s="31">
        <v>2019</v>
      </c>
      <c r="F114" s="31">
        <v>2022</v>
      </c>
      <c r="H114" s="14" t="s">
        <v>3479</v>
      </c>
    </row>
    <row r="115" spans="1:9" ht="15" customHeight="1" x14ac:dyDescent="0.25">
      <c r="A115" s="14" t="s">
        <v>3220</v>
      </c>
      <c r="B115" s="28" t="s">
        <v>3226</v>
      </c>
      <c r="C115" s="28" t="s">
        <v>3225</v>
      </c>
      <c r="D115" s="31">
        <v>2019</v>
      </c>
      <c r="F115" s="31" t="str">
        <f>MID(LPR_F_MORBARNFORLOEB,LEN(LPR_F_MORBARNFORLOEB)-3,4)</f>
        <v>2022</v>
      </c>
      <c r="H115" s="14" t="s">
        <v>3232</v>
      </c>
    </row>
    <row r="116" spans="1:9" ht="15" customHeight="1" x14ac:dyDescent="0.25">
      <c r="A116" s="14" t="s">
        <v>3410</v>
      </c>
      <c r="B116" s="28" t="s">
        <v>3226</v>
      </c>
      <c r="C116" s="28" t="s">
        <v>3225</v>
      </c>
      <c r="D116" s="31">
        <v>2019</v>
      </c>
      <c r="F116" s="31">
        <v>2022</v>
      </c>
      <c r="H116" s="14" t="s">
        <v>3480</v>
      </c>
    </row>
    <row r="117" spans="1:9" ht="15" customHeight="1" x14ac:dyDescent="0.25">
      <c r="A117" s="14" t="s">
        <v>3221</v>
      </c>
      <c r="B117" s="28" t="s">
        <v>3226</v>
      </c>
      <c r="C117" s="28" t="s">
        <v>3225</v>
      </c>
      <c r="D117" s="31">
        <v>2019</v>
      </c>
      <c r="F117" s="31" t="str">
        <f>MID(LPR_F_ORGANISATIONER,LEN(LPR_F_ORGANISATIONER)-3,4)</f>
        <v>2022</v>
      </c>
      <c r="H117" s="14" t="s">
        <v>3233</v>
      </c>
    </row>
    <row r="118" spans="1:9" ht="15" customHeight="1" x14ac:dyDescent="0.25">
      <c r="A118" s="14" t="s">
        <v>3222</v>
      </c>
      <c r="B118" s="28" t="s">
        <v>3226</v>
      </c>
      <c r="C118" s="28" t="s">
        <v>3225</v>
      </c>
      <c r="D118" s="31">
        <v>2019</v>
      </c>
      <c r="F118" s="31" t="str">
        <f>MID(LPR_F_PROCEDURER_ANDRE,LEN(LPR_F_PROCEDURER_ANDRE)-3,4)</f>
        <v>2022</v>
      </c>
      <c r="H118" s="14" t="s">
        <v>3234</v>
      </c>
    </row>
    <row r="119" spans="1:9" ht="15" customHeight="1" x14ac:dyDescent="0.25">
      <c r="A119" s="14" t="s">
        <v>3223</v>
      </c>
      <c r="B119" s="28" t="s">
        <v>3226</v>
      </c>
      <c r="C119" s="28" t="s">
        <v>3225</v>
      </c>
      <c r="D119" s="31">
        <v>2019</v>
      </c>
      <c r="F119" s="31" t="str">
        <f>MID(LPR_F_PROCEDURER_KIRURGI,LEN(LPR_F_PROCEDURER_KIRURGI)-3,4)</f>
        <v>2022</v>
      </c>
      <c r="H119" s="14" t="s">
        <v>3235</v>
      </c>
    </row>
    <row r="120" spans="1:9" ht="15" customHeight="1" x14ac:dyDescent="0.25">
      <c r="A120" s="14" t="s">
        <v>3224</v>
      </c>
      <c r="B120" s="28" t="s">
        <v>3226</v>
      </c>
      <c r="C120" s="28" t="s">
        <v>3225</v>
      </c>
      <c r="D120" s="31">
        <v>2019</v>
      </c>
      <c r="F120" s="31" t="str">
        <f>MID(LPR_F_RESULTATER,LEN(LPR_F_RESULTATER)-3,4)</f>
        <v>2022</v>
      </c>
      <c r="H120" s="14" t="s">
        <v>3236</v>
      </c>
    </row>
    <row r="121" spans="1:9" ht="15" customHeight="1" x14ac:dyDescent="0.25">
      <c r="A121" s="56" t="s">
        <v>3389</v>
      </c>
      <c r="B121" s="28" t="s">
        <v>1499</v>
      </c>
      <c r="C121" s="28" t="s">
        <v>1498</v>
      </c>
      <c r="D121" s="31">
        <v>1977</v>
      </c>
      <c r="E121" s="35">
        <v>2019</v>
      </c>
      <c r="F121" s="31" t="str">
        <f>MID(LPRADM,LEN(LPRADM)-4,4)</f>
        <v>2019</v>
      </c>
      <c r="H121" s="14" t="s">
        <v>2676</v>
      </c>
    </row>
    <row r="122" spans="1:9" ht="15" customHeight="1" x14ac:dyDescent="0.25">
      <c r="A122" s="57" t="s">
        <v>3390</v>
      </c>
      <c r="B122" s="28" t="s">
        <v>1495</v>
      </c>
      <c r="C122" s="28" t="s">
        <v>1492</v>
      </c>
      <c r="D122" s="31">
        <v>1994</v>
      </c>
      <c r="E122" s="35">
        <v>2019</v>
      </c>
      <c r="F122" s="31" t="str">
        <f>MID(LPRBES,LEN(LPRBES)-4,4)</f>
        <v>2019</v>
      </c>
      <c r="H122" s="14" t="s">
        <v>2677</v>
      </c>
    </row>
    <row r="123" spans="1:9" ht="15" customHeight="1" x14ac:dyDescent="0.25">
      <c r="A123" s="57" t="s">
        <v>3388</v>
      </c>
      <c r="B123" s="28" t="s">
        <v>1429</v>
      </c>
      <c r="C123" s="28" t="s">
        <v>1476</v>
      </c>
      <c r="D123" s="31">
        <v>1977</v>
      </c>
      <c r="E123" s="35">
        <v>2019</v>
      </c>
      <c r="F123" s="31" t="str">
        <f>MID(LPRDIAG,LEN(LPRDIAG)-4,4)</f>
        <v>2019</v>
      </c>
      <c r="H123" s="14" t="s">
        <v>2678</v>
      </c>
    </row>
    <row r="124" spans="1:9" ht="15" customHeight="1" x14ac:dyDescent="0.25">
      <c r="A124" s="57" t="s">
        <v>1274</v>
      </c>
      <c r="B124" s="28" t="s">
        <v>1430</v>
      </c>
      <c r="C124" s="28" t="s">
        <v>1477</v>
      </c>
      <c r="D124" s="31">
        <v>1996</v>
      </c>
      <c r="E124" s="35">
        <v>2015</v>
      </c>
      <c r="F124" s="31" t="str">
        <f>MID(LPRDRG_S,LEN(LPRDRG_S)-4,4)</f>
        <v>2015</v>
      </c>
      <c r="H124" s="41"/>
      <c r="I124" s="14"/>
    </row>
    <row r="125" spans="1:9" ht="15" customHeight="1" x14ac:dyDescent="0.25">
      <c r="A125" s="55" t="s">
        <v>3387</v>
      </c>
      <c r="B125" s="28" t="s">
        <v>3487</v>
      </c>
      <c r="C125" s="28" t="s">
        <v>3488</v>
      </c>
      <c r="D125" s="31">
        <v>1977</v>
      </c>
      <c r="E125" s="35">
        <v>2019</v>
      </c>
      <c r="F125" s="31">
        <v>2019</v>
      </c>
      <c r="H125" s="14" t="s">
        <v>3489</v>
      </c>
      <c r="I125" s="14"/>
    </row>
    <row r="126" spans="1:9" ht="15" customHeight="1" x14ac:dyDescent="0.25">
      <c r="A126" s="57" t="s">
        <v>3396</v>
      </c>
      <c r="B126" s="28" t="s">
        <v>2359</v>
      </c>
      <c r="C126" s="28" t="s">
        <v>2360</v>
      </c>
      <c r="D126" s="31">
        <v>1996</v>
      </c>
      <c r="E126" s="35">
        <v>2019</v>
      </c>
      <c r="F126" s="31" t="str">
        <f>MID(LPRSKSOP,LEN(LPRSKSOP)-4,4)</f>
        <v>2019</v>
      </c>
      <c r="H126" s="14" t="s">
        <v>2679</v>
      </c>
      <c r="I126" s="14"/>
    </row>
    <row r="127" spans="1:9" ht="15" customHeight="1" x14ac:dyDescent="0.25">
      <c r="A127" s="55" t="s">
        <v>3397</v>
      </c>
      <c r="B127" s="28" t="s">
        <v>3490</v>
      </c>
      <c r="C127" s="28" t="s">
        <v>3491</v>
      </c>
      <c r="D127" s="31">
        <v>1999</v>
      </c>
      <c r="E127" s="35">
        <v>2019</v>
      </c>
      <c r="F127" s="31">
        <v>2019</v>
      </c>
      <c r="H127" s="14" t="s">
        <v>3492</v>
      </c>
      <c r="I127" s="14"/>
    </row>
    <row r="128" spans="1:9" ht="15" customHeight="1" x14ac:dyDescent="0.25">
      <c r="A128" s="55" t="s">
        <v>3494</v>
      </c>
      <c r="B128" s="28" t="s">
        <v>3497</v>
      </c>
      <c r="C128" s="28" t="s">
        <v>3500</v>
      </c>
      <c r="D128" s="31">
        <v>2016</v>
      </c>
      <c r="E128" s="35">
        <v>2018</v>
      </c>
      <c r="F128" s="31">
        <v>2018</v>
      </c>
      <c r="H128" s="14" t="s">
        <v>3503</v>
      </c>
      <c r="I128" s="14"/>
    </row>
    <row r="129" spans="1:16384" customFormat="1" ht="15" customHeight="1" x14ac:dyDescent="0.25">
      <c r="A129" s="55" t="s">
        <v>3495</v>
      </c>
      <c r="B129" s="28" t="s">
        <v>3498</v>
      </c>
      <c r="C129" s="28" t="s">
        <v>3501</v>
      </c>
      <c r="D129" s="31">
        <v>2016</v>
      </c>
      <c r="E129" s="35">
        <v>2018</v>
      </c>
      <c r="F129" s="31">
        <v>2018</v>
      </c>
      <c r="G129" s="26"/>
      <c r="H129" s="14" t="s">
        <v>3504</v>
      </c>
      <c r="I129" s="14"/>
    </row>
    <row r="130" spans="1:16384" customFormat="1" ht="15" customHeight="1" x14ac:dyDescent="0.25">
      <c r="A130" s="55" t="s">
        <v>3496</v>
      </c>
      <c r="B130" s="28" t="s">
        <v>3499</v>
      </c>
      <c r="C130" s="28" t="s">
        <v>3502</v>
      </c>
      <c r="D130" s="31">
        <v>2016</v>
      </c>
      <c r="E130" s="35">
        <v>2018</v>
      </c>
      <c r="F130" s="31">
        <v>2018</v>
      </c>
      <c r="G130" s="26"/>
      <c r="H130" s="14" t="s">
        <v>3505</v>
      </c>
      <c r="I130" s="14"/>
    </row>
    <row r="131" spans="1:16384" customFormat="1" ht="15" customHeight="1" x14ac:dyDescent="0.25">
      <c r="A131" s="57" t="s">
        <v>2681</v>
      </c>
      <c r="B131" s="28" t="s">
        <v>1494</v>
      </c>
      <c r="C131" s="28" t="s">
        <v>1497</v>
      </c>
      <c r="D131" s="31">
        <v>1995</v>
      </c>
      <c r="E131" s="35">
        <v>2019</v>
      </c>
      <c r="F131" s="31" t="str">
        <f>MID(LPRBES,LEN(LPRBES)-4,4)</f>
        <v>2019</v>
      </c>
      <c r="G131" s="26"/>
      <c r="H131" s="14" t="s">
        <v>2682</v>
      </c>
    </row>
    <row r="132" spans="1:16384" customFormat="1" ht="15" customHeight="1" x14ac:dyDescent="0.25">
      <c r="A132" s="57" t="s">
        <v>2680</v>
      </c>
      <c r="B132" s="28" t="s">
        <v>1493</v>
      </c>
      <c r="C132" s="28" t="s">
        <v>1496</v>
      </c>
      <c r="D132" s="31">
        <v>1995</v>
      </c>
      <c r="E132" s="35">
        <v>2019</v>
      </c>
      <c r="F132" s="31" t="str">
        <f>MID(LPRBES,LEN(LPRBES)-4,4)</f>
        <v>2019</v>
      </c>
      <c r="G132" s="26"/>
      <c r="H132" s="14" t="s">
        <v>2683</v>
      </c>
    </row>
    <row r="133" spans="1:16384" customFormat="1" ht="15" customHeight="1" x14ac:dyDescent="0.25">
      <c r="A133" s="57" t="s">
        <v>2878</v>
      </c>
      <c r="B133" s="28" t="s">
        <v>2892</v>
      </c>
      <c r="C133" s="28" t="s">
        <v>2893</v>
      </c>
      <c r="D133" s="31">
        <v>1995</v>
      </c>
      <c r="E133" s="35">
        <v>2019</v>
      </c>
      <c r="F133" s="31" t="str">
        <f>MID(PSYK_DIAG,LEN(PSYK_DIAG)-3,4)</f>
        <v>2019</v>
      </c>
      <c r="G133" s="26"/>
      <c r="H133" s="14" t="s">
        <v>2894</v>
      </c>
    </row>
    <row r="134" spans="1:16384" customFormat="1" ht="15" customHeight="1" x14ac:dyDescent="0.25">
      <c r="A134" s="57" t="s">
        <v>2879</v>
      </c>
      <c r="B134" s="28" t="s">
        <v>2895</v>
      </c>
      <c r="C134" s="28" t="s">
        <v>2896</v>
      </c>
      <c r="D134" s="31">
        <v>1995</v>
      </c>
      <c r="E134" s="35">
        <v>2019</v>
      </c>
      <c r="F134" s="31" t="str">
        <f>MID(PSYK_DIAG,LEN(PSYK_DIAG)-3,4)</f>
        <v>2019</v>
      </c>
      <c r="G134" s="26"/>
      <c r="H134" s="14" t="s">
        <v>2897</v>
      </c>
    </row>
    <row r="135" spans="1:16384" customFormat="1" ht="15" customHeight="1" x14ac:dyDescent="0.25">
      <c r="A135" s="55" t="s">
        <v>3443</v>
      </c>
      <c r="B135" s="28" t="s">
        <v>3481</v>
      </c>
      <c r="C135" s="28" t="s">
        <v>3482</v>
      </c>
      <c r="D135" s="31">
        <v>1995</v>
      </c>
      <c r="E135" s="35">
        <v>2019</v>
      </c>
      <c r="F135" s="31">
        <v>2019</v>
      </c>
      <c r="G135" s="26"/>
      <c r="H135" s="14" t="s">
        <v>3483</v>
      </c>
      <c r="I135" s="55" t="s">
        <v>3443</v>
      </c>
      <c r="J135" s="28" t="s">
        <v>3481</v>
      </c>
      <c r="K135" s="28" t="s">
        <v>3482</v>
      </c>
      <c r="L135" s="31">
        <v>1995</v>
      </c>
      <c r="M135" s="35"/>
      <c r="N135" s="31">
        <v>2019</v>
      </c>
      <c r="O135" s="26"/>
      <c r="P135" s="14" t="s">
        <v>3483</v>
      </c>
      <c r="Q135" s="55" t="s">
        <v>3443</v>
      </c>
      <c r="R135" s="28" t="s">
        <v>3481</v>
      </c>
      <c r="S135" s="28" t="s">
        <v>3482</v>
      </c>
      <c r="T135" s="31">
        <v>1995</v>
      </c>
      <c r="U135" s="35"/>
      <c r="V135" s="31">
        <v>2019</v>
      </c>
      <c r="W135" s="26"/>
      <c r="X135" s="14" t="s">
        <v>3483</v>
      </c>
      <c r="Y135" s="55" t="s">
        <v>3443</v>
      </c>
      <c r="Z135" s="28" t="s">
        <v>3481</v>
      </c>
      <c r="AA135" s="28" t="s">
        <v>3482</v>
      </c>
      <c r="AB135" s="31">
        <v>1995</v>
      </c>
      <c r="AC135" s="35"/>
      <c r="AD135" s="31">
        <v>2019</v>
      </c>
      <c r="AE135" s="26"/>
      <c r="AF135" s="14" t="s">
        <v>3483</v>
      </c>
      <c r="AG135" s="55" t="s">
        <v>3443</v>
      </c>
      <c r="AH135" s="28" t="s">
        <v>3481</v>
      </c>
      <c r="AI135" s="28" t="s">
        <v>3482</v>
      </c>
      <c r="AJ135" s="31">
        <v>1995</v>
      </c>
      <c r="AK135" s="35"/>
      <c r="AL135" s="31">
        <v>2019</v>
      </c>
      <c r="AM135" s="26"/>
      <c r="AN135" s="14" t="s">
        <v>3483</v>
      </c>
      <c r="AO135" s="55" t="s">
        <v>3443</v>
      </c>
      <c r="AP135" s="28" t="s">
        <v>3481</v>
      </c>
      <c r="AQ135" s="28" t="s">
        <v>3482</v>
      </c>
      <c r="AR135" s="31">
        <v>1995</v>
      </c>
      <c r="AS135" s="35"/>
      <c r="AT135" s="31">
        <v>2019</v>
      </c>
      <c r="AU135" s="26"/>
      <c r="AV135" s="14" t="s">
        <v>3483</v>
      </c>
      <c r="AW135" s="55" t="s">
        <v>3443</v>
      </c>
      <c r="AX135" s="28" t="s">
        <v>3481</v>
      </c>
      <c r="AY135" s="28" t="s">
        <v>3482</v>
      </c>
      <c r="AZ135" s="31">
        <v>1995</v>
      </c>
      <c r="BA135" s="35"/>
      <c r="BB135" s="31">
        <v>2019</v>
      </c>
      <c r="BC135" s="26"/>
      <c r="BD135" s="14" t="s">
        <v>3483</v>
      </c>
      <c r="BE135" s="55" t="s">
        <v>3443</v>
      </c>
      <c r="BF135" s="28" t="s">
        <v>3481</v>
      </c>
      <c r="BG135" s="28" t="s">
        <v>3482</v>
      </c>
      <c r="BH135" s="31">
        <v>1995</v>
      </c>
      <c r="BI135" s="35"/>
      <c r="BJ135" s="31">
        <v>2019</v>
      </c>
      <c r="BK135" s="26"/>
      <c r="BL135" s="14" t="s">
        <v>3483</v>
      </c>
      <c r="BM135" s="55" t="s">
        <v>3443</v>
      </c>
      <c r="BN135" s="28" t="s">
        <v>3481</v>
      </c>
      <c r="BO135" s="28" t="s">
        <v>3482</v>
      </c>
      <c r="BP135" s="31">
        <v>1995</v>
      </c>
      <c r="BQ135" s="35"/>
      <c r="BR135" s="31">
        <v>2019</v>
      </c>
      <c r="BS135" s="26"/>
      <c r="BT135" s="14" t="s">
        <v>3483</v>
      </c>
      <c r="BU135" s="55" t="s">
        <v>3443</v>
      </c>
      <c r="BV135" s="28" t="s">
        <v>3481</v>
      </c>
      <c r="BW135" s="28" t="s">
        <v>3482</v>
      </c>
      <c r="BX135" s="31">
        <v>1995</v>
      </c>
      <c r="BY135" s="35"/>
      <c r="BZ135" s="31">
        <v>2019</v>
      </c>
      <c r="CA135" s="26"/>
      <c r="CB135" s="14" t="s">
        <v>3483</v>
      </c>
      <c r="CC135" s="55" t="s">
        <v>3443</v>
      </c>
      <c r="CD135" s="28" t="s">
        <v>3481</v>
      </c>
      <c r="CE135" s="28" t="s">
        <v>3482</v>
      </c>
      <c r="CF135" s="31">
        <v>1995</v>
      </c>
      <c r="CG135" s="35"/>
      <c r="CH135" s="31">
        <v>2019</v>
      </c>
      <c r="CI135" s="26"/>
      <c r="CJ135" s="14" t="s">
        <v>3483</v>
      </c>
      <c r="CK135" s="55" t="s">
        <v>3443</v>
      </c>
      <c r="CL135" s="28" t="s">
        <v>3481</v>
      </c>
      <c r="CM135" s="28" t="s">
        <v>3482</v>
      </c>
      <c r="CN135" s="31">
        <v>1995</v>
      </c>
      <c r="CO135" s="35"/>
      <c r="CP135" s="31">
        <v>2019</v>
      </c>
      <c r="CQ135" s="26"/>
      <c r="CR135" s="14" t="s">
        <v>3483</v>
      </c>
      <c r="CS135" s="55" t="s">
        <v>3443</v>
      </c>
      <c r="CT135" s="28" t="s">
        <v>3481</v>
      </c>
      <c r="CU135" s="28" t="s">
        <v>3482</v>
      </c>
      <c r="CV135" s="31">
        <v>1995</v>
      </c>
      <c r="CW135" s="35"/>
      <c r="CX135" s="31">
        <v>2019</v>
      </c>
      <c r="CY135" s="26"/>
      <c r="CZ135" s="14" t="s">
        <v>3483</v>
      </c>
      <c r="DA135" s="55" t="s">
        <v>3443</v>
      </c>
      <c r="DB135" s="28" t="s">
        <v>3481</v>
      </c>
      <c r="DC135" s="28" t="s">
        <v>3482</v>
      </c>
      <c r="DD135" s="31">
        <v>1995</v>
      </c>
      <c r="DE135" s="35"/>
      <c r="DF135" s="31">
        <v>2019</v>
      </c>
      <c r="DG135" s="26"/>
      <c r="DH135" s="14" t="s">
        <v>3483</v>
      </c>
      <c r="DI135" s="55" t="s">
        <v>3443</v>
      </c>
      <c r="DJ135" s="28" t="s">
        <v>3481</v>
      </c>
      <c r="DK135" s="28" t="s">
        <v>3482</v>
      </c>
      <c r="DL135" s="31">
        <v>1995</v>
      </c>
      <c r="DM135" s="35"/>
      <c r="DN135" s="31">
        <v>2019</v>
      </c>
      <c r="DO135" s="26"/>
      <c r="DP135" s="14" t="s">
        <v>3483</v>
      </c>
      <c r="DQ135" s="55" t="s">
        <v>3443</v>
      </c>
      <c r="DR135" s="28" t="s">
        <v>3481</v>
      </c>
      <c r="DS135" s="28" t="s">
        <v>3482</v>
      </c>
      <c r="DT135" s="31">
        <v>1995</v>
      </c>
      <c r="DU135" s="35"/>
      <c r="DV135" s="31">
        <v>2019</v>
      </c>
      <c r="DW135" s="26"/>
      <c r="DX135" s="14" t="s">
        <v>3483</v>
      </c>
      <c r="DY135" s="55" t="s">
        <v>3443</v>
      </c>
      <c r="DZ135" s="28" t="s">
        <v>3481</v>
      </c>
      <c r="EA135" s="28" t="s">
        <v>3482</v>
      </c>
      <c r="EB135" s="31">
        <v>1995</v>
      </c>
      <c r="EC135" s="35"/>
      <c r="ED135" s="31">
        <v>2019</v>
      </c>
      <c r="EE135" s="26"/>
      <c r="EF135" s="14" t="s">
        <v>3483</v>
      </c>
      <c r="EG135" s="55" t="s">
        <v>3443</v>
      </c>
      <c r="EH135" s="28" t="s">
        <v>3481</v>
      </c>
      <c r="EI135" s="28" t="s">
        <v>3482</v>
      </c>
      <c r="EJ135" s="31">
        <v>1995</v>
      </c>
      <c r="EK135" s="35"/>
      <c r="EL135" s="31">
        <v>2019</v>
      </c>
      <c r="EM135" s="26"/>
      <c r="EN135" s="14" t="s">
        <v>3483</v>
      </c>
      <c r="EO135" s="55" t="s">
        <v>3443</v>
      </c>
      <c r="EP135" s="28" t="s">
        <v>3481</v>
      </c>
      <c r="EQ135" s="28" t="s">
        <v>3482</v>
      </c>
      <c r="ER135" s="31">
        <v>1995</v>
      </c>
      <c r="ES135" s="35"/>
      <c r="ET135" s="31">
        <v>2019</v>
      </c>
      <c r="EU135" s="26"/>
      <c r="EV135" s="14" t="s">
        <v>3483</v>
      </c>
      <c r="EW135" s="55" t="s">
        <v>3443</v>
      </c>
      <c r="EX135" s="28" t="s">
        <v>3481</v>
      </c>
      <c r="EY135" s="28" t="s">
        <v>3482</v>
      </c>
      <c r="EZ135" s="31">
        <v>1995</v>
      </c>
      <c r="FA135" s="35"/>
      <c r="FB135" s="31">
        <v>2019</v>
      </c>
      <c r="FC135" s="26"/>
      <c r="FD135" s="14" t="s">
        <v>3483</v>
      </c>
      <c r="FE135" s="55" t="s">
        <v>3443</v>
      </c>
      <c r="FF135" s="28" t="s">
        <v>3481</v>
      </c>
      <c r="FG135" s="28" t="s">
        <v>3482</v>
      </c>
      <c r="FH135" s="31">
        <v>1995</v>
      </c>
      <c r="FI135" s="35"/>
      <c r="FJ135" s="31">
        <v>2019</v>
      </c>
      <c r="FK135" s="26"/>
      <c r="FL135" s="14" t="s">
        <v>3483</v>
      </c>
      <c r="FM135" s="55" t="s">
        <v>3443</v>
      </c>
      <c r="FN135" s="28" t="s">
        <v>3481</v>
      </c>
      <c r="FO135" s="28" t="s">
        <v>3482</v>
      </c>
      <c r="FP135" s="31">
        <v>1995</v>
      </c>
      <c r="FQ135" s="35"/>
      <c r="FR135" s="31">
        <v>2019</v>
      </c>
      <c r="FS135" s="26"/>
      <c r="FT135" s="14" t="s">
        <v>3483</v>
      </c>
      <c r="FU135" s="55" t="s">
        <v>3443</v>
      </c>
      <c r="FV135" s="28" t="s">
        <v>3481</v>
      </c>
      <c r="FW135" s="28" t="s">
        <v>3482</v>
      </c>
      <c r="FX135" s="31">
        <v>1995</v>
      </c>
      <c r="FY135" s="35"/>
      <c r="FZ135" s="31">
        <v>2019</v>
      </c>
      <c r="GA135" s="26"/>
      <c r="GB135" s="14" t="s">
        <v>3483</v>
      </c>
      <c r="GC135" s="55" t="s">
        <v>3443</v>
      </c>
      <c r="GD135" s="28" t="s">
        <v>3481</v>
      </c>
      <c r="GE135" s="28" t="s">
        <v>3482</v>
      </c>
      <c r="GF135" s="31">
        <v>1995</v>
      </c>
      <c r="GG135" s="35"/>
      <c r="GH135" s="31">
        <v>2019</v>
      </c>
      <c r="GI135" s="26"/>
      <c r="GJ135" s="14" t="s">
        <v>3483</v>
      </c>
      <c r="GK135" s="55" t="s">
        <v>3443</v>
      </c>
      <c r="GL135" s="28" t="s">
        <v>3481</v>
      </c>
      <c r="GM135" s="28" t="s">
        <v>3482</v>
      </c>
      <c r="GN135" s="31">
        <v>1995</v>
      </c>
      <c r="GO135" s="35"/>
      <c r="GP135" s="31">
        <v>2019</v>
      </c>
      <c r="GQ135" s="26"/>
      <c r="GR135" s="14" t="s">
        <v>3483</v>
      </c>
      <c r="GS135" s="55" t="s">
        <v>3443</v>
      </c>
      <c r="GT135" s="28" t="s">
        <v>3481</v>
      </c>
      <c r="GU135" s="28" t="s">
        <v>3482</v>
      </c>
      <c r="GV135" s="31">
        <v>1995</v>
      </c>
      <c r="GW135" s="35"/>
      <c r="GX135" s="31">
        <v>2019</v>
      </c>
      <c r="GY135" s="26"/>
      <c r="GZ135" s="14" t="s">
        <v>3483</v>
      </c>
      <c r="HA135" s="55" t="s">
        <v>3443</v>
      </c>
      <c r="HB135" s="28" t="s">
        <v>3481</v>
      </c>
      <c r="HC135" s="28" t="s">
        <v>3482</v>
      </c>
      <c r="HD135" s="31">
        <v>1995</v>
      </c>
      <c r="HE135" s="35"/>
      <c r="HF135" s="31">
        <v>2019</v>
      </c>
      <c r="HG135" s="26"/>
      <c r="HH135" s="14" t="s">
        <v>3483</v>
      </c>
      <c r="HI135" s="55" t="s">
        <v>3443</v>
      </c>
      <c r="HJ135" s="28" t="s">
        <v>3481</v>
      </c>
      <c r="HK135" s="28" t="s">
        <v>3482</v>
      </c>
      <c r="HL135" s="31">
        <v>1995</v>
      </c>
      <c r="HM135" s="35"/>
      <c r="HN135" s="31">
        <v>2019</v>
      </c>
      <c r="HO135" s="26"/>
      <c r="HP135" s="14" t="s">
        <v>3483</v>
      </c>
      <c r="HQ135" s="55" t="s">
        <v>3443</v>
      </c>
      <c r="HR135" s="28" t="s">
        <v>3481</v>
      </c>
      <c r="HS135" s="28" t="s">
        <v>3482</v>
      </c>
      <c r="HT135" s="31">
        <v>1995</v>
      </c>
      <c r="HU135" s="35"/>
      <c r="HV135" s="31">
        <v>2019</v>
      </c>
      <c r="HW135" s="26"/>
      <c r="HX135" s="14" t="s">
        <v>3483</v>
      </c>
      <c r="HY135" s="55" t="s">
        <v>3443</v>
      </c>
      <c r="HZ135" s="28" t="s">
        <v>3481</v>
      </c>
      <c r="IA135" s="28" t="s">
        <v>3482</v>
      </c>
      <c r="IB135" s="31">
        <v>1995</v>
      </c>
      <c r="IC135" s="35"/>
      <c r="ID135" s="31">
        <v>2019</v>
      </c>
      <c r="IE135" s="26"/>
      <c r="IF135" s="14" t="s">
        <v>3483</v>
      </c>
      <c r="IG135" s="55" t="s">
        <v>3443</v>
      </c>
      <c r="IH135" s="28" t="s">
        <v>3481</v>
      </c>
      <c r="II135" s="28" t="s">
        <v>3482</v>
      </c>
      <c r="IJ135" s="31">
        <v>1995</v>
      </c>
      <c r="IK135" s="35"/>
      <c r="IL135" s="31">
        <v>2019</v>
      </c>
      <c r="IM135" s="26"/>
      <c r="IN135" s="14" t="s">
        <v>3483</v>
      </c>
      <c r="IO135" s="55" t="s">
        <v>3443</v>
      </c>
      <c r="IP135" s="28" t="s">
        <v>3481</v>
      </c>
      <c r="IQ135" s="28" t="s">
        <v>3482</v>
      </c>
      <c r="IR135" s="31">
        <v>1995</v>
      </c>
      <c r="IS135" s="35"/>
      <c r="IT135" s="31">
        <v>2019</v>
      </c>
      <c r="IU135" s="26"/>
      <c r="IV135" s="14" t="s">
        <v>3483</v>
      </c>
      <c r="IW135" s="55" t="s">
        <v>3443</v>
      </c>
      <c r="IX135" s="28" t="s">
        <v>3481</v>
      </c>
      <c r="IY135" s="28" t="s">
        <v>3482</v>
      </c>
      <c r="IZ135" s="31">
        <v>1995</v>
      </c>
      <c r="JA135" s="35"/>
      <c r="JB135" s="31">
        <v>2019</v>
      </c>
      <c r="JC135" s="26"/>
      <c r="JD135" s="14" t="s">
        <v>3483</v>
      </c>
      <c r="JE135" s="55" t="s">
        <v>3443</v>
      </c>
      <c r="JF135" s="28" t="s">
        <v>3481</v>
      </c>
      <c r="JG135" s="28" t="s">
        <v>3482</v>
      </c>
      <c r="JH135" s="31">
        <v>1995</v>
      </c>
      <c r="JI135" s="35"/>
      <c r="JJ135" s="31">
        <v>2019</v>
      </c>
      <c r="JK135" s="26"/>
      <c r="JL135" s="14" t="s">
        <v>3483</v>
      </c>
      <c r="JM135" s="55" t="s">
        <v>3443</v>
      </c>
      <c r="JN135" s="28" t="s">
        <v>3481</v>
      </c>
      <c r="JO135" s="28" t="s">
        <v>3482</v>
      </c>
      <c r="JP135" s="31">
        <v>1995</v>
      </c>
      <c r="JQ135" s="35"/>
      <c r="JR135" s="31">
        <v>2019</v>
      </c>
      <c r="JS135" s="26"/>
      <c r="JT135" s="14" t="s">
        <v>3483</v>
      </c>
      <c r="JU135" s="55" t="s">
        <v>3443</v>
      </c>
      <c r="JV135" s="28" t="s">
        <v>3481</v>
      </c>
      <c r="JW135" s="28" t="s">
        <v>3482</v>
      </c>
      <c r="JX135" s="31">
        <v>1995</v>
      </c>
      <c r="JY135" s="35"/>
      <c r="JZ135" s="31">
        <v>2019</v>
      </c>
      <c r="KA135" s="26"/>
      <c r="KB135" s="14" t="s">
        <v>3483</v>
      </c>
      <c r="KC135" s="55" t="s">
        <v>3443</v>
      </c>
      <c r="KD135" s="28" t="s">
        <v>3481</v>
      </c>
      <c r="KE135" s="28" t="s">
        <v>3482</v>
      </c>
      <c r="KF135" s="31">
        <v>1995</v>
      </c>
      <c r="KG135" s="35"/>
      <c r="KH135" s="31">
        <v>2019</v>
      </c>
      <c r="KI135" s="26"/>
      <c r="KJ135" s="14" t="s">
        <v>3483</v>
      </c>
      <c r="KK135" s="55" t="s">
        <v>3443</v>
      </c>
      <c r="KL135" s="28" t="s">
        <v>3481</v>
      </c>
      <c r="KM135" s="28" t="s">
        <v>3482</v>
      </c>
      <c r="KN135" s="31">
        <v>1995</v>
      </c>
      <c r="KO135" s="35"/>
      <c r="KP135" s="31">
        <v>2019</v>
      </c>
      <c r="KQ135" s="26"/>
      <c r="KR135" s="14" t="s">
        <v>3483</v>
      </c>
      <c r="KS135" s="55" t="s">
        <v>3443</v>
      </c>
      <c r="KT135" s="28" t="s">
        <v>3481</v>
      </c>
      <c r="KU135" s="28" t="s">
        <v>3482</v>
      </c>
      <c r="KV135" s="31">
        <v>1995</v>
      </c>
      <c r="KW135" s="35"/>
      <c r="KX135" s="31">
        <v>2019</v>
      </c>
      <c r="KY135" s="26"/>
      <c r="KZ135" s="14" t="s">
        <v>3483</v>
      </c>
      <c r="LA135" s="55" t="s">
        <v>3443</v>
      </c>
      <c r="LB135" s="28" t="s">
        <v>3481</v>
      </c>
      <c r="LC135" s="28" t="s">
        <v>3482</v>
      </c>
      <c r="LD135" s="31">
        <v>1995</v>
      </c>
      <c r="LE135" s="35"/>
      <c r="LF135" s="31">
        <v>2019</v>
      </c>
      <c r="LG135" s="26"/>
      <c r="LH135" s="14" t="s">
        <v>3483</v>
      </c>
      <c r="LI135" s="55" t="s">
        <v>3443</v>
      </c>
      <c r="LJ135" s="28" t="s">
        <v>3481</v>
      </c>
      <c r="LK135" s="28" t="s">
        <v>3482</v>
      </c>
      <c r="LL135" s="31">
        <v>1995</v>
      </c>
      <c r="LM135" s="35"/>
      <c r="LN135" s="31">
        <v>2019</v>
      </c>
      <c r="LO135" s="26"/>
      <c r="LP135" s="14" t="s">
        <v>3483</v>
      </c>
      <c r="LQ135" s="55" t="s">
        <v>3443</v>
      </c>
      <c r="LR135" s="28" t="s">
        <v>3481</v>
      </c>
      <c r="LS135" s="28" t="s">
        <v>3482</v>
      </c>
      <c r="LT135" s="31">
        <v>1995</v>
      </c>
      <c r="LU135" s="35"/>
      <c r="LV135" s="31">
        <v>2019</v>
      </c>
      <c r="LW135" s="26"/>
      <c r="LX135" s="14" t="s">
        <v>3483</v>
      </c>
      <c r="LY135" s="55" t="s">
        <v>3443</v>
      </c>
      <c r="LZ135" s="28" t="s">
        <v>3481</v>
      </c>
      <c r="MA135" s="28" t="s">
        <v>3482</v>
      </c>
      <c r="MB135" s="31">
        <v>1995</v>
      </c>
      <c r="MC135" s="35"/>
      <c r="MD135" s="31">
        <v>2019</v>
      </c>
      <c r="ME135" s="26"/>
      <c r="MF135" s="14" t="s">
        <v>3483</v>
      </c>
      <c r="MG135" s="55" t="s">
        <v>3443</v>
      </c>
      <c r="MH135" s="28" t="s">
        <v>3481</v>
      </c>
      <c r="MI135" s="28" t="s">
        <v>3482</v>
      </c>
      <c r="MJ135" s="31">
        <v>1995</v>
      </c>
      <c r="MK135" s="35"/>
      <c r="ML135" s="31">
        <v>2019</v>
      </c>
      <c r="MM135" s="26"/>
      <c r="MN135" s="14" t="s">
        <v>3483</v>
      </c>
      <c r="MO135" s="55" t="s">
        <v>3443</v>
      </c>
      <c r="MP135" s="28" t="s">
        <v>3481</v>
      </c>
      <c r="MQ135" s="28" t="s">
        <v>3482</v>
      </c>
      <c r="MR135" s="31">
        <v>1995</v>
      </c>
      <c r="MS135" s="35"/>
      <c r="MT135" s="31">
        <v>2019</v>
      </c>
      <c r="MU135" s="26"/>
      <c r="MV135" s="14" t="s">
        <v>3483</v>
      </c>
      <c r="MW135" s="55" t="s">
        <v>3443</v>
      </c>
      <c r="MX135" s="28" t="s">
        <v>3481</v>
      </c>
      <c r="MY135" s="28" t="s">
        <v>3482</v>
      </c>
      <c r="MZ135" s="31">
        <v>1995</v>
      </c>
      <c r="NA135" s="35"/>
      <c r="NB135" s="31">
        <v>2019</v>
      </c>
      <c r="NC135" s="26"/>
      <c r="ND135" s="14" t="s">
        <v>3483</v>
      </c>
      <c r="NE135" s="55" t="s">
        <v>3443</v>
      </c>
      <c r="NF135" s="28" t="s">
        <v>3481</v>
      </c>
      <c r="NG135" s="28" t="s">
        <v>3482</v>
      </c>
      <c r="NH135" s="31">
        <v>1995</v>
      </c>
      <c r="NI135" s="35"/>
      <c r="NJ135" s="31">
        <v>2019</v>
      </c>
      <c r="NK135" s="26"/>
      <c r="NL135" s="14" t="s">
        <v>3483</v>
      </c>
      <c r="NM135" s="55" t="s">
        <v>3443</v>
      </c>
      <c r="NN135" s="28" t="s">
        <v>3481</v>
      </c>
      <c r="NO135" s="28" t="s">
        <v>3482</v>
      </c>
      <c r="NP135" s="31">
        <v>1995</v>
      </c>
      <c r="NQ135" s="35"/>
      <c r="NR135" s="31">
        <v>2019</v>
      </c>
      <c r="NS135" s="26"/>
      <c r="NT135" s="14" t="s">
        <v>3483</v>
      </c>
      <c r="NU135" s="55" t="s">
        <v>3443</v>
      </c>
      <c r="NV135" s="28" t="s">
        <v>3481</v>
      </c>
      <c r="NW135" s="28" t="s">
        <v>3482</v>
      </c>
      <c r="NX135" s="31">
        <v>1995</v>
      </c>
      <c r="NY135" s="35"/>
      <c r="NZ135" s="31">
        <v>2019</v>
      </c>
      <c r="OA135" s="26"/>
      <c r="OB135" s="14" t="s">
        <v>3483</v>
      </c>
      <c r="OC135" s="55" t="s">
        <v>3443</v>
      </c>
      <c r="OD135" s="28" t="s">
        <v>3481</v>
      </c>
      <c r="OE135" s="28" t="s">
        <v>3482</v>
      </c>
      <c r="OF135" s="31">
        <v>1995</v>
      </c>
      <c r="OG135" s="35"/>
      <c r="OH135" s="31">
        <v>2019</v>
      </c>
      <c r="OI135" s="26"/>
      <c r="OJ135" s="14" t="s">
        <v>3483</v>
      </c>
      <c r="OK135" s="55" t="s">
        <v>3443</v>
      </c>
      <c r="OL135" s="28" t="s">
        <v>3481</v>
      </c>
      <c r="OM135" s="28" t="s">
        <v>3482</v>
      </c>
      <c r="ON135" s="31">
        <v>1995</v>
      </c>
      <c r="OO135" s="35"/>
      <c r="OP135" s="31">
        <v>2019</v>
      </c>
      <c r="OQ135" s="26"/>
      <c r="OR135" s="14" t="s">
        <v>3483</v>
      </c>
      <c r="OS135" s="55" t="s">
        <v>3443</v>
      </c>
      <c r="OT135" s="28" t="s">
        <v>3481</v>
      </c>
      <c r="OU135" s="28" t="s">
        <v>3482</v>
      </c>
      <c r="OV135" s="31">
        <v>1995</v>
      </c>
      <c r="OW135" s="35"/>
      <c r="OX135" s="31">
        <v>2019</v>
      </c>
      <c r="OY135" s="26"/>
      <c r="OZ135" s="14" t="s">
        <v>3483</v>
      </c>
      <c r="PA135" s="55" t="s">
        <v>3443</v>
      </c>
      <c r="PB135" s="28" t="s">
        <v>3481</v>
      </c>
      <c r="PC135" s="28" t="s">
        <v>3482</v>
      </c>
      <c r="PD135" s="31">
        <v>1995</v>
      </c>
      <c r="PE135" s="35"/>
      <c r="PF135" s="31">
        <v>2019</v>
      </c>
      <c r="PG135" s="26"/>
      <c r="PH135" s="14" t="s">
        <v>3483</v>
      </c>
      <c r="PI135" s="55" t="s">
        <v>3443</v>
      </c>
      <c r="PJ135" s="28" t="s">
        <v>3481</v>
      </c>
      <c r="PK135" s="28" t="s">
        <v>3482</v>
      </c>
      <c r="PL135" s="31">
        <v>1995</v>
      </c>
      <c r="PM135" s="35"/>
      <c r="PN135" s="31">
        <v>2019</v>
      </c>
      <c r="PO135" s="26"/>
      <c r="PP135" s="14" t="s">
        <v>3483</v>
      </c>
      <c r="PQ135" s="55" t="s">
        <v>3443</v>
      </c>
      <c r="PR135" s="28" t="s">
        <v>3481</v>
      </c>
      <c r="PS135" s="28" t="s">
        <v>3482</v>
      </c>
      <c r="PT135" s="31">
        <v>1995</v>
      </c>
      <c r="PU135" s="35"/>
      <c r="PV135" s="31">
        <v>2019</v>
      </c>
      <c r="PW135" s="26"/>
      <c r="PX135" s="14" t="s">
        <v>3483</v>
      </c>
      <c r="PY135" s="55" t="s">
        <v>3443</v>
      </c>
      <c r="PZ135" s="28" t="s">
        <v>3481</v>
      </c>
      <c r="QA135" s="28" t="s">
        <v>3482</v>
      </c>
      <c r="QB135" s="31">
        <v>1995</v>
      </c>
      <c r="QC135" s="35"/>
      <c r="QD135" s="31">
        <v>2019</v>
      </c>
      <c r="QE135" s="26"/>
      <c r="QF135" s="14" t="s">
        <v>3483</v>
      </c>
      <c r="QG135" s="55" t="s">
        <v>3443</v>
      </c>
      <c r="QH135" s="28" t="s">
        <v>3481</v>
      </c>
      <c r="QI135" s="28" t="s">
        <v>3482</v>
      </c>
      <c r="QJ135" s="31">
        <v>1995</v>
      </c>
      <c r="QK135" s="35"/>
      <c r="QL135" s="31">
        <v>2019</v>
      </c>
      <c r="QM135" s="26"/>
      <c r="QN135" s="14" t="s">
        <v>3483</v>
      </c>
      <c r="QO135" s="55" t="s">
        <v>3443</v>
      </c>
      <c r="QP135" s="28" t="s">
        <v>3481</v>
      </c>
      <c r="QQ135" s="28" t="s">
        <v>3482</v>
      </c>
      <c r="QR135" s="31">
        <v>1995</v>
      </c>
      <c r="QS135" s="35"/>
      <c r="QT135" s="31">
        <v>2019</v>
      </c>
      <c r="QU135" s="26"/>
      <c r="QV135" s="14" t="s">
        <v>3483</v>
      </c>
      <c r="QW135" s="55" t="s">
        <v>3443</v>
      </c>
      <c r="QX135" s="28" t="s">
        <v>3481</v>
      </c>
      <c r="QY135" s="28" t="s">
        <v>3482</v>
      </c>
      <c r="QZ135" s="31">
        <v>1995</v>
      </c>
      <c r="RA135" s="35"/>
      <c r="RB135" s="31">
        <v>2019</v>
      </c>
      <c r="RC135" s="26"/>
      <c r="RD135" s="14" t="s">
        <v>3483</v>
      </c>
      <c r="RE135" s="55" t="s">
        <v>3443</v>
      </c>
      <c r="RF135" s="28" t="s">
        <v>3481</v>
      </c>
      <c r="RG135" s="28" t="s">
        <v>3482</v>
      </c>
      <c r="RH135" s="31">
        <v>1995</v>
      </c>
      <c r="RI135" s="35"/>
      <c r="RJ135" s="31">
        <v>2019</v>
      </c>
      <c r="RK135" s="26"/>
      <c r="RL135" s="14" t="s">
        <v>3483</v>
      </c>
      <c r="RM135" s="55" t="s">
        <v>3443</v>
      </c>
      <c r="RN135" s="28" t="s">
        <v>3481</v>
      </c>
      <c r="RO135" s="28" t="s">
        <v>3482</v>
      </c>
      <c r="RP135" s="31">
        <v>1995</v>
      </c>
      <c r="RQ135" s="35"/>
      <c r="RR135" s="31">
        <v>2019</v>
      </c>
      <c r="RS135" s="26"/>
      <c r="RT135" s="14" t="s">
        <v>3483</v>
      </c>
      <c r="RU135" s="55" t="s">
        <v>3443</v>
      </c>
      <c r="RV135" s="28" t="s">
        <v>3481</v>
      </c>
      <c r="RW135" s="28" t="s">
        <v>3482</v>
      </c>
      <c r="RX135" s="31">
        <v>1995</v>
      </c>
      <c r="RY135" s="35"/>
      <c r="RZ135" s="31">
        <v>2019</v>
      </c>
      <c r="SA135" s="26"/>
      <c r="SB135" s="14" t="s">
        <v>3483</v>
      </c>
      <c r="SC135" s="55" t="s">
        <v>3443</v>
      </c>
      <c r="SD135" s="28" t="s">
        <v>3481</v>
      </c>
      <c r="SE135" s="28" t="s">
        <v>3482</v>
      </c>
      <c r="SF135" s="31">
        <v>1995</v>
      </c>
      <c r="SG135" s="35"/>
      <c r="SH135" s="31">
        <v>2019</v>
      </c>
      <c r="SI135" s="26"/>
      <c r="SJ135" s="14" t="s">
        <v>3483</v>
      </c>
      <c r="SK135" s="55" t="s">
        <v>3443</v>
      </c>
      <c r="SL135" s="28" t="s">
        <v>3481</v>
      </c>
      <c r="SM135" s="28" t="s">
        <v>3482</v>
      </c>
      <c r="SN135" s="31">
        <v>1995</v>
      </c>
      <c r="SO135" s="35"/>
      <c r="SP135" s="31">
        <v>2019</v>
      </c>
      <c r="SQ135" s="26"/>
      <c r="SR135" s="14" t="s">
        <v>3483</v>
      </c>
      <c r="SS135" s="55" t="s">
        <v>3443</v>
      </c>
      <c r="ST135" s="28" t="s">
        <v>3481</v>
      </c>
      <c r="SU135" s="28" t="s">
        <v>3482</v>
      </c>
      <c r="SV135" s="31">
        <v>1995</v>
      </c>
      <c r="SW135" s="35"/>
      <c r="SX135" s="31">
        <v>2019</v>
      </c>
      <c r="SY135" s="26"/>
      <c r="SZ135" s="14" t="s">
        <v>3483</v>
      </c>
      <c r="TA135" s="55" t="s">
        <v>3443</v>
      </c>
      <c r="TB135" s="28" t="s">
        <v>3481</v>
      </c>
      <c r="TC135" s="28" t="s">
        <v>3482</v>
      </c>
      <c r="TD135" s="31">
        <v>1995</v>
      </c>
      <c r="TE135" s="35"/>
      <c r="TF135" s="31">
        <v>2019</v>
      </c>
      <c r="TG135" s="26"/>
      <c r="TH135" s="14" t="s">
        <v>3483</v>
      </c>
      <c r="TI135" s="55" t="s">
        <v>3443</v>
      </c>
      <c r="TJ135" s="28" t="s">
        <v>3481</v>
      </c>
      <c r="TK135" s="28" t="s">
        <v>3482</v>
      </c>
      <c r="TL135" s="31">
        <v>1995</v>
      </c>
      <c r="TM135" s="35"/>
      <c r="TN135" s="31">
        <v>2019</v>
      </c>
      <c r="TO135" s="26"/>
      <c r="TP135" s="14" t="s">
        <v>3483</v>
      </c>
      <c r="TQ135" s="55" t="s">
        <v>3443</v>
      </c>
      <c r="TR135" s="28" t="s">
        <v>3481</v>
      </c>
      <c r="TS135" s="28" t="s">
        <v>3482</v>
      </c>
      <c r="TT135" s="31">
        <v>1995</v>
      </c>
      <c r="TU135" s="35"/>
      <c r="TV135" s="31">
        <v>2019</v>
      </c>
      <c r="TW135" s="26"/>
      <c r="TX135" s="14" t="s">
        <v>3483</v>
      </c>
      <c r="TY135" s="55" t="s">
        <v>3443</v>
      </c>
      <c r="TZ135" s="28" t="s">
        <v>3481</v>
      </c>
      <c r="UA135" s="28" t="s">
        <v>3482</v>
      </c>
      <c r="UB135" s="31">
        <v>1995</v>
      </c>
      <c r="UC135" s="35"/>
      <c r="UD135" s="31">
        <v>2019</v>
      </c>
      <c r="UE135" s="26"/>
      <c r="UF135" s="14" t="s">
        <v>3483</v>
      </c>
      <c r="UG135" s="55" t="s">
        <v>3443</v>
      </c>
      <c r="UH135" s="28" t="s">
        <v>3481</v>
      </c>
      <c r="UI135" s="28" t="s">
        <v>3482</v>
      </c>
      <c r="UJ135" s="31">
        <v>1995</v>
      </c>
      <c r="UK135" s="35"/>
      <c r="UL135" s="31">
        <v>2019</v>
      </c>
      <c r="UM135" s="26"/>
      <c r="UN135" s="14" t="s">
        <v>3483</v>
      </c>
      <c r="UO135" s="55" t="s">
        <v>3443</v>
      </c>
      <c r="UP135" s="28" t="s">
        <v>3481</v>
      </c>
      <c r="UQ135" s="28" t="s">
        <v>3482</v>
      </c>
      <c r="UR135" s="31">
        <v>1995</v>
      </c>
      <c r="US135" s="35"/>
      <c r="UT135" s="31">
        <v>2019</v>
      </c>
      <c r="UU135" s="26"/>
      <c r="UV135" s="14" t="s">
        <v>3483</v>
      </c>
      <c r="UW135" s="55" t="s">
        <v>3443</v>
      </c>
      <c r="UX135" s="28" t="s">
        <v>3481</v>
      </c>
      <c r="UY135" s="28" t="s">
        <v>3482</v>
      </c>
      <c r="UZ135" s="31">
        <v>1995</v>
      </c>
      <c r="VA135" s="35"/>
      <c r="VB135" s="31">
        <v>2019</v>
      </c>
      <c r="VC135" s="26"/>
      <c r="VD135" s="14" t="s">
        <v>3483</v>
      </c>
      <c r="VE135" s="55" t="s">
        <v>3443</v>
      </c>
      <c r="VF135" s="28" t="s">
        <v>3481</v>
      </c>
      <c r="VG135" s="28" t="s">
        <v>3482</v>
      </c>
      <c r="VH135" s="31">
        <v>1995</v>
      </c>
      <c r="VI135" s="35"/>
      <c r="VJ135" s="31">
        <v>2019</v>
      </c>
      <c r="VK135" s="26"/>
      <c r="VL135" s="14" t="s">
        <v>3483</v>
      </c>
      <c r="VM135" s="55" t="s">
        <v>3443</v>
      </c>
      <c r="VN135" s="28" t="s">
        <v>3481</v>
      </c>
      <c r="VO135" s="28" t="s">
        <v>3482</v>
      </c>
      <c r="VP135" s="31">
        <v>1995</v>
      </c>
      <c r="VQ135" s="35"/>
      <c r="VR135" s="31">
        <v>2019</v>
      </c>
      <c r="VS135" s="26"/>
      <c r="VT135" s="14" t="s">
        <v>3483</v>
      </c>
      <c r="VU135" s="55" t="s">
        <v>3443</v>
      </c>
      <c r="VV135" s="28" t="s">
        <v>3481</v>
      </c>
      <c r="VW135" s="28" t="s">
        <v>3482</v>
      </c>
      <c r="VX135" s="31">
        <v>1995</v>
      </c>
      <c r="VY135" s="35"/>
      <c r="VZ135" s="31">
        <v>2019</v>
      </c>
      <c r="WA135" s="26"/>
      <c r="WB135" s="14" t="s">
        <v>3483</v>
      </c>
      <c r="WC135" s="55" t="s">
        <v>3443</v>
      </c>
      <c r="WD135" s="28" t="s">
        <v>3481</v>
      </c>
      <c r="WE135" s="28" t="s">
        <v>3482</v>
      </c>
      <c r="WF135" s="31">
        <v>1995</v>
      </c>
      <c r="WG135" s="35"/>
      <c r="WH135" s="31">
        <v>2019</v>
      </c>
      <c r="WI135" s="26"/>
      <c r="WJ135" s="14" t="s">
        <v>3483</v>
      </c>
      <c r="WK135" s="55" t="s">
        <v>3443</v>
      </c>
      <c r="WL135" s="28" t="s">
        <v>3481</v>
      </c>
      <c r="WM135" s="28" t="s">
        <v>3482</v>
      </c>
      <c r="WN135" s="31">
        <v>1995</v>
      </c>
      <c r="WO135" s="35"/>
      <c r="WP135" s="31">
        <v>2019</v>
      </c>
      <c r="WQ135" s="26"/>
      <c r="WR135" s="14" t="s">
        <v>3483</v>
      </c>
      <c r="WS135" s="55" t="s">
        <v>3443</v>
      </c>
      <c r="WT135" s="28" t="s">
        <v>3481</v>
      </c>
      <c r="WU135" s="28" t="s">
        <v>3482</v>
      </c>
      <c r="WV135" s="31">
        <v>1995</v>
      </c>
      <c r="WW135" s="35"/>
      <c r="WX135" s="31">
        <v>2019</v>
      </c>
      <c r="WY135" s="26"/>
      <c r="WZ135" s="14" t="s">
        <v>3483</v>
      </c>
      <c r="XA135" s="55" t="s">
        <v>3443</v>
      </c>
      <c r="XB135" s="28" t="s">
        <v>3481</v>
      </c>
      <c r="XC135" s="28" t="s">
        <v>3482</v>
      </c>
      <c r="XD135" s="31">
        <v>1995</v>
      </c>
      <c r="XE135" s="35"/>
      <c r="XF135" s="31">
        <v>2019</v>
      </c>
      <c r="XG135" s="26"/>
      <c r="XH135" s="14" t="s">
        <v>3483</v>
      </c>
      <c r="XI135" s="55" t="s">
        <v>3443</v>
      </c>
      <c r="XJ135" s="28" t="s">
        <v>3481</v>
      </c>
      <c r="XK135" s="28" t="s">
        <v>3482</v>
      </c>
      <c r="XL135" s="31">
        <v>1995</v>
      </c>
      <c r="XM135" s="35"/>
      <c r="XN135" s="31">
        <v>2019</v>
      </c>
      <c r="XO135" s="26"/>
      <c r="XP135" s="14" t="s">
        <v>3483</v>
      </c>
      <c r="XQ135" s="55" t="s">
        <v>3443</v>
      </c>
      <c r="XR135" s="28" t="s">
        <v>3481</v>
      </c>
      <c r="XS135" s="28" t="s">
        <v>3482</v>
      </c>
      <c r="XT135" s="31">
        <v>1995</v>
      </c>
      <c r="XU135" s="35"/>
      <c r="XV135" s="31">
        <v>2019</v>
      </c>
      <c r="XW135" s="26"/>
      <c r="XX135" s="14" t="s">
        <v>3483</v>
      </c>
      <c r="XY135" s="55" t="s">
        <v>3443</v>
      </c>
      <c r="XZ135" s="28" t="s">
        <v>3481</v>
      </c>
      <c r="YA135" s="28" t="s">
        <v>3482</v>
      </c>
      <c r="YB135" s="31">
        <v>1995</v>
      </c>
      <c r="YC135" s="35"/>
      <c r="YD135" s="31">
        <v>2019</v>
      </c>
      <c r="YE135" s="26"/>
      <c r="YF135" s="14" t="s">
        <v>3483</v>
      </c>
      <c r="YG135" s="55" t="s">
        <v>3443</v>
      </c>
      <c r="YH135" s="28" t="s">
        <v>3481</v>
      </c>
      <c r="YI135" s="28" t="s">
        <v>3482</v>
      </c>
      <c r="YJ135" s="31">
        <v>1995</v>
      </c>
      <c r="YK135" s="35"/>
      <c r="YL135" s="31">
        <v>2019</v>
      </c>
      <c r="YM135" s="26"/>
      <c r="YN135" s="14" t="s">
        <v>3483</v>
      </c>
      <c r="YO135" s="55" t="s">
        <v>3443</v>
      </c>
      <c r="YP135" s="28" t="s">
        <v>3481</v>
      </c>
      <c r="YQ135" s="28" t="s">
        <v>3482</v>
      </c>
      <c r="YR135" s="31">
        <v>1995</v>
      </c>
      <c r="YS135" s="35"/>
      <c r="YT135" s="31">
        <v>2019</v>
      </c>
      <c r="YU135" s="26"/>
      <c r="YV135" s="14" t="s">
        <v>3483</v>
      </c>
      <c r="YW135" s="55" t="s">
        <v>3443</v>
      </c>
      <c r="YX135" s="28" t="s">
        <v>3481</v>
      </c>
      <c r="YY135" s="28" t="s">
        <v>3482</v>
      </c>
      <c r="YZ135" s="31">
        <v>1995</v>
      </c>
      <c r="ZA135" s="35"/>
      <c r="ZB135" s="31">
        <v>2019</v>
      </c>
      <c r="ZC135" s="26"/>
      <c r="ZD135" s="14" t="s">
        <v>3483</v>
      </c>
      <c r="ZE135" s="55" t="s">
        <v>3443</v>
      </c>
      <c r="ZF135" s="28" t="s">
        <v>3481</v>
      </c>
      <c r="ZG135" s="28" t="s">
        <v>3482</v>
      </c>
      <c r="ZH135" s="31">
        <v>1995</v>
      </c>
      <c r="ZI135" s="35"/>
      <c r="ZJ135" s="31">
        <v>2019</v>
      </c>
      <c r="ZK135" s="26"/>
      <c r="ZL135" s="14" t="s">
        <v>3483</v>
      </c>
      <c r="ZM135" s="55" t="s">
        <v>3443</v>
      </c>
      <c r="ZN135" s="28" t="s">
        <v>3481</v>
      </c>
      <c r="ZO135" s="28" t="s">
        <v>3482</v>
      </c>
      <c r="ZP135" s="31">
        <v>1995</v>
      </c>
      <c r="ZQ135" s="35"/>
      <c r="ZR135" s="31">
        <v>2019</v>
      </c>
      <c r="ZS135" s="26"/>
      <c r="ZT135" s="14" t="s">
        <v>3483</v>
      </c>
      <c r="ZU135" s="55" t="s">
        <v>3443</v>
      </c>
      <c r="ZV135" s="28" t="s">
        <v>3481</v>
      </c>
      <c r="ZW135" s="28" t="s">
        <v>3482</v>
      </c>
      <c r="ZX135" s="31">
        <v>1995</v>
      </c>
      <c r="ZY135" s="35"/>
      <c r="ZZ135" s="31">
        <v>2019</v>
      </c>
      <c r="AAA135" s="26"/>
      <c r="AAB135" s="14" t="s">
        <v>3483</v>
      </c>
      <c r="AAC135" s="55" t="s">
        <v>3443</v>
      </c>
      <c r="AAD135" s="28" t="s">
        <v>3481</v>
      </c>
      <c r="AAE135" s="28" t="s">
        <v>3482</v>
      </c>
      <c r="AAF135" s="31">
        <v>1995</v>
      </c>
      <c r="AAG135" s="35"/>
      <c r="AAH135" s="31">
        <v>2019</v>
      </c>
      <c r="AAI135" s="26"/>
      <c r="AAJ135" s="14" t="s">
        <v>3483</v>
      </c>
      <c r="AAK135" s="55" t="s">
        <v>3443</v>
      </c>
      <c r="AAL135" s="28" t="s">
        <v>3481</v>
      </c>
      <c r="AAM135" s="28" t="s">
        <v>3482</v>
      </c>
      <c r="AAN135" s="31">
        <v>1995</v>
      </c>
      <c r="AAO135" s="35"/>
      <c r="AAP135" s="31">
        <v>2019</v>
      </c>
      <c r="AAQ135" s="26"/>
      <c r="AAR135" s="14" t="s">
        <v>3483</v>
      </c>
      <c r="AAS135" s="55" t="s">
        <v>3443</v>
      </c>
      <c r="AAT135" s="28" t="s">
        <v>3481</v>
      </c>
      <c r="AAU135" s="28" t="s">
        <v>3482</v>
      </c>
      <c r="AAV135" s="31">
        <v>1995</v>
      </c>
      <c r="AAW135" s="35"/>
      <c r="AAX135" s="31">
        <v>2019</v>
      </c>
      <c r="AAY135" s="26"/>
      <c r="AAZ135" s="14" t="s">
        <v>3483</v>
      </c>
      <c r="ABA135" s="55" t="s">
        <v>3443</v>
      </c>
      <c r="ABB135" s="28" t="s">
        <v>3481</v>
      </c>
      <c r="ABC135" s="28" t="s">
        <v>3482</v>
      </c>
      <c r="ABD135" s="31">
        <v>1995</v>
      </c>
      <c r="ABE135" s="35"/>
      <c r="ABF135" s="31">
        <v>2019</v>
      </c>
      <c r="ABG135" s="26"/>
      <c r="ABH135" s="14" t="s">
        <v>3483</v>
      </c>
      <c r="ABI135" s="55" t="s">
        <v>3443</v>
      </c>
      <c r="ABJ135" s="28" t="s">
        <v>3481</v>
      </c>
      <c r="ABK135" s="28" t="s">
        <v>3482</v>
      </c>
      <c r="ABL135" s="31">
        <v>1995</v>
      </c>
      <c r="ABM135" s="35"/>
      <c r="ABN135" s="31">
        <v>2019</v>
      </c>
      <c r="ABO135" s="26"/>
      <c r="ABP135" s="14" t="s">
        <v>3483</v>
      </c>
      <c r="ABQ135" s="55" t="s">
        <v>3443</v>
      </c>
      <c r="ABR135" s="28" t="s">
        <v>3481</v>
      </c>
      <c r="ABS135" s="28" t="s">
        <v>3482</v>
      </c>
      <c r="ABT135" s="31">
        <v>1995</v>
      </c>
      <c r="ABU135" s="35"/>
      <c r="ABV135" s="31">
        <v>2019</v>
      </c>
      <c r="ABW135" s="26"/>
      <c r="ABX135" s="14" t="s">
        <v>3483</v>
      </c>
      <c r="ABY135" s="55" t="s">
        <v>3443</v>
      </c>
      <c r="ABZ135" s="28" t="s">
        <v>3481</v>
      </c>
      <c r="ACA135" s="28" t="s">
        <v>3482</v>
      </c>
      <c r="ACB135" s="31">
        <v>1995</v>
      </c>
      <c r="ACC135" s="35"/>
      <c r="ACD135" s="31">
        <v>2019</v>
      </c>
      <c r="ACE135" s="26"/>
      <c r="ACF135" s="14" t="s">
        <v>3483</v>
      </c>
      <c r="ACG135" s="55" t="s">
        <v>3443</v>
      </c>
      <c r="ACH135" s="28" t="s">
        <v>3481</v>
      </c>
      <c r="ACI135" s="28" t="s">
        <v>3482</v>
      </c>
      <c r="ACJ135" s="31">
        <v>1995</v>
      </c>
      <c r="ACK135" s="35"/>
      <c r="ACL135" s="31">
        <v>2019</v>
      </c>
      <c r="ACM135" s="26"/>
      <c r="ACN135" s="14" t="s">
        <v>3483</v>
      </c>
      <c r="ACO135" s="55" t="s">
        <v>3443</v>
      </c>
      <c r="ACP135" s="28" t="s">
        <v>3481</v>
      </c>
      <c r="ACQ135" s="28" t="s">
        <v>3482</v>
      </c>
      <c r="ACR135" s="31">
        <v>1995</v>
      </c>
      <c r="ACS135" s="35"/>
      <c r="ACT135" s="31">
        <v>2019</v>
      </c>
      <c r="ACU135" s="26"/>
      <c r="ACV135" s="14" t="s">
        <v>3483</v>
      </c>
      <c r="ACW135" s="55" t="s">
        <v>3443</v>
      </c>
      <c r="ACX135" s="28" t="s">
        <v>3481</v>
      </c>
      <c r="ACY135" s="28" t="s">
        <v>3482</v>
      </c>
      <c r="ACZ135" s="31">
        <v>1995</v>
      </c>
      <c r="ADA135" s="35"/>
      <c r="ADB135" s="31">
        <v>2019</v>
      </c>
      <c r="ADC135" s="26"/>
      <c r="ADD135" s="14" t="s">
        <v>3483</v>
      </c>
      <c r="ADE135" s="55" t="s">
        <v>3443</v>
      </c>
      <c r="ADF135" s="28" t="s">
        <v>3481</v>
      </c>
      <c r="ADG135" s="28" t="s">
        <v>3482</v>
      </c>
      <c r="ADH135" s="31">
        <v>1995</v>
      </c>
      <c r="ADI135" s="35"/>
      <c r="ADJ135" s="31">
        <v>2019</v>
      </c>
      <c r="ADK135" s="26"/>
      <c r="ADL135" s="14" t="s">
        <v>3483</v>
      </c>
      <c r="ADM135" s="55" t="s">
        <v>3443</v>
      </c>
      <c r="ADN135" s="28" t="s">
        <v>3481</v>
      </c>
      <c r="ADO135" s="28" t="s">
        <v>3482</v>
      </c>
      <c r="ADP135" s="31">
        <v>1995</v>
      </c>
      <c r="ADQ135" s="35"/>
      <c r="ADR135" s="31">
        <v>2019</v>
      </c>
      <c r="ADS135" s="26"/>
      <c r="ADT135" s="14" t="s">
        <v>3483</v>
      </c>
      <c r="ADU135" s="55" t="s">
        <v>3443</v>
      </c>
      <c r="ADV135" s="28" t="s">
        <v>3481</v>
      </c>
      <c r="ADW135" s="28" t="s">
        <v>3482</v>
      </c>
      <c r="ADX135" s="31">
        <v>1995</v>
      </c>
      <c r="ADY135" s="35"/>
      <c r="ADZ135" s="31">
        <v>2019</v>
      </c>
      <c r="AEA135" s="26"/>
      <c r="AEB135" s="14" t="s">
        <v>3483</v>
      </c>
      <c r="AEC135" s="55" t="s">
        <v>3443</v>
      </c>
      <c r="AED135" s="28" t="s">
        <v>3481</v>
      </c>
      <c r="AEE135" s="28" t="s">
        <v>3482</v>
      </c>
      <c r="AEF135" s="31">
        <v>1995</v>
      </c>
      <c r="AEG135" s="35"/>
      <c r="AEH135" s="31">
        <v>2019</v>
      </c>
      <c r="AEI135" s="26"/>
      <c r="AEJ135" s="14" t="s">
        <v>3483</v>
      </c>
      <c r="AEK135" s="55" t="s">
        <v>3443</v>
      </c>
      <c r="AEL135" s="28" t="s">
        <v>3481</v>
      </c>
      <c r="AEM135" s="28" t="s">
        <v>3482</v>
      </c>
      <c r="AEN135" s="31">
        <v>1995</v>
      </c>
      <c r="AEO135" s="35"/>
      <c r="AEP135" s="31">
        <v>2019</v>
      </c>
      <c r="AEQ135" s="26"/>
      <c r="AER135" s="14" t="s">
        <v>3483</v>
      </c>
      <c r="AES135" s="55" t="s">
        <v>3443</v>
      </c>
      <c r="AET135" s="28" t="s">
        <v>3481</v>
      </c>
      <c r="AEU135" s="28" t="s">
        <v>3482</v>
      </c>
      <c r="AEV135" s="31">
        <v>1995</v>
      </c>
      <c r="AEW135" s="35"/>
      <c r="AEX135" s="31">
        <v>2019</v>
      </c>
      <c r="AEY135" s="26"/>
      <c r="AEZ135" s="14" t="s">
        <v>3483</v>
      </c>
      <c r="AFA135" s="55" t="s">
        <v>3443</v>
      </c>
      <c r="AFB135" s="28" t="s">
        <v>3481</v>
      </c>
      <c r="AFC135" s="28" t="s">
        <v>3482</v>
      </c>
      <c r="AFD135" s="31">
        <v>1995</v>
      </c>
      <c r="AFE135" s="35"/>
      <c r="AFF135" s="31">
        <v>2019</v>
      </c>
      <c r="AFG135" s="26"/>
      <c r="AFH135" s="14" t="s">
        <v>3483</v>
      </c>
      <c r="AFI135" s="55" t="s">
        <v>3443</v>
      </c>
      <c r="AFJ135" s="28" t="s">
        <v>3481</v>
      </c>
      <c r="AFK135" s="28" t="s">
        <v>3482</v>
      </c>
      <c r="AFL135" s="31">
        <v>1995</v>
      </c>
      <c r="AFM135" s="35"/>
      <c r="AFN135" s="31">
        <v>2019</v>
      </c>
      <c r="AFO135" s="26"/>
      <c r="AFP135" s="14" t="s">
        <v>3483</v>
      </c>
      <c r="AFQ135" s="55" t="s">
        <v>3443</v>
      </c>
      <c r="AFR135" s="28" t="s">
        <v>3481</v>
      </c>
      <c r="AFS135" s="28" t="s">
        <v>3482</v>
      </c>
      <c r="AFT135" s="31">
        <v>1995</v>
      </c>
      <c r="AFU135" s="35"/>
      <c r="AFV135" s="31">
        <v>2019</v>
      </c>
      <c r="AFW135" s="26"/>
      <c r="AFX135" s="14" t="s">
        <v>3483</v>
      </c>
      <c r="AFY135" s="55" t="s">
        <v>3443</v>
      </c>
      <c r="AFZ135" s="28" t="s">
        <v>3481</v>
      </c>
      <c r="AGA135" s="28" t="s">
        <v>3482</v>
      </c>
      <c r="AGB135" s="31">
        <v>1995</v>
      </c>
      <c r="AGC135" s="35"/>
      <c r="AGD135" s="31">
        <v>2019</v>
      </c>
      <c r="AGE135" s="26"/>
      <c r="AGF135" s="14" t="s">
        <v>3483</v>
      </c>
      <c r="AGG135" s="55" t="s">
        <v>3443</v>
      </c>
      <c r="AGH135" s="28" t="s">
        <v>3481</v>
      </c>
      <c r="AGI135" s="28" t="s">
        <v>3482</v>
      </c>
      <c r="AGJ135" s="31">
        <v>1995</v>
      </c>
      <c r="AGK135" s="35"/>
      <c r="AGL135" s="31">
        <v>2019</v>
      </c>
      <c r="AGM135" s="26"/>
      <c r="AGN135" s="14" t="s">
        <v>3483</v>
      </c>
      <c r="AGO135" s="55" t="s">
        <v>3443</v>
      </c>
      <c r="AGP135" s="28" t="s">
        <v>3481</v>
      </c>
      <c r="AGQ135" s="28" t="s">
        <v>3482</v>
      </c>
      <c r="AGR135" s="31">
        <v>1995</v>
      </c>
      <c r="AGS135" s="35"/>
      <c r="AGT135" s="31">
        <v>2019</v>
      </c>
      <c r="AGU135" s="26"/>
      <c r="AGV135" s="14" t="s">
        <v>3483</v>
      </c>
      <c r="AGW135" s="55" t="s">
        <v>3443</v>
      </c>
      <c r="AGX135" s="28" t="s">
        <v>3481</v>
      </c>
      <c r="AGY135" s="28" t="s">
        <v>3482</v>
      </c>
      <c r="AGZ135" s="31">
        <v>1995</v>
      </c>
      <c r="AHA135" s="35"/>
      <c r="AHB135" s="31">
        <v>2019</v>
      </c>
      <c r="AHC135" s="26"/>
      <c r="AHD135" s="14" t="s">
        <v>3483</v>
      </c>
      <c r="AHE135" s="55" t="s">
        <v>3443</v>
      </c>
      <c r="AHF135" s="28" t="s">
        <v>3481</v>
      </c>
      <c r="AHG135" s="28" t="s">
        <v>3482</v>
      </c>
      <c r="AHH135" s="31">
        <v>1995</v>
      </c>
      <c r="AHI135" s="35"/>
      <c r="AHJ135" s="31">
        <v>2019</v>
      </c>
      <c r="AHK135" s="26"/>
      <c r="AHL135" s="14" t="s">
        <v>3483</v>
      </c>
      <c r="AHM135" s="55" t="s">
        <v>3443</v>
      </c>
      <c r="AHN135" s="28" t="s">
        <v>3481</v>
      </c>
      <c r="AHO135" s="28" t="s">
        <v>3482</v>
      </c>
      <c r="AHP135" s="31">
        <v>1995</v>
      </c>
      <c r="AHQ135" s="35"/>
      <c r="AHR135" s="31">
        <v>2019</v>
      </c>
      <c r="AHS135" s="26"/>
      <c r="AHT135" s="14" t="s">
        <v>3483</v>
      </c>
      <c r="AHU135" s="55" t="s">
        <v>3443</v>
      </c>
      <c r="AHV135" s="28" t="s">
        <v>3481</v>
      </c>
      <c r="AHW135" s="28" t="s">
        <v>3482</v>
      </c>
      <c r="AHX135" s="31">
        <v>1995</v>
      </c>
      <c r="AHY135" s="35"/>
      <c r="AHZ135" s="31">
        <v>2019</v>
      </c>
      <c r="AIA135" s="26"/>
      <c r="AIB135" s="14" t="s">
        <v>3483</v>
      </c>
      <c r="AIC135" s="55" t="s">
        <v>3443</v>
      </c>
      <c r="AID135" s="28" t="s">
        <v>3481</v>
      </c>
      <c r="AIE135" s="28" t="s">
        <v>3482</v>
      </c>
      <c r="AIF135" s="31">
        <v>1995</v>
      </c>
      <c r="AIG135" s="35"/>
      <c r="AIH135" s="31">
        <v>2019</v>
      </c>
      <c r="AII135" s="26"/>
      <c r="AIJ135" s="14" t="s">
        <v>3483</v>
      </c>
      <c r="AIK135" s="55" t="s">
        <v>3443</v>
      </c>
      <c r="AIL135" s="28" t="s">
        <v>3481</v>
      </c>
      <c r="AIM135" s="28" t="s">
        <v>3482</v>
      </c>
      <c r="AIN135" s="31">
        <v>1995</v>
      </c>
      <c r="AIO135" s="35"/>
      <c r="AIP135" s="31">
        <v>2019</v>
      </c>
      <c r="AIQ135" s="26"/>
      <c r="AIR135" s="14" t="s">
        <v>3483</v>
      </c>
      <c r="AIS135" s="55" t="s">
        <v>3443</v>
      </c>
      <c r="AIT135" s="28" t="s">
        <v>3481</v>
      </c>
      <c r="AIU135" s="28" t="s">
        <v>3482</v>
      </c>
      <c r="AIV135" s="31">
        <v>1995</v>
      </c>
      <c r="AIW135" s="35"/>
      <c r="AIX135" s="31">
        <v>2019</v>
      </c>
      <c r="AIY135" s="26"/>
      <c r="AIZ135" s="14" t="s">
        <v>3483</v>
      </c>
      <c r="AJA135" s="55" t="s">
        <v>3443</v>
      </c>
      <c r="AJB135" s="28" t="s">
        <v>3481</v>
      </c>
      <c r="AJC135" s="28" t="s">
        <v>3482</v>
      </c>
      <c r="AJD135" s="31">
        <v>1995</v>
      </c>
      <c r="AJE135" s="35"/>
      <c r="AJF135" s="31">
        <v>2019</v>
      </c>
      <c r="AJG135" s="26"/>
      <c r="AJH135" s="14" t="s">
        <v>3483</v>
      </c>
      <c r="AJI135" s="55" t="s">
        <v>3443</v>
      </c>
      <c r="AJJ135" s="28" t="s">
        <v>3481</v>
      </c>
      <c r="AJK135" s="28" t="s">
        <v>3482</v>
      </c>
      <c r="AJL135" s="31">
        <v>1995</v>
      </c>
      <c r="AJM135" s="35"/>
      <c r="AJN135" s="31">
        <v>2019</v>
      </c>
      <c r="AJO135" s="26"/>
      <c r="AJP135" s="14" t="s">
        <v>3483</v>
      </c>
      <c r="AJQ135" s="55" t="s">
        <v>3443</v>
      </c>
      <c r="AJR135" s="28" t="s">
        <v>3481</v>
      </c>
      <c r="AJS135" s="28" t="s">
        <v>3482</v>
      </c>
      <c r="AJT135" s="31">
        <v>1995</v>
      </c>
      <c r="AJU135" s="35"/>
      <c r="AJV135" s="31">
        <v>2019</v>
      </c>
      <c r="AJW135" s="26"/>
      <c r="AJX135" s="14" t="s">
        <v>3483</v>
      </c>
      <c r="AJY135" s="55" t="s">
        <v>3443</v>
      </c>
      <c r="AJZ135" s="28" t="s">
        <v>3481</v>
      </c>
      <c r="AKA135" s="28" t="s">
        <v>3482</v>
      </c>
      <c r="AKB135" s="31">
        <v>1995</v>
      </c>
      <c r="AKC135" s="35"/>
      <c r="AKD135" s="31">
        <v>2019</v>
      </c>
      <c r="AKE135" s="26"/>
      <c r="AKF135" s="14" t="s">
        <v>3483</v>
      </c>
      <c r="AKG135" s="55" t="s">
        <v>3443</v>
      </c>
      <c r="AKH135" s="28" t="s">
        <v>3481</v>
      </c>
      <c r="AKI135" s="28" t="s">
        <v>3482</v>
      </c>
      <c r="AKJ135" s="31">
        <v>1995</v>
      </c>
      <c r="AKK135" s="35"/>
      <c r="AKL135" s="31">
        <v>2019</v>
      </c>
      <c r="AKM135" s="26"/>
      <c r="AKN135" s="14" t="s">
        <v>3483</v>
      </c>
      <c r="AKO135" s="55" t="s">
        <v>3443</v>
      </c>
      <c r="AKP135" s="28" t="s">
        <v>3481</v>
      </c>
      <c r="AKQ135" s="28" t="s">
        <v>3482</v>
      </c>
      <c r="AKR135" s="31">
        <v>1995</v>
      </c>
      <c r="AKS135" s="35"/>
      <c r="AKT135" s="31">
        <v>2019</v>
      </c>
      <c r="AKU135" s="26"/>
      <c r="AKV135" s="14" t="s">
        <v>3483</v>
      </c>
      <c r="AKW135" s="55" t="s">
        <v>3443</v>
      </c>
      <c r="AKX135" s="28" t="s">
        <v>3481</v>
      </c>
      <c r="AKY135" s="28" t="s">
        <v>3482</v>
      </c>
      <c r="AKZ135" s="31">
        <v>1995</v>
      </c>
      <c r="ALA135" s="35"/>
      <c r="ALB135" s="31">
        <v>2019</v>
      </c>
      <c r="ALC135" s="26"/>
      <c r="ALD135" s="14" t="s">
        <v>3483</v>
      </c>
      <c r="ALE135" s="55" t="s">
        <v>3443</v>
      </c>
      <c r="ALF135" s="28" t="s">
        <v>3481</v>
      </c>
      <c r="ALG135" s="28" t="s">
        <v>3482</v>
      </c>
      <c r="ALH135" s="31">
        <v>1995</v>
      </c>
      <c r="ALI135" s="35"/>
      <c r="ALJ135" s="31">
        <v>2019</v>
      </c>
      <c r="ALK135" s="26"/>
      <c r="ALL135" s="14" t="s">
        <v>3483</v>
      </c>
      <c r="ALM135" s="55" t="s">
        <v>3443</v>
      </c>
      <c r="ALN135" s="28" t="s">
        <v>3481</v>
      </c>
      <c r="ALO135" s="28" t="s">
        <v>3482</v>
      </c>
      <c r="ALP135" s="31">
        <v>1995</v>
      </c>
      <c r="ALQ135" s="35"/>
      <c r="ALR135" s="31">
        <v>2019</v>
      </c>
      <c r="ALS135" s="26"/>
      <c r="ALT135" s="14" t="s">
        <v>3483</v>
      </c>
      <c r="ALU135" s="55" t="s">
        <v>3443</v>
      </c>
      <c r="ALV135" s="28" t="s">
        <v>3481</v>
      </c>
      <c r="ALW135" s="28" t="s">
        <v>3482</v>
      </c>
      <c r="ALX135" s="31">
        <v>1995</v>
      </c>
      <c r="ALY135" s="35"/>
      <c r="ALZ135" s="31">
        <v>2019</v>
      </c>
      <c r="AMA135" s="26"/>
      <c r="AMB135" s="14" t="s">
        <v>3483</v>
      </c>
      <c r="AMC135" s="55" t="s">
        <v>3443</v>
      </c>
      <c r="AMD135" s="28" t="s">
        <v>3481</v>
      </c>
      <c r="AME135" s="28" t="s">
        <v>3482</v>
      </c>
      <c r="AMF135" s="31">
        <v>1995</v>
      </c>
      <c r="AMG135" s="35"/>
      <c r="AMH135" s="31">
        <v>2019</v>
      </c>
      <c r="AMI135" s="26"/>
      <c r="AMJ135" s="14" t="s">
        <v>3483</v>
      </c>
      <c r="AMK135" s="55" t="s">
        <v>3443</v>
      </c>
      <c r="AML135" s="28" t="s">
        <v>3481</v>
      </c>
      <c r="AMM135" s="28" t="s">
        <v>3482</v>
      </c>
      <c r="AMN135" s="31">
        <v>1995</v>
      </c>
      <c r="AMO135" s="35"/>
      <c r="AMP135" s="31">
        <v>2019</v>
      </c>
      <c r="AMQ135" s="26"/>
      <c r="AMR135" s="14" t="s">
        <v>3483</v>
      </c>
      <c r="AMS135" s="55" t="s">
        <v>3443</v>
      </c>
      <c r="AMT135" s="28" t="s">
        <v>3481</v>
      </c>
      <c r="AMU135" s="28" t="s">
        <v>3482</v>
      </c>
      <c r="AMV135" s="31">
        <v>1995</v>
      </c>
      <c r="AMW135" s="35"/>
      <c r="AMX135" s="31">
        <v>2019</v>
      </c>
      <c r="AMY135" s="26"/>
      <c r="AMZ135" s="14" t="s">
        <v>3483</v>
      </c>
      <c r="ANA135" s="55" t="s">
        <v>3443</v>
      </c>
      <c r="ANB135" s="28" t="s">
        <v>3481</v>
      </c>
      <c r="ANC135" s="28" t="s">
        <v>3482</v>
      </c>
      <c r="AND135" s="31">
        <v>1995</v>
      </c>
      <c r="ANE135" s="35"/>
      <c r="ANF135" s="31">
        <v>2019</v>
      </c>
      <c r="ANG135" s="26"/>
      <c r="ANH135" s="14" t="s">
        <v>3483</v>
      </c>
      <c r="ANI135" s="55" t="s">
        <v>3443</v>
      </c>
      <c r="ANJ135" s="28" t="s">
        <v>3481</v>
      </c>
      <c r="ANK135" s="28" t="s">
        <v>3482</v>
      </c>
      <c r="ANL135" s="31">
        <v>1995</v>
      </c>
      <c r="ANM135" s="35"/>
      <c r="ANN135" s="31">
        <v>2019</v>
      </c>
      <c r="ANO135" s="26"/>
      <c r="ANP135" s="14" t="s">
        <v>3483</v>
      </c>
      <c r="ANQ135" s="55" t="s">
        <v>3443</v>
      </c>
      <c r="ANR135" s="28" t="s">
        <v>3481</v>
      </c>
      <c r="ANS135" s="28" t="s">
        <v>3482</v>
      </c>
      <c r="ANT135" s="31">
        <v>1995</v>
      </c>
      <c r="ANU135" s="35"/>
      <c r="ANV135" s="31">
        <v>2019</v>
      </c>
      <c r="ANW135" s="26"/>
      <c r="ANX135" s="14" t="s">
        <v>3483</v>
      </c>
      <c r="ANY135" s="55" t="s">
        <v>3443</v>
      </c>
      <c r="ANZ135" s="28" t="s">
        <v>3481</v>
      </c>
      <c r="AOA135" s="28" t="s">
        <v>3482</v>
      </c>
      <c r="AOB135" s="31">
        <v>1995</v>
      </c>
      <c r="AOC135" s="35"/>
      <c r="AOD135" s="31">
        <v>2019</v>
      </c>
      <c r="AOE135" s="26"/>
      <c r="AOF135" s="14" t="s">
        <v>3483</v>
      </c>
      <c r="AOG135" s="55" t="s">
        <v>3443</v>
      </c>
      <c r="AOH135" s="28" t="s">
        <v>3481</v>
      </c>
      <c r="AOI135" s="28" t="s">
        <v>3482</v>
      </c>
      <c r="AOJ135" s="31">
        <v>1995</v>
      </c>
      <c r="AOK135" s="35"/>
      <c r="AOL135" s="31">
        <v>2019</v>
      </c>
      <c r="AOM135" s="26"/>
      <c r="AON135" s="14" t="s">
        <v>3483</v>
      </c>
      <c r="AOO135" s="55" t="s">
        <v>3443</v>
      </c>
      <c r="AOP135" s="28" t="s">
        <v>3481</v>
      </c>
      <c r="AOQ135" s="28" t="s">
        <v>3482</v>
      </c>
      <c r="AOR135" s="31">
        <v>1995</v>
      </c>
      <c r="AOS135" s="35"/>
      <c r="AOT135" s="31">
        <v>2019</v>
      </c>
      <c r="AOU135" s="26"/>
      <c r="AOV135" s="14" t="s">
        <v>3483</v>
      </c>
      <c r="AOW135" s="55" t="s">
        <v>3443</v>
      </c>
      <c r="AOX135" s="28" t="s">
        <v>3481</v>
      </c>
      <c r="AOY135" s="28" t="s">
        <v>3482</v>
      </c>
      <c r="AOZ135" s="31">
        <v>1995</v>
      </c>
      <c r="APA135" s="35"/>
      <c r="APB135" s="31">
        <v>2019</v>
      </c>
      <c r="APC135" s="26"/>
      <c r="APD135" s="14" t="s">
        <v>3483</v>
      </c>
      <c r="APE135" s="55" t="s">
        <v>3443</v>
      </c>
      <c r="APF135" s="28" t="s">
        <v>3481</v>
      </c>
      <c r="APG135" s="28" t="s">
        <v>3482</v>
      </c>
      <c r="APH135" s="31">
        <v>1995</v>
      </c>
      <c r="API135" s="35"/>
      <c r="APJ135" s="31">
        <v>2019</v>
      </c>
      <c r="APK135" s="26"/>
      <c r="APL135" s="14" t="s">
        <v>3483</v>
      </c>
      <c r="APM135" s="55" t="s">
        <v>3443</v>
      </c>
      <c r="APN135" s="28" t="s">
        <v>3481</v>
      </c>
      <c r="APO135" s="28" t="s">
        <v>3482</v>
      </c>
      <c r="APP135" s="31">
        <v>1995</v>
      </c>
      <c r="APQ135" s="35"/>
      <c r="APR135" s="31">
        <v>2019</v>
      </c>
      <c r="APS135" s="26"/>
      <c r="APT135" s="14" t="s">
        <v>3483</v>
      </c>
      <c r="APU135" s="55" t="s">
        <v>3443</v>
      </c>
      <c r="APV135" s="28" t="s">
        <v>3481</v>
      </c>
      <c r="APW135" s="28" t="s">
        <v>3482</v>
      </c>
      <c r="APX135" s="31">
        <v>1995</v>
      </c>
      <c r="APY135" s="35"/>
      <c r="APZ135" s="31">
        <v>2019</v>
      </c>
      <c r="AQA135" s="26"/>
      <c r="AQB135" s="14" t="s">
        <v>3483</v>
      </c>
      <c r="AQC135" s="55" t="s">
        <v>3443</v>
      </c>
      <c r="AQD135" s="28" t="s">
        <v>3481</v>
      </c>
      <c r="AQE135" s="28" t="s">
        <v>3482</v>
      </c>
      <c r="AQF135" s="31">
        <v>1995</v>
      </c>
      <c r="AQG135" s="35"/>
      <c r="AQH135" s="31">
        <v>2019</v>
      </c>
      <c r="AQI135" s="26"/>
      <c r="AQJ135" s="14" t="s">
        <v>3483</v>
      </c>
      <c r="AQK135" s="55" t="s">
        <v>3443</v>
      </c>
      <c r="AQL135" s="28" t="s">
        <v>3481</v>
      </c>
      <c r="AQM135" s="28" t="s">
        <v>3482</v>
      </c>
      <c r="AQN135" s="31">
        <v>1995</v>
      </c>
      <c r="AQO135" s="35"/>
      <c r="AQP135" s="31">
        <v>2019</v>
      </c>
      <c r="AQQ135" s="26"/>
      <c r="AQR135" s="14" t="s">
        <v>3483</v>
      </c>
      <c r="AQS135" s="55" t="s">
        <v>3443</v>
      </c>
      <c r="AQT135" s="28" t="s">
        <v>3481</v>
      </c>
      <c r="AQU135" s="28" t="s">
        <v>3482</v>
      </c>
      <c r="AQV135" s="31">
        <v>1995</v>
      </c>
      <c r="AQW135" s="35"/>
      <c r="AQX135" s="31">
        <v>2019</v>
      </c>
      <c r="AQY135" s="26"/>
      <c r="AQZ135" s="14" t="s">
        <v>3483</v>
      </c>
      <c r="ARA135" s="55" t="s">
        <v>3443</v>
      </c>
      <c r="ARB135" s="28" t="s">
        <v>3481</v>
      </c>
      <c r="ARC135" s="28" t="s">
        <v>3482</v>
      </c>
      <c r="ARD135" s="31">
        <v>1995</v>
      </c>
      <c r="ARE135" s="35"/>
      <c r="ARF135" s="31">
        <v>2019</v>
      </c>
      <c r="ARG135" s="26"/>
      <c r="ARH135" s="14" t="s">
        <v>3483</v>
      </c>
      <c r="ARI135" s="55" t="s">
        <v>3443</v>
      </c>
      <c r="ARJ135" s="28" t="s">
        <v>3481</v>
      </c>
      <c r="ARK135" s="28" t="s">
        <v>3482</v>
      </c>
      <c r="ARL135" s="31">
        <v>1995</v>
      </c>
      <c r="ARM135" s="35"/>
      <c r="ARN135" s="31">
        <v>2019</v>
      </c>
      <c r="ARO135" s="26"/>
      <c r="ARP135" s="14" t="s">
        <v>3483</v>
      </c>
      <c r="ARQ135" s="55" t="s">
        <v>3443</v>
      </c>
      <c r="ARR135" s="28" t="s">
        <v>3481</v>
      </c>
      <c r="ARS135" s="28" t="s">
        <v>3482</v>
      </c>
      <c r="ART135" s="31">
        <v>1995</v>
      </c>
      <c r="ARU135" s="35"/>
      <c r="ARV135" s="31">
        <v>2019</v>
      </c>
      <c r="ARW135" s="26"/>
      <c r="ARX135" s="14" t="s">
        <v>3483</v>
      </c>
      <c r="ARY135" s="55" t="s">
        <v>3443</v>
      </c>
      <c r="ARZ135" s="28" t="s">
        <v>3481</v>
      </c>
      <c r="ASA135" s="28" t="s">
        <v>3482</v>
      </c>
      <c r="ASB135" s="31">
        <v>1995</v>
      </c>
      <c r="ASC135" s="35"/>
      <c r="ASD135" s="31">
        <v>2019</v>
      </c>
      <c r="ASE135" s="26"/>
      <c r="ASF135" s="14" t="s">
        <v>3483</v>
      </c>
      <c r="ASG135" s="55" t="s">
        <v>3443</v>
      </c>
      <c r="ASH135" s="28" t="s">
        <v>3481</v>
      </c>
      <c r="ASI135" s="28" t="s">
        <v>3482</v>
      </c>
      <c r="ASJ135" s="31">
        <v>1995</v>
      </c>
      <c r="ASK135" s="35"/>
      <c r="ASL135" s="31">
        <v>2019</v>
      </c>
      <c r="ASM135" s="26"/>
      <c r="ASN135" s="14" t="s">
        <v>3483</v>
      </c>
      <c r="ASO135" s="55" t="s">
        <v>3443</v>
      </c>
      <c r="ASP135" s="28" t="s">
        <v>3481</v>
      </c>
      <c r="ASQ135" s="28" t="s">
        <v>3482</v>
      </c>
      <c r="ASR135" s="31">
        <v>1995</v>
      </c>
      <c r="ASS135" s="35"/>
      <c r="AST135" s="31">
        <v>2019</v>
      </c>
      <c r="ASU135" s="26"/>
      <c r="ASV135" s="14" t="s">
        <v>3483</v>
      </c>
      <c r="ASW135" s="55" t="s">
        <v>3443</v>
      </c>
      <c r="ASX135" s="28" t="s">
        <v>3481</v>
      </c>
      <c r="ASY135" s="28" t="s">
        <v>3482</v>
      </c>
      <c r="ASZ135" s="31">
        <v>1995</v>
      </c>
      <c r="ATA135" s="35"/>
      <c r="ATB135" s="31">
        <v>2019</v>
      </c>
      <c r="ATC135" s="26"/>
      <c r="ATD135" s="14" t="s">
        <v>3483</v>
      </c>
      <c r="ATE135" s="55" t="s">
        <v>3443</v>
      </c>
      <c r="ATF135" s="28" t="s">
        <v>3481</v>
      </c>
      <c r="ATG135" s="28" t="s">
        <v>3482</v>
      </c>
      <c r="ATH135" s="31">
        <v>1995</v>
      </c>
      <c r="ATI135" s="35"/>
      <c r="ATJ135" s="31">
        <v>2019</v>
      </c>
      <c r="ATK135" s="26"/>
      <c r="ATL135" s="14" t="s">
        <v>3483</v>
      </c>
      <c r="ATM135" s="55" t="s">
        <v>3443</v>
      </c>
      <c r="ATN135" s="28" t="s">
        <v>3481</v>
      </c>
      <c r="ATO135" s="28" t="s">
        <v>3482</v>
      </c>
      <c r="ATP135" s="31">
        <v>1995</v>
      </c>
      <c r="ATQ135" s="35"/>
      <c r="ATR135" s="31">
        <v>2019</v>
      </c>
      <c r="ATS135" s="26"/>
      <c r="ATT135" s="14" t="s">
        <v>3483</v>
      </c>
      <c r="ATU135" s="55" t="s">
        <v>3443</v>
      </c>
      <c r="ATV135" s="28" t="s">
        <v>3481</v>
      </c>
      <c r="ATW135" s="28" t="s">
        <v>3482</v>
      </c>
      <c r="ATX135" s="31">
        <v>1995</v>
      </c>
      <c r="ATY135" s="35"/>
      <c r="ATZ135" s="31">
        <v>2019</v>
      </c>
      <c r="AUA135" s="26"/>
      <c r="AUB135" s="14" t="s">
        <v>3483</v>
      </c>
      <c r="AUC135" s="55" t="s">
        <v>3443</v>
      </c>
      <c r="AUD135" s="28" t="s">
        <v>3481</v>
      </c>
      <c r="AUE135" s="28" t="s">
        <v>3482</v>
      </c>
      <c r="AUF135" s="31">
        <v>1995</v>
      </c>
      <c r="AUG135" s="35"/>
      <c r="AUH135" s="31">
        <v>2019</v>
      </c>
      <c r="AUI135" s="26"/>
      <c r="AUJ135" s="14" t="s">
        <v>3483</v>
      </c>
      <c r="AUK135" s="55" t="s">
        <v>3443</v>
      </c>
      <c r="AUL135" s="28" t="s">
        <v>3481</v>
      </c>
      <c r="AUM135" s="28" t="s">
        <v>3482</v>
      </c>
      <c r="AUN135" s="31">
        <v>1995</v>
      </c>
      <c r="AUO135" s="35"/>
      <c r="AUP135" s="31">
        <v>2019</v>
      </c>
      <c r="AUQ135" s="26"/>
      <c r="AUR135" s="14" t="s">
        <v>3483</v>
      </c>
      <c r="AUS135" s="55" t="s">
        <v>3443</v>
      </c>
      <c r="AUT135" s="28" t="s">
        <v>3481</v>
      </c>
      <c r="AUU135" s="28" t="s">
        <v>3482</v>
      </c>
      <c r="AUV135" s="31">
        <v>1995</v>
      </c>
      <c r="AUW135" s="35"/>
      <c r="AUX135" s="31">
        <v>2019</v>
      </c>
      <c r="AUY135" s="26"/>
      <c r="AUZ135" s="14" t="s">
        <v>3483</v>
      </c>
      <c r="AVA135" s="55" t="s">
        <v>3443</v>
      </c>
      <c r="AVB135" s="28" t="s">
        <v>3481</v>
      </c>
      <c r="AVC135" s="28" t="s">
        <v>3482</v>
      </c>
      <c r="AVD135" s="31">
        <v>1995</v>
      </c>
      <c r="AVE135" s="35"/>
      <c r="AVF135" s="31">
        <v>2019</v>
      </c>
      <c r="AVG135" s="26"/>
      <c r="AVH135" s="14" t="s">
        <v>3483</v>
      </c>
      <c r="AVI135" s="55" t="s">
        <v>3443</v>
      </c>
      <c r="AVJ135" s="28" t="s">
        <v>3481</v>
      </c>
      <c r="AVK135" s="28" t="s">
        <v>3482</v>
      </c>
      <c r="AVL135" s="31">
        <v>1995</v>
      </c>
      <c r="AVM135" s="35"/>
      <c r="AVN135" s="31">
        <v>2019</v>
      </c>
      <c r="AVO135" s="26"/>
      <c r="AVP135" s="14" t="s">
        <v>3483</v>
      </c>
      <c r="AVQ135" s="55" t="s">
        <v>3443</v>
      </c>
      <c r="AVR135" s="28" t="s">
        <v>3481</v>
      </c>
      <c r="AVS135" s="28" t="s">
        <v>3482</v>
      </c>
      <c r="AVT135" s="31">
        <v>1995</v>
      </c>
      <c r="AVU135" s="35"/>
      <c r="AVV135" s="31">
        <v>2019</v>
      </c>
      <c r="AVW135" s="26"/>
      <c r="AVX135" s="14" t="s">
        <v>3483</v>
      </c>
      <c r="AVY135" s="55" t="s">
        <v>3443</v>
      </c>
      <c r="AVZ135" s="28" t="s">
        <v>3481</v>
      </c>
      <c r="AWA135" s="28" t="s">
        <v>3482</v>
      </c>
      <c r="AWB135" s="31">
        <v>1995</v>
      </c>
      <c r="AWC135" s="35"/>
      <c r="AWD135" s="31">
        <v>2019</v>
      </c>
      <c r="AWE135" s="26"/>
      <c r="AWF135" s="14" t="s">
        <v>3483</v>
      </c>
      <c r="AWG135" s="55" t="s">
        <v>3443</v>
      </c>
      <c r="AWH135" s="28" t="s">
        <v>3481</v>
      </c>
      <c r="AWI135" s="28" t="s">
        <v>3482</v>
      </c>
      <c r="AWJ135" s="31">
        <v>1995</v>
      </c>
      <c r="AWK135" s="35"/>
      <c r="AWL135" s="31">
        <v>2019</v>
      </c>
      <c r="AWM135" s="26"/>
      <c r="AWN135" s="14" t="s">
        <v>3483</v>
      </c>
      <c r="AWO135" s="55" t="s">
        <v>3443</v>
      </c>
      <c r="AWP135" s="28" t="s">
        <v>3481</v>
      </c>
      <c r="AWQ135" s="28" t="s">
        <v>3482</v>
      </c>
      <c r="AWR135" s="31">
        <v>1995</v>
      </c>
      <c r="AWS135" s="35"/>
      <c r="AWT135" s="31">
        <v>2019</v>
      </c>
      <c r="AWU135" s="26"/>
      <c r="AWV135" s="14" t="s">
        <v>3483</v>
      </c>
      <c r="AWW135" s="55" t="s">
        <v>3443</v>
      </c>
      <c r="AWX135" s="28" t="s">
        <v>3481</v>
      </c>
      <c r="AWY135" s="28" t="s">
        <v>3482</v>
      </c>
      <c r="AWZ135" s="31">
        <v>1995</v>
      </c>
      <c r="AXA135" s="35"/>
      <c r="AXB135" s="31">
        <v>2019</v>
      </c>
      <c r="AXC135" s="26"/>
      <c r="AXD135" s="14" t="s">
        <v>3483</v>
      </c>
      <c r="AXE135" s="55" t="s">
        <v>3443</v>
      </c>
      <c r="AXF135" s="28" t="s">
        <v>3481</v>
      </c>
      <c r="AXG135" s="28" t="s">
        <v>3482</v>
      </c>
      <c r="AXH135" s="31">
        <v>1995</v>
      </c>
      <c r="AXI135" s="35"/>
      <c r="AXJ135" s="31">
        <v>2019</v>
      </c>
      <c r="AXK135" s="26"/>
      <c r="AXL135" s="14" t="s">
        <v>3483</v>
      </c>
      <c r="AXM135" s="55" t="s">
        <v>3443</v>
      </c>
      <c r="AXN135" s="28" t="s">
        <v>3481</v>
      </c>
      <c r="AXO135" s="28" t="s">
        <v>3482</v>
      </c>
      <c r="AXP135" s="31">
        <v>1995</v>
      </c>
      <c r="AXQ135" s="35"/>
      <c r="AXR135" s="31">
        <v>2019</v>
      </c>
      <c r="AXS135" s="26"/>
      <c r="AXT135" s="14" t="s">
        <v>3483</v>
      </c>
      <c r="AXU135" s="55" t="s">
        <v>3443</v>
      </c>
      <c r="AXV135" s="28" t="s">
        <v>3481</v>
      </c>
      <c r="AXW135" s="28" t="s">
        <v>3482</v>
      </c>
      <c r="AXX135" s="31">
        <v>1995</v>
      </c>
      <c r="AXY135" s="35"/>
      <c r="AXZ135" s="31">
        <v>2019</v>
      </c>
      <c r="AYA135" s="26"/>
      <c r="AYB135" s="14" t="s">
        <v>3483</v>
      </c>
      <c r="AYC135" s="55" t="s">
        <v>3443</v>
      </c>
      <c r="AYD135" s="28" t="s">
        <v>3481</v>
      </c>
      <c r="AYE135" s="28" t="s">
        <v>3482</v>
      </c>
      <c r="AYF135" s="31">
        <v>1995</v>
      </c>
      <c r="AYG135" s="35"/>
      <c r="AYH135" s="31">
        <v>2019</v>
      </c>
      <c r="AYI135" s="26"/>
      <c r="AYJ135" s="14" t="s">
        <v>3483</v>
      </c>
      <c r="AYK135" s="55" t="s">
        <v>3443</v>
      </c>
      <c r="AYL135" s="28" t="s">
        <v>3481</v>
      </c>
      <c r="AYM135" s="28" t="s">
        <v>3482</v>
      </c>
      <c r="AYN135" s="31">
        <v>1995</v>
      </c>
      <c r="AYO135" s="35"/>
      <c r="AYP135" s="31">
        <v>2019</v>
      </c>
      <c r="AYQ135" s="26"/>
      <c r="AYR135" s="14" t="s">
        <v>3483</v>
      </c>
      <c r="AYS135" s="55" t="s">
        <v>3443</v>
      </c>
      <c r="AYT135" s="28" t="s">
        <v>3481</v>
      </c>
      <c r="AYU135" s="28" t="s">
        <v>3482</v>
      </c>
      <c r="AYV135" s="31">
        <v>1995</v>
      </c>
      <c r="AYW135" s="35"/>
      <c r="AYX135" s="31">
        <v>2019</v>
      </c>
      <c r="AYY135" s="26"/>
      <c r="AYZ135" s="14" t="s">
        <v>3483</v>
      </c>
      <c r="AZA135" s="55" t="s">
        <v>3443</v>
      </c>
      <c r="AZB135" s="28" t="s">
        <v>3481</v>
      </c>
      <c r="AZC135" s="28" t="s">
        <v>3482</v>
      </c>
      <c r="AZD135" s="31">
        <v>1995</v>
      </c>
      <c r="AZE135" s="35"/>
      <c r="AZF135" s="31">
        <v>2019</v>
      </c>
      <c r="AZG135" s="26"/>
      <c r="AZH135" s="14" t="s">
        <v>3483</v>
      </c>
      <c r="AZI135" s="55" t="s">
        <v>3443</v>
      </c>
      <c r="AZJ135" s="28" t="s">
        <v>3481</v>
      </c>
      <c r="AZK135" s="28" t="s">
        <v>3482</v>
      </c>
      <c r="AZL135" s="31">
        <v>1995</v>
      </c>
      <c r="AZM135" s="35"/>
      <c r="AZN135" s="31">
        <v>2019</v>
      </c>
      <c r="AZO135" s="26"/>
      <c r="AZP135" s="14" t="s">
        <v>3483</v>
      </c>
      <c r="AZQ135" s="55" t="s">
        <v>3443</v>
      </c>
      <c r="AZR135" s="28" t="s">
        <v>3481</v>
      </c>
      <c r="AZS135" s="28" t="s">
        <v>3482</v>
      </c>
      <c r="AZT135" s="31">
        <v>1995</v>
      </c>
      <c r="AZU135" s="35"/>
      <c r="AZV135" s="31">
        <v>2019</v>
      </c>
      <c r="AZW135" s="26"/>
      <c r="AZX135" s="14" t="s">
        <v>3483</v>
      </c>
      <c r="AZY135" s="55" t="s">
        <v>3443</v>
      </c>
      <c r="AZZ135" s="28" t="s">
        <v>3481</v>
      </c>
      <c r="BAA135" s="28" t="s">
        <v>3482</v>
      </c>
      <c r="BAB135" s="31">
        <v>1995</v>
      </c>
      <c r="BAC135" s="35"/>
      <c r="BAD135" s="31">
        <v>2019</v>
      </c>
      <c r="BAE135" s="26"/>
      <c r="BAF135" s="14" t="s">
        <v>3483</v>
      </c>
      <c r="BAG135" s="55" t="s">
        <v>3443</v>
      </c>
      <c r="BAH135" s="28" t="s">
        <v>3481</v>
      </c>
      <c r="BAI135" s="28" t="s">
        <v>3482</v>
      </c>
      <c r="BAJ135" s="31">
        <v>1995</v>
      </c>
      <c r="BAK135" s="35"/>
      <c r="BAL135" s="31">
        <v>2019</v>
      </c>
      <c r="BAM135" s="26"/>
      <c r="BAN135" s="14" t="s">
        <v>3483</v>
      </c>
      <c r="BAO135" s="55" t="s">
        <v>3443</v>
      </c>
      <c r="BAP135" s="28" t="s">
        <v>3481</v>
      </c>
      <c r="BAQ135" s="28" t="s">
        <v>3482</v>
      </c>
      <c r="BAR135" s="31">
        <v>1995</v>
      </c>
      <c r="BAS135" s="35"/>
      <c r="BAT135" s="31">
        <v>2019</v>
      </c>
      <c r="BAU135" s="26"/>
      <c r="BAV135" s="14" t="s">
        <v>3483</v>
      </c>
      <c r="BAW135" s="55" t="s">
        <v>3443</v>
      </c>
      <c r="BAX135" s="28" t="s">
        <v>3481</v>
      </c>
      <c r="BAY135" s="28" t="s">
        <v>3482</v>
      </c>
      <c r="BAZ135" s="31">
        <v>1995</v>
      </c>
      <c r="BBA135" s="35"/>
      <c r="BBB135" s="31">
        <v>2019</v>
      </c>
      <c r="BBC135" s="26"/>
      <c r="BBD135" s="14" t="s">
        <v>3483</v>
      </c>
      <c r="BBE135" s="55" t="s">
        <v>3443</v>
      </c>
      <c r="BBF135" s="28" t="s">
        <v>3481</v>
      </c>
      <c r="BBG135" s="28" t="s">
        <v>3482</v>
      </c>
      <c r="BBH135" s="31">
        <v>1995</v>
      </c>
      <c r="BBI135" s="35"/>
      <c r="BBJ135" s="31">
        <v>2019</v>
      </c>
      <c r="BBK135" s="26"/>
      <c r="BBL135" s="14" t="s">
        <v>3483</v>
      </c>
      <c r="BBM135" s="55" t="s">
        <v>3443</v>
      </c>
      <c r="BBN135" s="28" t="s">
        <v>3481</v>
      </c>
      <c r="BBO135" s="28" t="s">
        <v>3482</v>
      </c>
      <c r="BBP135" s="31">
        <v>1995</v>
      </c>
      <c r="BBQ135" s="35"/>
      <c r="BBR135" s="31">
        <v>2019</v>
      </c>
      <c r="BBS135" s="26"/>
      <c r="BBT135" s="14" t="s">
        <v>3483</v>
      </c>
      <c r="BBU135" s="55" t="s">
        <v>3443</v>
      </c>
      <c r="BBV135" s="28" t="s">
        <v>3481</v>
      </c>
      <c r="BBW135" s="28" t="s">
        <v>3482</v>
      </c>
      <c r="BBX135" s="31">
        <v>1995</v>
      </c>
      <c r="BBY135" s="35"/>
      <c r="BBZ135" s="31">
        <v>2019</v>
      </c>
      <c r="BCA135" s="26"/>
      <c r="BCB135" s="14" t="s">
        <v>3483</v>
      </c>
      <c r="BCC135" s="55" t="s">
        <v>3443</v>
      </c>
      <c r="BCD135" s="28" t="s">
        <v>3481</v>
      </c>
      <c r="BCE135" s="28" t="s">
        <v>3482</v>
      </c>
      <c r="BCF135" s="31">
        <v>1995</v>
      </c>
      <c r="BCG135" s="35"/>
      <c r="BCH135" s="31">
        <v>2019</v>
      </c>
      <c r="BCI135" s="26"/>
      <c r="BCJ135" s="14" t="s">
        <v>3483</v>
      </c>
      <c r="BCK135" s="55" t="s">
        <v>3443</v>
      </c>
      <c r="BCL135" s="28" t="s">
        <v>3481</v>
      </c>
      <c r="BCM135" s="28" t="s">
        <v>3482</v>
      </c>
      <c r="BCN135" s="31">
        <v>1995</v>
      </c>
      <c r="BCO135" s="35"/>
      <c r="BCP135" s="31">
        <v>2019</v>
      </c>
      <c r="BCQ135" s="26"/>
      <c r="BCR135" s="14" t="s">
        <v>3483</v>
      </c>
      <c r="BCS135" s="55" t="s">
        <v>3443</v>
      </c>
      <c r="BCT135" s="28" t="s">
        <v>3481</v>
      </c>
      <c r="BCU135" s="28" t="s">
        <v>3482</v>
      </c>
      <c r="BCV135" s="31">
        <v>1995</v>
      </c>
      <c r="BCW135" s="35"/>
      <c r="BCX135" s="31">
        <v>2019</v>
      </c>
      <c r="BCY135" s="26"/>
      <c r="BCZ135" s="14" t="s">
        <v>3483</v>
      </c>
      <c r="BDA135" s="55" t="s">
        <v>3443</v>
      </c>
      <c r="BDB135" s="28" t="s">
        <v>3481</v>
      </c>
      <c r="BDC135" s="28" t="s">
        <v>3482</v>
      </c>
      <c r="BDD135" s="31">
        <v>1995</v>
      </c>
      <c r="BDE135" s="35"/>
      <c r="BDF135" s="31">
        <v>2019</v>
      </c>
      <c r="BDG135" s="26"/>
      <c r="BDH135" s="14" t="s">
        <v>3483</v>
      </c>
      <c r="BDI135" s="55" t="s">
        <v>3443</v>
      </c>
      <c r="BDJ135" s="28" t="s">
        <v>3481</v>
      </c>
      <c r="BDK135" s="28" t="s">
        <v>3482</v>
      </c>
      <c r="BDL135" s="31">
        <v>1995</v>
      </c>
      <c r="BDM135" s="35"/>
      <c r="BDN135" s="31">
        <v>2019</v>
      </c>
      <c r="BDO135" s="26"/>
      <c r="BDP135" s="14" t="s">
        <v>3483</v>
      </c>
      <c r="BDQ135" s="55" t="s">
        <v>3443</v>
      </c>
      <c r="BDR135" s="28" t="s">
        <v>3481</v>
      </c>
      <c r="BDS135" s="28" t="s">
        <v>3482</v>
      </c>
      <c r="BDT135" s="31">
        <v>1995</v>
      </c>
      <c r="BDU135" s="35"/>
      <c r="BDV135" s="31">
        <v>2019</v>
      </c>
      <c r="BDW135" s="26"/>
      <c r="BDX135" s="14" t="s">
        <v>3483</v>
      </c>
      <c r="BDY135" s="55" t="s">
        <v>3443</v>
      </c>
      <c r="BDZ135" s="28" t="s">
        <v>3481</v>
      </c>
      <c r="BEA135" s="28" t="s">
        <v>3482</v>
      </c>
      <c r="BEB135" s="31">
        <v>1995</v>
      </c>
      <c r="BEC135" s="35"/>
      <c r="BED135" s="31">
        <v>2019</v>
      </c>
      <c r="BEE135" s="26"/>
      <c r="BEF135" s="14" t="s">
        <v>3483</v>
      </c>
      <c r="BEG135" s="55" t="s">
        <v>3443</v>
      </c>
      <c r="BEH135" s="28" t="s">
        <v>3481</v>
      </c>
      <c r="BEI135" s="28" t="s">
        <v>3482</v>
      </c>
      <c r="BEJ135" s="31">
        <v>1995</v>
      </c>
      <c r="BEK135" s="35"/>
      <c r="BEL135" s="31">
        <v>2019</v>
      </c>
      <c r="BEM135" s="26"/>
      <c r="BEN135" s="14" t="s">
        <v>3483</v>
      </c>
      <c r="BEO135" s="55" t="s">
        <v>3443</v>
      </c>
      <c r="BEP135" s="28" t="s">
        <v>3481</v>
      </c>
      <c r="BEQ135" s="28" t="s">
        <v>3482</v>
      </c>
      <c r="BER135" s="31">
        <v>1995</v>
      </c>
      <c r="BES135" s="35"/>
      <c r="BET135" s="31">
        <v>2019</v>
      </c>
      <c r="BEU135" s="26"/>
      <c r="BEV135" s="14" t="s">
        <v>3483</v>
      </c>
      <c r="BEW135" s="55" t="s">
        <v>3443</v>
      </c>
      <c r="BEX135" s="28" t="s">
        <v>3481</v>
      </c>
      <c r="BEY135" s="28" t="s">
        <v>3482</v>
      </c>
      <c r="BEZ135" s="31">
        <v>1995</v>
      </c>
      <c r="BFA135" s="35"/>
      <c r="BFB135" s="31">
        <v>2019</v>
      </c>
      <c r="BFC135" s="26"/>
      <c r="BFD135" s="14" t="s">
        <v>3483</v>
      </c>
      <c r="BFE135" s="55" t="s">
        <v>3443</v>
      </c>
      <c r="BFF135" s="28" t="s">
        <v>3481</v>
      </c>
      <c r="BFG135" s="28" t="s">
        <v>3482</v>
      </c>
      <c r="BFH135" s="31">
        <v>1995</v>
      </c>
      <c r="BFI135" s="35"/>
      <c r="BFJ135" s="31">
        <v>2019</v>
      </c>
      <c r="BFK135" s="26"/>
      <c r="BFL135" s="14" t="s">
        <v>3483</v>
      </c>
      <c r="BFM135" s="55" t="s">
        <v>3443</v>
      </c>
      <c r="BFN135" s="28" t="s">
        <v>3481</v>
      </c>
      <c r="BFO135" s="28" t="s">
        <v>3482</v>
      </c>
      <c r="BFP135" s="31">
        <v>1995</v>
      </c>
      <c r="BFQ135" s="35"/>
      <c r="BFR135" s="31">
        <v>2019</v>
      </c>
      <c r="BFS135" s="26"/>
      <c r="BFT135" s="14" t="s">
        <v>3483</v>
      </c>
      <c r="BFU135" s="55" t="s">
        <v>3443</v>
      </c>
      <c r="BFV135" s="28" t="s">
        <v>3481</v>
      </c>
      <c r="BFW135" s="28" t="s">
        <v>3482</v>
      </c>
      <c r="BFX135" s="31">
        <v>1995</v>
      </c>
      <c r="BFY135" s="35"/>
      <c r="BFZ135" s="31">
        <v>2019</v>
      </c>
      <c r="BGA135" s="26"/>
      <c r="BGB135" s="14" t="s">
        <v>3483</v>
      </c>
      <c r="BGC135" s="55" t="s">
        <v>3443</v>
      </c>
      <c r="BGD135" s="28" t="s">
        <v>3481</v>
      </c>
      <c r="BGE135" s="28" t="s">
        <v>3482</v>
      </c>
      <c r="BGF135" s="31">
        <v>1995</v>
      </c>
      <c r="BGG135" s="35"/>
      <c r="BGH135" s="31">
        <v>2019</v>
      </c>
      <c r="BGI135" s="26"/>
      <c r="BGJ135" s="14" t="s">
        <v>3483</v>
      </c>
      <c r="BGK135" s="55" t="s">
        <v>3443</v>
      </c>
      <c r="BGL135" s="28" t="s">
        <v>3481</v>
      </c>
      <c r="BGM135" s="28" t="s">
        <v>3482</v>
      </c>
      <c r="BGN135" s="31">
        <v>1995</v>
      </c>
      <c r="BGO135" s="35"/>
      <c r="BGP135" s="31">
        <v>2019</v>
      </c>
      <c r="BGQ135" s="26"/>
      <c r="BGR135" s="14" t="s">
        <v>3483</v>
      </c>
      <c r="BGS135" s="55" t="s">
        <v>3443</v>
      </c>
      <c r="BGT135" s="28" t="s">
        <v>3481</v>
      </c>
      <c r="BGU135" s="28" t="s">
        <v>3482</v>
      </c>
      <c r="BGV135" s="31">
        <v>1995</v>
      </c>
      <c r="BGW135" s="35"/>
      <c r="BGX135" s="31">
        <v>2019</v>
      </c>
      <c r="BGY135" s="26"/>
      <c r="BGZ135" s="14" t="s">
        <v>3483</v>
      </c>
      <c r="BHA135" s="55" t="s">
        <v>3443</v>
      </c>
      <c r="BHB135" s="28" t="s">
        <v>3481</v>
      </c>
      <c r="BHC135" s="28" t="s">
        <v>3482</v>
      </c>
      <c r="BHD135" s="31">
        <v>1995</v>
      </c>
      <c r="BHE135" s="35"/>
      <c r="BHF135" s="31">
        <v>2019</v>
      </c>
      <c r="BHG135" s="26"/>
      <c r="BHH135" s="14" t="s">
        <v>3483</v>
      </c>
      <c r="BHI135" s="55" t="s">
        <v>3443</v>
      </c>
      <c r="BHJ135" s="28" t="s">
        <v>3481</v>
      </c>
      <c r="BHK135" s="28" t="s">
        <v>3482</v>
      </c>
      <c r="BHL135" s="31">
        <v>1995</v>
      </c>
      <c r="BHM135" s="35"/>
      <c r="BHN135" s="31">
        <v>2019</v>
      </c>
      <c r="BHO135" s="26"/>
      <c r="BHP135" s="14" t="s">
        <v>3483</v>
      </c>
      <c r="BHQ135" s="55" t="s">
        <v>3443</v>
      </c>
      <c r="BHR135" s="28" t="s">
        <v>3481</v>
      </c>
      <c r="BHS135" s="28" t="s">
        <v>3482</v>
      </c>
      <c r="BHT135" s="31">
        <v>1995</v>
      </c>
      <c r="BHU135" s="35"/>
      <c r="BHV135" s="31">
        <v>2019</v>
      </c>
      <c r="BHW135" s="26"/>
      <c r="BHX135" s="14" t="s">
        <v>3483</v>
      </c>
      <c r="BHY135" s="55" t="s">
        <v>3443</v>
      </c>
      <c r="BHZ135" s="28" t="s">
        <v>3481</v>
      </c>
      <c r="BIA135" s="28" t="s">
        <v>3482</v>
      </c>
      <c r="BIB135" s="31">
        <v>1995</v>
      </c>
      <c r="BIC135" s="35"/>
      <c r="BID135" s="31">
        <v>2019</v>
      </c>
      <c r="BIE135" s="26"/>
      <c r="BIF135" s="14" t="s">
        <v>3483</v>
      </c>
      <c r="BIG135" s="55" t="s">
        <v>3443</v>
      </c>
      <c r="BIH135" s="28" t="s">
        <v>3481</v>
      </c>
      <c r="BII135" s="28" t="s">
        <v>3482</v>
      </c>
      <c r="BIJ135" s="31">
        <v>1995</v>
      </c>
      <c r="BIK135" s="35"/>
      <c r="BIL135" s="31">
        <v>2019</v>
      </c>
      <c r="BIM135" s="26"/>
      <c r="BIN135" s="14" t="s">
        <v>3483</v>
      </c>
      <c r="BIO135" s="55" t="s">
        <v>3443</v>
      </c>
      <c r="BIP135" s="28" t="s">
        <v>3481</v>
      </c>
      <c r="BIQ135" s="28" t="s">
        <v>3482</v>
      </c>
      <c r="BIR135" s="31">
        <v>1995</v>
      </c>
      <c r="BIS135" s="35"/>
      <c r="BIT135" s="31">
        <v>2019</v>
      </c>
      <c r="BIU135" s="26"/>
      <c r="BIV135" s="14" t="s">
        <v>3483</v>
      </c>
      <c r="BIW135" s="55" t="s">
        <v>3443</v>
      </c>
      <c r="BIX135" s="28" t="s">
        <v>3481</v>
      </c>
      <c r="BIY135" s="28" t="s">
        <v>3482</v>
      </c>
      <c r="BIZ135" s="31">
        <v>1995</v>
      </c>
      <c r="BJA135" s="35"/>
      <c r="BJB135" s="31">
        <v>2019</v>
      </c>
      <c r="BJC135" s="26"/>
      <c r="BJD135" s="14" t="s">
        <v>3483</v>
      </c>
      <c r="BJE135" s="55" t="s">
        <v>3443</v>
      </c>
      <c r="BJF135" s="28" t="s">
        <v>3481</v>
      </c>
      <c r="BJG135" s="28" t="s">
        <v>3482</v>
      </c>
      <c r="BJH135" s="31">
        <v>1995</v>
      </c>
      <c r="BJI135" s="35"/>
      <c r="BJJ135" s="31">
        <v>2019</v>
      </c>
      <c r="BJK135" s="26"/>
      <c r="BJL135" s="14" t="s">
        <v>3483</v>
      </c>
      <c r="BJM135" s="55" t="s">
        <v>3443</v>
      </c>
      <c r="BJN135" s="28" t="s">
        <v>3481</v>
      </c>
      <c r="BJO135" s="28" t="s">
        <v>3482</v>
      </c>
      <c r="BJP135" s="31">
        <v>1995</v>
      </c>
      <c r="BJQ135" s="35"/>
      <c r="BJR135" s="31">
        <v>2019</v>
      </c>
      <c r="BJS135" s="26"/>
      <c r="BJT135" s="14" t="s">
        <v>3483</v>
      </c>
      <c r="BJU135" s="55" t="s">
        <v>3443</v>
      </c>
      <c r="BJV135" s="28" t="s">
        <v>3481</v>
      </c>
      <c r="BJW135" s="28" t="s">
        <v>3482</v>
      </c>
      <c r="BJX135" s="31">
        <v>1995</v>
      </c>
      <c r="BJY135" s="35"/>
      <c r="BJZ135" s="31">
        <v>2019</v>
      </c>
      <c r="BKA135" s="26"/>
      <c r="BKB135" s="14" t="s">
        <v>3483</v>
      </c>
      <c r="BKC135" s="55" t="s">
        <v>3443</v>
      </c>
      <c r="BKD135" s="28" t="s">
        <v>3481</v>
      </c>
      <c r="BKE135" s="28" t="s">
        <v>3482</v>
      </c>
      <c r="BKF135" s="31">
        <v>1995</v>
      </c>
      <c r="BKG135" s="35"/>
      <c r="BKH135" s="31">
        <v>2019</v>
      </c>
      <c r="BKI135" s="26"/>
      <c r="BKJ135" s="14" t="s">
        <v>3483</v>
      </c>
      <c r="BKK135" s="55" t="s">
        <v>3443</v>
      </c>
      <c r="BKL135" s="28" t="s">
        <v>3481</v>
      </c>
      <c r="BKM135" s="28" t="s">
        <v>3482</v>
      </c>
      <c r="BKN135" s="31">
        <v>1995</v>
      </c>
      <c r="BKO135" s="35"/>
      <c r="BKP135" s="31">
        <v>2019</v>
      </c>
      <c r="BKQ135" s="26"/>
      <c r="BKR135" s="14" t="s">
        <v>3483</v>
      </c>
      <c r="BKS135" s="55" t="s">
        <v>3443</v>
      </c>
      <c r="BKT135" s="28" t="s">
        <v>3481</v>
      </c>
      <c r="BKU135" s="28" t="s">
        <v>3482</v>
      </c>
      <c r="BKV135" s="31">
        <v>1995</v>
      </c>
      <c r="BKW135" s="35"/>
      <c r="BKX135" s="31">
        <v>2019</v>
      </c>
      <c r="BKY135" s="26"/>
      <c r="BKZ135" s="14" t="s">
        <v>3483</v>
      </c>
      <c r="BLA135" s="55" t="s">
        <v>3443</v>
      </c>
      <c r="BLB135" s="28" t="s">
        <v>3481</v>
      </c>
      <c r="BLC135" s="28" t="s">
        <v>3482</v>
      </c>
      <c r="BLD135" s="31">
        <v>1995</v>
      </c>
      <c r="BLE135" s="35"/>
      <c r="BLF135" s="31">
        <v>2019</v>
      </c>
      <c r="BLG135" s="26"/>
      <c r="BLH135" s="14" t="s">
        <v>3483</v>
      </c>
      <c r="BLI135" s="55" t="s">
        <v>3443</v>
      </c>
      <c r="BLJ135" s="28" t="s">
        <v>3481</v>
      </c>
      <c r="BLK135" s="28" t="s">
        <v>3482</v>
      </c>
      <c r="BLL135" s="31">
        <v>1995</v>
      </c>
      <c r="BLM135" s="35"/>
      <c r="BLN135" s="31">
        <v>2019</v>
      </c>
      <c r="BLO135" s="26"/>
      <c r="BLP135" s="14" t="s">
        <v>3483</v>
      </c>
      <c r="BLQ135" s="55" t="s">
        <v>3443</v>
      </c>
      <c r="BLR135" s="28" t="s">
        <v>3481</v>
      </c>
      <c r="BLS135" s="28" t="s">
        <v>3482</v>
      </c>
      <c r="BLT135" s="31">
        <v>1995</v>
      </c>
      <c r="BLU135" s="35"/>
      <c r="BLV135" s="31">
        <v>2019</v>
      </c>
      <c r="BLW135" s="26"/>
      <c r="BLX135" s="14" t="s">
        <v>3483</v>
      </c>
      <c r="BLY135" s="55" t="s">
        <v>3443</v>
      </c>
      <c r="BLZ135" s="28" t="s">
        <v>3481</v>
      </c>
      <c r="BMA135" s="28" t="s">
        <v>3482</v>
      </c>
      <c r="BMB135" s="31">
        <v>1995</v>
      </c>
      <c r="BMC135" s="35"/>
      <c r="BMD135" s="31">
        <v>2019</v>
      </c>
      <c r="BME135" s="26"/>
      <c r="BMF135" s="14" t="s">
        <v>3483</v>
      </c>
      <c r="BMG135" s="55" t="s">
        <v>3443</v>
      </c>
      <c r="BMH135" s="28" t="s">
        <v>3481</v>
      </c>
      <c r="BMI135" s="28" t="s">
        <v>3482</v>
      </c>
      <c r="BMJ135" s="31">
        <v>1995</v>
      </c>
      <c r="BMK135" s="35"/>
      <c r="BML135" s="31">
        <v>2019</v>
      </c>
      <c r="BMM135" s="26"/>
      <c r="BMN135" s="14" t="s">
        <v>3483</v>
      </c>
      <c r="BMO135" s="55" t="s">
        <v>3443</v>
      </c>
      <c r="BMP135" s="28" t="s">
        <v>3481</v>
      </c>
      <c r="BMQ135" s="28" t="s">
        <v>3482</v>
      </c>
      <c r="BMR135" s="31">
        <v>1995</v>
      </c>
      <c r="BMS135" s="35"/>
      <c r="BMT135" s="31">
        <v>2019</v>
      </c>
      <c r="BMU135" s="26"/>
      <c r="BMV135" s="14" t="s">
        <v>3483</v>
      </c>
      <c r="BMW135" s="55" t="s">
        <v>3443</v>
      </c>
      <c r="BMX135" s="28" t="s">
        <v>3481</v>
      </c>
      <c r="BMY135" s="28" t="s">
        <v>3482</v>
      </c>
      <c r="BMZ135" s="31">
        <v>1995</v>
      </c>
      <c r="BNA135" s="35"/>
      <c r="BNB135" s="31">
        <v>2019</v>
      </c>
      <c r="BNC135" s="26"/>
      <c r="BND135" s="14" t="s">
        <v>3483</v>
      </c>
      <c r="BNE135" s="55" t="s">
        <v>3443</v>
      </c>
      <c r="BNF135" s="28" t="s">
        <v>3481</v>
      </c>
      <c r="BNG135" s="28" t="s">
        <v>3482</v>
      </c>
      <c r="BNH135" s="31">
        <v>1995</v>
      </c>
      <c r="BNI135" s="35"/>
      <c r="BNJ135" s="31">
        <v>2019</v>
      </c>
      <c r="BNK135" s="26"/>
      <c r="BNL135" s="14" t="s">
        <v>3483</v>
      </c>
      <c r="BNM135" s="55" t="s">
        <v>3443</v>
      </c>
      <c r="BNN135" s="28" t="s">
        <v>3481</v>
      </c>
      <c r="BNO135" s="28" t="s">
        <v>3482</v>
      </c>
      <c r="BNP135" s="31">
        <v>1995</v>
      </c>
      <c r="BNQ135" s="35"/>
      <c r="BNR135" s="31">
        <v>2019</v>
      </c>
      <c r="BNS135" s="26"/>
      <c r="BNT135" s="14" t="s">
        <v>3483</v>
      </c>
      <c r="BNU135" s="55" t="s">
        <v>3443</v>
      </c>
      <c r="BNV135" s="28" t="s">
        <v>3481</v>
      </c>
      <c r="BNW135" s="28" t="s">
        <v>3482</v>
      </c>
      <c r="BNX135" s="31">
        <v>1995</v>
      </c>
      <c r="BNY135" s="35"/>
      <c r="BNZ135" s="31">
        <v>2019</v>
      </c>
      <c r="BOA135" s="26"/>
      <c r="BOB135" s="14" t="s">
        <v>3483</v>
      </c>
      <c r="BOC135" s="55" t="s">
        <v>3443</v>
      </c>
      <c r="BOD135" s="28" t="s">
        <v>3481</v>
      </c>
      <c r="BOE135" s="28" t="s">
        <v>3482</v>
      </c>
      <c r="BOF135" s="31">
        <v>1995</v>
      </c>
      <c r="BOG135" s="35"/>
      <c r="BOH135" s="31">
        <v>2019</v>
      </c>
      <c r="BOI135" s="26"/>
      <c r="BOJ135" s="14" t="s">
        <v>3483</v>
      </c>
      <c r="BOK135" s="55" t="s">
        <v>3443</v>
      </c>
      <c r="BOL135" s="28" t="s">
        <v>3481</v>
      </c>
      <c r="BOM135" s="28" t="s">
        <v>3482</v>
      </c>
      <c r="BON135" s="31">
        <v>1995</v>
      </c>
      <c r="BOO135" s="35"/>
      <c r="BOP135" s="31">
        <v>2019</v>
      </c>
      <c r="BOQ135" s="26"/>
      <c r="BOR135" s="14" t="s">
        <v>3483</v>
      </c>
      <c r="BOS135" s="55" t="s">
        <v>3443</v>
      </c>
      <c r="BOT135" s="28" t="s">
        <v>3481</v>
      </c>
      <c r="BOU135" s="28" t="s">
        <v>3482</v>
      </c>
      <c r="BOV135" s="31">
        <v>1995</v>
      </c>
      <c r="BOW135" s="35"/>
      <c r="BOX135" s="31">
        <v>2019</v>
      </c>
      <c r="BOY135" s="26"/>
      <c r="BOZ135" s="14" t="s">
        <v>3483</v>
      </c>
      <c r="BPA135" s="55" t="s">
        <v>3443</v>
      </c>
      <c r="BPB135" s="28" t="s">
        <v>3481</v>
      </c>
      <c r="BPC135" s="28" t="s">
        <v>3482</v>
      </c>
      <c r="BPD135" s="31">
        <v>1995</v>
      </c>
      <c r="BPE135" s="35"/>
      <c r="BPF135" s="31">
        <v>2019</v>
      </c>
      <c r="BPG135" s="26"/>
      <c r="BPH135" s="14" t="s">
        <v>3483</v>
      </c>
      <c r="BPI135" s="55" t="s">
        <v>3443</v>
      </c>
      <c r="BPJ135" s="28" t="s">
        <v>3481</v>
      </c>
      <c r="BPK135" s="28" t="s">
        <v>3482</v>
      </c>
      <c r="BPL135" s="31">
        <v>1995</v>
      </c>
      <c r="BPM135" s="35"/>
      <c r="BPN135" s="31">
        <v>2019</v>
      </c>
      <c r="BPO135" s="26"/>
      <c r="BPP135" s="14" t="s">
        <v>3483</v>
      </c>
      <c r="BPQ135" s="55" t="s">
        <v>3443</v>
      </c>
      <c r="BPR135" s="28" t="s">
        <v>3481</v>
      </c>
      <c r="BPS135" s="28" t="s">
        <v>3482</v>
      </c>
      <c r="BPT135" s="31">
        <v>1995</v>
      </c>
      <c r="BPU135" s="35"/>
      <c r="BPV135" s="31">
        <v>2019</v>
      </c>
      <c r="BPW135" s="26"/>
      <c r="BPX135" s="14" t="s">
        <v>3483</v>
      </c>
      <c r="BPY135" s="55" t="s">
        <v>3443</v>
      </c>
      <c r="BPZ135" s="28" t="s">
        <v>3481</v>
      </c>
      <c r="BQA135" s="28" t="s">
        <v>3482</v>
      </c>
      <c r="BQB135" s="31">
        <v>1995</v>
      </c>
      <c r="BQC135" s="35"/>
      <c r="BQD135" s="31">
        <v>2019</v>
      </c>
      <c r="BQE135" s="26"/>
      <c r="BQF135" s="14" t="s">
        <v>3483</v>
      </c>
      <c r="BQG135" s="55" t="s">
        <v>3443</v>
      </c>
      <c r="BQH135" s="28" t="s">
        <v>3481</v>
      </c>
      <c r="BQI135" s="28" t="s">
        <v>3482</v>
      </c>
      <c r="BQJ135" s="31">
        <v>1995</v>
      </c>
      <c r="BQK135" s="35"/>
      <c r="BQL135" s="31">
        <v>2019</v>
      </c>
      <c r="BQM135" s="26"/>
      <c r="BQN135" s="14" t="s">
        <v>3483</v>
      </c>
      <c r="BQO135" s="55" t="s">
        <v>3443</v>
      </c>
      <c r="BQP135" s="28" t="s">
        <v>3481</v>
      </c>
      <c r="BQQ135" s="28" t="s">
        <v>3482</v>
      </c>
      <c r="BQR135" s="31">
        <v>1995</v>
      </c>
      <c r="BQS135" s="35"/>
      <c r="BQT135" s="31">
        <v>2019</v>
      </c>
      <c r="BQU135" s="26"/>
      <c r="BQV135" s="14" t="s">
        <v>3483</v>
      </c>
      <c r="BQW135" s="55" t="s">
        <v>3443</v>
      </c>
      <c r="BQX135" s="28" t="s">
        <v>3481</v>
      </c>
      <c r="BQY135" s="28" t="s">
        <v>3482</v>
      </c>
      <c r="BQZ135" s="31">
        <v>1995</v>
      </c>
      <c r="BRA135" s="35"/>
      <c r="BRB135" s="31">
        <v>2019</v>
      </c>
      <c r="BRC135" s="26"/>
      <c r="BRD135" s="14" t="s">
        <v>3483</v>
      </c>
      <c r="BRE135" s="55" t="s">
        <v>3443</v>
      </c>
      <c r="BRF135" s="28" t="s">
        <v>3481</v>
      </c>
      <c r="BRG135" s="28" t="s">
        <v>3482</v>
      </c>
      <c r="BRH135" s="31">
        <v>1995</v>
      </c>
      <c r="BRI135" s="35"/>
      <c r="BRJ135" s="31">
        <v>2019</v>
      </c>
      <c r="BRK135" s="26"/>
      <c r="BRL135" s="14" t="s">
        <v>3483</v>
      </c>
      <c r="BRM135" s="55" t="s">
        <v>3443</v>
      </c>
      <c r="BRN135" s="28" t="s">
        <v>3481</v>
      </c>
      <c r="BRO135" s="28" t="s">
        <v>3482</v>
      </c>
      <c r="BRP135" s="31">
        <v>1995</v>
      </c>
      <c r="BRQ135" s="35"/>
      <c r="BRR135" s="31">
        <v>2019</v>
      </c>
      <c r="BRS135" s="26"/>
      <c r="BRT135" s="14" t="s">
        <v>3483</v>
      </c>
      <c r="BRU135" s="55" t="s">
        <v>3443</v>
      </c>
      <c r="BRV135" s="28" t="s">
        <v>3481</v>
      </c>
      <c r="BRW135" s="28" t="s">
        <v>3482</v>
      </c>
      <c r="BRX135" s="31">
        <v>1995</v>
      </c>
      <c r="BRY135" s="35"/>
      <c r="BRZ135" s="31">
        <v>2019</v>
      </c>
      <c r="BSA135" s="26"/>
      <c r="BSB135" s="14" t="s">
        <v>3483</v>
      </c>
      <c r="BSC135" s="55" t="s">
        <v>3443</v>
      </c>
      <c r="BSD135" s="28" t="s">
        <v>3481</v>
      </c>
      <c r="BSE135" s="28" t="s">
        <v>3482</v>
      </c>
      <c r="BSF135" s="31">
        <v>1995</v>
      </c>
      <c r="BSG135" s="35"/>
      <c r="BSH135" s="31">
        <v>2019</v>
      </c>
      <c r="BSI135" s="26"/>
      <c r="BSJ135" s="14" t="s">
        <v>3483</v>
      </c>
      <c r="BSK135" s="55" t="s">
        <v>3443</v>
      </c>
      <c r="BSL135" s="28" t="s">
        <v>3481</v>
      </c>
      <c r="BSM135" s="28" t="s">
        <v>3482</v>
      </c>
      <c r="BSN135" s="31">
        <v>1995</v>
      </c>
      <c r="BSO135" s="35"/>
      <c r="BSP135" s="31">
        <v>2019</v>
      </c>
      <c r="BSQ135" s="26"/>
      <c r="BSR135" s="14" t="s">
        <v>3483</v>
      </c>
      <c r="BSS135" s="55" t="s">
        <v>3443</v>
      </c>
      <c r="BST135" s="28" t="s">
        <v>3481</v>
      </c>
      <c r="BSU135" s="28" t="s">
        <v>3482</v>
      </c>
      <c r="BSV135" s="31">
        <v>1995</v>
      </c>
      <c r="BSW135" s="35"/>
      <c r="BSX135" s="31">
        <v>2019</v>
      </c>
      <c r="BSY135" s="26"/>
      <c r="BSZ135" s="14" t="s">
        <v>3483</v>
      </c>
      <c r="BTA135" s="55" t="s">
        <v>3443</v>
      </c>
      <c r="BTB135" s="28" t="s">
        <v>3481</v>
      </c>
      <c r="BTC135" s="28" t="s">
        <v>3482</v>
      </c>
      <c r="BTD135" s="31">
        <v>1995</v>
      </c>
      <c r="BTE135" s="35"/>
      <c r="BTF135" s="31">
        <v>2019</v>
      </c>
      <c r="BTG135" s="26"/>
      <c r="BTH135" s="14" t="s">
        <v>3483</v>
      </c>
      <c r="BTI135" s="55" t="s">
        <v>3443</v>
      </c>
      <c r="BTJ135" s="28" t="s">
        <v>3481</v>
      </c>
      <c r="BTK135" s="28" t="s">
        <v>3482</v>
      </c>
      <c r="BTL135" s="31">
        <v>1995</v>
      </c>
      <c r="BTM135" s="35"/>
      <c r="BTN135" s="31">
        <v>2019</v>
      </c>
      <c r="BTO135" s="26"/>
      <c r="BTP135" s="14" t="s">
        <v>3483</v>
      </c>
      <c r="BTQ135" s="55" t="s">
        <v>3443</v>
      </c>
      <c r="BTR135" s="28" t="s">
        <v>3481</v>
      </c>
      <c r="BTS135" s="28" t="s">
        <v>3482</v>
      </c>
      <c r="BTT135" s="31">
        <v>1995</v>
      </c>
      <c r="BTU135" s="35"/>
      <c r="BTV135" s="31">
        <v>2019</v>
      </c>
      <c r="BTW135" s="26"/>
      <c r="BTX135" s="14" t="s">
        <v>3483</v>
      </c>
      <c r="BTY135" s="55" t="s">
        <v>3443</v>
      </c>
      <c r="BTZ135" s="28" t="s">
        <v>3481</v>
      </c>
      <c r="BUA135" s="28" t="s">
        <v>3482</v>
      </c>
      <c r="BUB135" s="31">
        <v>1995</v>
      </c>
      <c r="BUC135" s="35"/>
      <c r="BUD135" s="31">
        <v>2019</v>
      </c>
      <c r="BUE135" s="26"/>
      <c r="BUF135" s="14" t="s">
        <v>3483</v>
      </c>
      <c r="BUG135" s="55" t="s">
        <v>3443</v>
      </c>
      <c r="BUH135" s="28" t="s">
        <v>3481</v>
      </c>
      <c r="BUI135" s="28" t="s">
        <v>3482</v>
      </c>
      <c r="BUJ135" s="31">
        <v>1995</v>
      </c>
      <c r="BUK135" s="35"/>
      <c r="BUL135" s="31">
        <v>2019</v>
      </c>
      <c r="BUM135" s="26"/>
      <c r="BUN135" s="14" t="s">
        <v>3483</v>
      </c>
      <c r="BUO135" s="55" t="s">
        <v>3443</v>
      </c>
      <c r="BUP135" s="28" t="s">
        <v>3481</v>
      </c>
      <c r="BUQ135" s="28" t="s">
        <v>3482</v>
      </c>
      <c r="BUR135" s="31">
        <v>1995</v>
      </c>
      <c r="BUS135" s="35"/>
      <c r="BUT135" s="31">
        <v>2019</v>
      </c>
      <c r="BUU135" s="26"/>
      <c r="BUV135" s="14" t="s">
        <v>3483</v>
      </c>
      <c r="BUW135" s="55" t="s">
        <v>3443</v>
      </c>
      <c r="BUX135" s="28" t="s">
        <v>3481</v>
      </c>
      <c r="BUY135" s="28" t="s">
        <v>3482</v>
      </c>
      <c r="BUZ135" s="31">
        <v>1995</v>
      </c>
      <c r="BVA135" s="35"/>
      <c r="BVB135" s="31">
        <v>2019</v>
      </c>
      <c r="BVC135" s="26"/>
      <c r="BVD135" s="14" t="s">
        <v>3483</v>
      </c>
      <c r="BVE135" s="55" t="s">
        <v>3443</v>
      </c>
      <c r="BVF135" s="28" t="s">
        <v>3481</v>
      </c>
      <c r="BVG135" s="28" t="s">
        <v>3482</v>
      </c>
      <c r="BVH135" s="31">
        <v>1995</v>
      </c>
      <c r="BVI135" s="35"/>
      <c r="BVJ135" s="31">
        <v>2019</v>
      </c>
      <c r="BVK135" s="26"/>
      <c r="BVL135" s="14" t="s">
        <v>3483</v>
      </c>
      <c r="BVM135" s="55" t="s">
        <v>3443</v>
      </c>
      <c r="BVN135" s="28" t="s">
        <v>3481</v>
      </c>
      <c r="BVO135" s="28" t="s">
        <v>3482</v>
      </c>
      <c r="BVP135" s="31">
        <v>1995</v>
      </c>
      <c r="BVQ135" s="35"/>
      <c r="BVR135" s="31">
        <v>2019</v>
      </c>
      <c r="BVS135" s="26"/>
      <c r="BVT135" s="14" t="s">
        <v>3483</v>
      </c>
      <c r="BVU135" s="55" t="s">
        <v>3443</v>
      </c>
      <c r="BVV135" s="28" t="s">
        <v>3481</v>
      </c>
      <c r="BVW135" s="28" t="s">
        <v>3482</v>
      </c>
      <c r="BVX135" s="31">
        <v>1995</v>
      </c>
      <c r="BVY135" s="35"/>
      <c r="BVZ135" s="31">
        <v>2019</v>
      </c>
      <c r="BWA135" s="26"/>
      <c r="BWB135" s="14" t="s">
        <v>3483</v>
      </c>
      <c r="BWC135" s="55" t="s">
        <v>3443</v>
      </c>
      <c r="BWD135" s="28" t="s">
        <v>3481</v>
      </c>
      <c r="BWE135" s="28" t="s">
        <v>3482</v>
      </c>
      <c r="BWF135" s="31">
        <v>1995</v>
      </c>
      <c r="BWG135" s="35"/>
      <c r="BWH135" s="31">
        <v>2019</v>
      </c>
      <c r="BWI135" s="26"/>
      <c r="BWJ135" s="14" t="s">
        <v>3483</v>
      </c>
      <c r="BWK135" s="55" t="s">
        <v>3443</v>
      </c>
      <c r="BWL135" s="28" t="s">
        <v>3481</v>
      </c>
      <c r="BWM135" s="28" t="s">
        <v>3482</v>
      </c>
      <c r="BWN135" s="31">
        <v>1995</v>
      </c>
      <c r="BWO135" s="35"/>
      <c r="BWP135" s="31">
        <v>2019</v>
      </c>
      <c r="BWQ135" s="26"/>
      <c r="BWR135" s="14" t="s">
        <v>3483</v>
      </c>
      <c r="BWS135" s="55" t="s">
        <v>3443</v>
      </c>
      <c r="BWT135" s="28" t="s">
        <v>3481</v>
      </c>
      <c r="BWU135" s="28" t="s">
        <v>3482</v>
      </c>
      <c r="BWV135" s="31">
        <v>1995</v>
      </c>
      <c r="BWW135" s="35"/>
      <c r="BWX135" s="31">
        <v>2019</v>
      </c>
      <c r="BWY135" s="26"/>
      <c r="BWZ135" s="14" t="s">
        <v>3483</v>
      </c>
      <c r="BXA135" s="55" t="s">
        <v>3443</v>
      </c>
      <c r="BXB135" s="28" t="s">
        <v>3481</v>
      </c>
      <c r="BXC135" s="28" t="s">
        <v>3482</v>
      </c>
      <c r="BXD135" s="31">
        <v>1995</v>
      </c>
      <c r="BXE135" s="35"/>
      <c r="BXF135" s="31">
        <v>2019</v>
      </c>
      <c r="BXG135" s="26"/>
      <c r="BXH135" s="14" t="s">
        <v>3483</v>
      </c>
      <c r="BXI135" s="55" t="s">
        <v>3443</v>
      </c>
      <c r="BXJ135" s="28" t="s">
        <v>3481</v>
      </c>
      <c r="BXK135" s="28" t="s">
        <v>3482</v>
      </c>
      <c r="BXL135" s="31">
        <v>1995</v>
      </c>
      <c r="BXM135" s="35"/>
      <c r="BXN135" s="31">
        <v>2019</v>
      </c>
      <c r="BXO135" s="26"/>
      <c r="BXP135" s="14" t="s">
        <v>3483</v>
      </c>
      <c r="BXQ135" s="55" t="s">
        <v>3443</v>
      </c>
      <c r="BXR135" s="28" t="s">
        <v>3481</v>
      </c>
      <c r="BXS135" s="28" t="s">
        <v>3482</v>
      </c>
      <c r="BXT135" s="31">
        <v>1995</v>
      </c>
      <c r="BXU135" s="35"/>
      <c r="BXV135" s="31">
        <v>2019</v>
      </c>
      <c r="BXW135" s="26"/>
      <c r="BXX135" s="14" t="s">
        <v>3483</v>
      </c>
      <c r="BXY135" s="55" t="s">
        <v>3443</v>
      </c>
      <c r="BXZ135" s="28" t="s">
        <v>3481</v>
      </c>
      <c r="BYA135" s="28" t="s">
        <v>3482</v>
      </c>
      <c r="BYB135" s="31">
        <v>1995</v>
      </c>
      <c r="BYC135" s="35"/>
      <c r="BYD135" s="31">
        <v>2019</v>
      </c>
      <c r="BYE135" s="26"/>
      <c r="BYF135" s="14" t="s">
        <v>3483</v>
      </c>
      <c r="BYG135" s="55" t="s">
        <v>3443</v>
      </c>
      <c r="BYH135" s="28" t="s">
        <v>3481</v>
      </c>
      <c r="BYI135" s="28" t="s">
        <v>3482</v>
      </c>
      <c r="BYJ135" s="31">
        <v>1995</v>
      </c>
      <c r="BYK135" s="35"/>
      <c r="BYL135" s="31">
        <v>2019</v>
      </c>
      <c r="BYM135" s="26"/>
      <c r="BYN135" s="14" t="s">
        <v>3483</v>
      </c>
      <c r="BYO135" s="55" t="s">
        <v>3443</v>
      </c>
      <c r="BYP135" s="28" t="s">
        <v>3481</v>
      </c>
      <c r="BYQ135" s="28" t="s">
        <v>3482</v>
      </c>
      <c r="BYR135" s="31">
        <v>1995</v>
      </c>
      <c r="BYS135" s="35"/>
      <c r="BYT135" s="31">
        <v>2019</v>
      </c>
      <c r="BYU135" s="26"/>
      <c r="BYV135" s="14" t="s">
        <v>3483</v>
      </c>
      <c r="BYW135" s="55" t="s">
        <v>3443</v>
      </c>
      <c r="BYX135" s="28" t="s">
        <v>3481</v>
      </c>
      <c r="BYY135" s="28" t="s">
        <v>3482</v>
      </c>
      <c r="BYZ135" s="31">
        <v>1995</v>
      </c>
      <c r="BZA135" s="35"/>
      <c r="BZB135" s="31">
        <v>2019</v>
      </c>
      <c r="BZC135" s="26"/>
      <c r="BZD135" s="14" t="s">
        <v>3483</v>
      </c>
      <c r="BZE135" s="55" t="s">
        <v>3443</v>
      </c>
      <c r="BZF135" s="28" t="s">
        <v>3481</v>
      </c>
      <c r="BZG135" s="28" t="s">
        <v>3482</v>
      </c>
      <c r="BZH135" s="31">
        <v>1995</v>
      </c>
      <c r="BZI135" s="35"/>
      <c r="BZJ135" s="31">
        <v>2019</v>
      </c>
      <c r="BZK135" s="26"/>
      <c r="BZL135" s="14" t="s">
        <v>3483</v>
      </c>
      <c r="BZM135" s="55" t="s">
        <v>3443</v>
      </c>
      <c r="BZN135" s="28" t="s">
        <v>3481</v>
      </c>
      <c r="BZO135" s="28" t="s">
        <v>3482</v>
      </c>
      <c r="BZP135" s="31">
        <v>1995</v>
      </c>
      <c r="BZQ135" s="35"/>
      <c r="BZR135" s="31">
        <v>2019</v>
      </c>
      <c r="BZS135" s="26"/>
      <c r="BZT135" s="14" t="s">
        <v>3483</v>
      </c>
      <c r="BZU135" s="55" t="s">
        <v>3443</v>
      </c>
      <c r="BZV135" s="28" t="s">
        <v>3481</v>
      </c>
      <c r="BZW135" s="28" t="s">
        <v>3482</v>
      </c>
      <c r="BZX135" s="31">
        <v>1995</v>
      </c>
      <c r="BZY135" s="35"/>
      <c r="BZZ135" s="31">
        <v>2019</v>
      </c>
      <c r="CAA135" s="26"/>
      <c r="CAB135" s="14" t="s">
        <v>3483</v>
      </c>
      <c r="CAC135" s="55" t="s">
        <v>3443</v>
      </c>
      <c r="CAD135" s="28" t="s">
        <v>3481</v>
      </c>
      <c r="CAE135" s="28" t="s">
        <v>3482</v>
      </c>
      <c r="CAF135" s="31">
        <v>1995</v>
      </c>
      <c r="CAG135" s="35"/>
      <c r="CAH135" s="31">
        <v>2019</v>
      </c>
      <c r="CAI135" s="26"/>
      <c r="CAJ135" s="14" t="s">
        <v>3483</v>
      </c>
      <c r="CAK135" s="55" t="s">
        <v>3443</v>
      </c>
      <c r="CAL135" s="28" t="s">
        <v>3481</v>
      </c>
      <c r="CAM135" s="28" t="s">
        <v>3482</v>
      </c>
      <c r="CAN135" s="31">
        <v>1995</v>
      </c>
      <c r="CAO135" s="35"/>
      <c r="CAP135" s="31">
        <v>2019</v>
      </c>
      <c r="CAQ135" s="26"/>
      <c r="CAR135" s="14" t="s">
        <v>3483</v>
      </c>
      <c r="CAS135" s="55" t="s">
        <v>3443</v>
      </c>
      <c r="CAT135" s="28" t="s">
        <v>3481</v>
      </c>
      <c r="CAU135" s="28" t="s">
        <v>3482</v>
      </c>
      <c r="CAV135" s="31">
        <v>1995</v>
      </c>
      <c r="CAW135" s="35"/>
      <c r="CAX135" s="31">
        <v>2019</v>
      </c>
      <c r="CAY135" s="26"/>
      <c r="CAZ135" s="14" t="s">
        <v>3483</v>
      </c>
      <c r="CBA135" s="55" t="s">
        <v>3443</v>
      </c>
      <c r="CBB135" s="28" t="s">
        <v>3481</v>
      </c>
      <c r="CBC135" s="28" t="s">
        <v>3482</v>
      </c>
      <c r="CBD135" s="31">
        <v>1995</v>
      </c>
      <c r="CBE135" s="35"/>
      <c r="CBF135" s="31">
        <v>2019</v>
      </c>
      <c r="CBG135" s="26"/>
      <c r="CBH135" s="14" t="s">
        <v>3483</v>
      </c>
      <c r="CBI135" s="55" t="s">
        <v>3443</v>
      </c>
      <c r="CBJ135" s="28" t="s">
        <v>3481</v>
      </c>
      <c r="CBK135" s="28" t="s">
        <v>3482</v>
      </c>
      <c r="CBL135" s="31">
        <v>1995</v>
      </c>
      <c r="CBM135" s="35"/>
      <c r="CBN135" s="31">
        <v>2019</v>
      </c>
      <c r="CBO135" s="26"/>
      <c r="CBP135" s="14" t="s">
        <v>3483</v>
      </c>
      <c r="CBQ135" s="55" t="s">
        <v>3443</v>
      </c>
      <c r="CBR135" s="28" t="s">
        <v>3481</v>
      </c>
      <c r="CBS135" s="28" t="s">
        <v>3482</v>
      </c>
      <c r="CBT135" s="31">
        <v>1995</v>
      </c>
      <c r="CBU135" s="35"/>
      <c r="CBV135" s="31">
        <v>2019</v>
      </c>
      <c r="CBW135" s="26"/>
      <c r="CBX135" s="14" t="s">
        <v>3483</v>
      </c>
      <c r="CBY135" s="55" t="s">
        <v>3443</v>
      </c>
      <c r="CBZ135" s="28" t="s">
        <v>3481</v>
      </c>
      <c r="CCA135" s="28" t="s">
        <v>3482</v>
      </c>
      <c r="CCB135" s="31">
        <v>1995</v>
      </c>
      <c r="CCC135" s="35"/>
      <c r="CCD135" s="31">
        <v>2019</v>
      </c>
      <c r="CCE135" s="26"/>
      <c r="CCF135" s="14" t="s">
        <v>3483</v>
      </c>
      <c r="CCG135" s="55" t="s">
        <v>3443</v>
      </c>
      <c r="CCH135" s="28" t="s">
        <v>3481</v>
      </c>
      <c r="CCI135" s="28" t="s">
        <v>3482</v>
      </c>
      <c r="CCJ135" s="31">
        <v>1995</v>
      </c>
      <c r="CCK135" s="35"/>
      <c r="CCL135" s="31">
        <v>2019</v>
      </c>
      <c r="CCM135" s="26"/>
      <c r="CCN135" s="14" t="s">
        <v>3483</v>
      </c>
      <c r="CCO135" s="55" t="s">
        <v>3443</v>
      </c>
      <c r="CCP135" s="28" t="s">
        <v>3481</v>
      </c>
      <c r="CCQ135" s="28" t="s">
        <v>3482</v>
      </c>
      <c r="CCR135" s="31">
        <v>1995</v>
      </c>
      <c r="CCS135" s="35"/>
      <c r="CCT135" s="31">
        <v>2019</v>
      </c>
      <c r="CCU135" s="26"/>
      <c r="CCV135" s="14" t="s">
        <v>3483</v>
      </c>
      <c r="CCW135" s="55" t="s">
        <v>3443</v>
      </c>
      <c r="CCX135" s="28" t="s">
        <v>3481</v>
      </c>
      <c r="CCY135" s="28" t="s">
        <v>3482</v>
      </c>
      <c r="CCZ135" s="31">
        <v>1995</v>
      </c>
      <c r="CDA135" s="35"/>
      <c r="CDB135" s="31">
        <v>2019</v>
      </c>
      <c r="CDC135" s="26"/>
      <c r="CDD135" s="14" t="s">
        <v>3483</v>
      </c>
      <c r="CDE135" s="55" t="s">
        <v>3443</v>
      </c>
      <c r="CDF135" s="28" t="s">
        <v>3481</v>
      </c>
      <c r="CDG135" s="28" t="s">
        <v>3482</v>
      </c>
      <c r="CDH135" s="31">
        <v>1995</v>
      </c>
      <c r="CDI135" s="35"/>
      <c r="CDJ135" s="31">
        <v>2019</v>
      </c>
      <c r="CDK135" s="26"/>
      <c r="CDL135" s="14" t="s">
        <v>3483</v>
      </c>
      <c r="CDM135" s="55" t="s">
        <v>3443</v>
      </c>
      <c r="CDN135" s="28" t="s">
        <v>3481</v>
      </c>
      <c r="CDO135" s="28" t="s">
        <v>3482</v>
      </c>
      <c r="CDP135" s="31">
        <v>1995</v>
      </c>
      <c r="CDQ135" s="35"/>
      <c r="CDR135" s="31">
        <v>2019</v>
      </c>
      <c r="CDS135" s="26"/>
      <c r="CDT135" s="14" t="s">
        <v>3483</v>
      </c>
      <c r="CDU135" s="55" t="s">
        <v>3443</v>
      </c>
      <c r="CDV135" s="28" t="s">
        <v>3481</v>
      </c>
      <c r="CDW135" s="28" t="s">
        <v>3482</v>
      </c>
      <c r="CDX135" s="31">
        <v>1995</v>
      </c>
      <c r="CDY135" s="35"/>
      <c r="CDZ135" s="31">
        <v>2019</v>
      </c>
      <c r="CEA135" s="26"/>
      <c r="CEB135" s="14" t="s">
        <v>3483</v>
      </c>
      <c r="CEC135" s="55" t="s">
        <v>3443</v>
      </c>
      <c r="CED135" s="28" t="s">
        <v>3481</v>
      </c>
      <c r="CEE135" s="28" t="s">
        <v>3482</v>
      </c>
      <c r="CEF135" s="31">
        <v>1995</v>
      </c>
      <c r="CEG135" s="35"/>
      <c r="CEH135" s="31">
        <v>2019</v>
      </c>
      <c r="CEI135" s="26"/>
      <c r="CEJ135" s="14" t="s">
        <v>3483</v>
      </c>
      <c r="CEK135" s="55" t="s">
        <v>3443</v>
      </c>
      <c r="CEL135" s="28" t="s">
        <v>3481</v>
      </c>
      <c r="CEM135" s="28" t="s">
        <v>3482</v>
      </c>
      <c r="CEN135" s="31">
        <v>1995</v>
      </c>
      <c r="CEO135" s="35"/>
      <c r="CEP135" s="31">
        <v>2019</v>
      </c>
      <c r="CEQ135" s="26"/>
      <c r="CER135" s="14" t="s">
        <v>3483</v>
      </c>
      <c r="CES135" s="55" t="s">
        <v>3443</v>
      </c>
      <c r="CET135" s="28" t="s">
        <v>3481</v>
      </c>
      <c r="CEU135" s="28" t="s">
        <v>3482</v>
      </c>
      <c r="CEV135" s="31">
        <v>1995</v>
      </c>
      <c r="CEW135" s="35"/>
      <c r="CEX135" s="31">
        <v>2019</v>
      </c>
      <c r="CEY135" s="26"/>
      <c r="CEZ135" s="14" t="s">
        <v>3483</v>
      </c>
      <c r="CFA135" s="55" t="s">
        <v>3443</v>
      </c>
      <c r="CFB135" s="28" t="s">
        <v>3481</v>
      </c>
      <c r="CFC135" s="28" t="s">
        <v>3482</v>
      </c>
      <c r="CFD135" s="31">
        <v>1995</v>
      </c>
      <c r="CFE135" s="35"/>
      <c r="CFF135" s="31">
        <v>2019</v>
      </c>
      <c r="CFG135" s="26"/>
      <c r="CFH135" s="14" t="s">
        <v>3483</v>
      </c>
      <c r="CFI135" s="55" t="s">
        <v>3443</v>
      </c>
      <c r="CFJ135" s="28" t="s">
        <v>3481</v>
      </c>
      <c r="CFK135" s="28" t="s">
        <v>3482</v>
      </c>
      <c r="CFL135" s="31">
        <v>1995</v>
      </c>
      <c r="CFM135" s="35"/>
      <c r="CFN135" s="31">
        <v>2019</v>
      </c>
      <c r="CFO135" s="26"/>
      <c r="CFP135" s="14" t="s">
        <v>3483</v>
      </c>
      <c r="CFQ135" s="55" t="s">
        <v>3443</v>
      </c>
      <c r="CFR135" s="28" t="s">
        <v>3481</v>
      </c>
      <c r="CFS135" s="28" t="s">
        <v>3482</v>
      </c>
      <c r="CFT135" s="31">
        <v>1995</v>
      </c>
      <c r="CFU135" s="35"/>
      <c r="CFV135" s="31">
        <v>2019</v>
      </c>
      <c r="CFW135" s="26"/>
      <c r="CFX135" s="14" t="s">
        <v>3483</v>
      </c>
      <c r="CFY135" s="55" t="s">
        <v>3443</v>
      </c>
      <c r="CFZ135" s="28" t="s">
        <v>3481</v>
      </c>
      <c r="CGA135" s="28" t="s">
        <v>3482</v>
      </c>
      <c r="CGB135" s="31">
        <v>1995</v>
      </c>
      <c r="CGC135" s="35"/>
      <c r="CGD135" s="31">
        <v>2019</v>
      </c>
      <c r="CGE135" s="26"/>
      <c r="CGF135" s="14" t="s">
        <v>3483</v>
      </c>
      <c r="CGG135" s="55" t="s">
        <v>3443</v>
      </c>
      <c r="CGH135" s="28" t="s">
        <v>3481</v>
      </c>
      <c r="CGI135" s="28" t="s">
        <v>3482</v>
      </c>
      <c r="CGJ135" s="31">
        <v>1995</v>
      </c>
      <c r="CGK135" s="35"/>
      <c r="CGL135" s="31">
        <v>2019</v>
      </c>
      <c r="CGM135" s="26"/>
      <c r="CGN135" s="14" t="s">
        <v>3483</v>
      </c>
      <c r="CGO135" s="55" t="s">
        <v>3443</v>
      </c>
      <c r="CGP135" s="28" t="s">
        <v>3481</v>
      </c>
      <c r="CGQ135" s="28" t="s">
        <v>3482</v>
      </c>
      <c r="CGR135" s="31">
        <v>1995</v>
      </c>
      <c r="CGS135" s="35"/>
      <c r="CGT135" s="31">
        <v>2019</v>
      </c>
      <c r="CGU135" s="26"/>
      <c r="CGV135" s="14" t="s">
        <v>3483</v>
      </c>
      <c r="CGW135" s="55" t="s">
        <v>3443</v>
      </c>
      <c r="CGX135" s="28" t="s">
        <v>3481</v>
      </c>
      <c r="CGY135" s="28" t="s">
        <v>3482</v>
      </c>
      <c r="CGZ135" s="31">
        <v>1995</v>
      </c>
      <c r="CHA135" s="35"/>
      <c r="CHB135" s="31">
        <v>2019</v>
      </c>
      <c r="CHC135" s="26"/>
      <c r="CHD135" s="14" t="s">
        <v>3483</v>
      </c>
      <c r="CHE135" s="55" t="s">
        <v>3443</v>
      </c>
      <c r="CHF135" s="28" t="s">
        <v>3481</v>
      </c>
      <c r="CHG135" s="28" t="s">
        <v>3482</v>
      </c>
      <c r="CHH135" s="31">
        <v>1995</v>
      </c>
      <c r="CHI135" s="35"/>
      <c r="CHJ135" s="31">
        <v>2019</v>
      </c>
      <c r="CHK135" s="26"/>
      <c r="CHL135" s="14" t="s">
        <v>3483</v>
      </c>
      <c r="CHM135" s="55" t="s">
        <v>3443</v>
      </c>
      <c r="CHN135" s="28" t="s">
        <v>3481</v>
      </c>
      <c r="CHO135" s="28" t="s">
        <v>3482</v>
      </c>
      <c r="CHP135" s="31">
        <v>1995</v>
      </c>
      <c r="CHQ135" s="35"/>
      <c r="CHR135" s="31">
        <v>2019</v>
      </c>
      <c r="CHS135" s="26"/>
      <c r="CHT135" s="14" t="s">
        <v>3483</v>
      </c>
      <c r="CHU135" s="55" t="s">
        <v>3443</v>
      </c>
      <c r="CHV135" s="28" t="s">
        <v>3481</v>
      </c>
      <c r="CHW135" s="28" t="s">
        <v>3482</v>
      </c>
      <c r="CHX135" s="31">
        <v>1995</v>
      </c>
      <c r="CHY135" s="35"/>
      <c r="CHZ135" s="31">
        <v>2019</v>
      </c>
      <c r="CIA135" s="26"/>
      <c r="CIB135" s="14" t="s">
        <v>3483</v>
      </c>
      <c r="CIC135" s="55" t="s">
        <v>3443</v>
      </c>
      <c r="CID135" s="28" t="s">
        <v>3481</v>
      </c>
      <c r="CIE135" s="28" t="s">
        <v>3482</v>
      </c>
      <c r="CIF135" s="31">
        <v>1995</v>
      </c>
      <c r="CIG135" s="35"/>
      <c r="CIH135" s="31">
        <v>2019</v>
      </c>
      <c r="CII135" s="26"/>
      <c r="CIJ135" s="14" t="s">
        <v>3483</v>
      </c>
      <c r="CIK135" s="55" t="s">
        <v>3443</v>
      </c>
      <c r="CIL135" s="28" t="s">
        <v>3481</v>
      </c>
      <c r="CIM135" s="28" t="s">
        <v>3482</v>
      </c>
      <c r="CIN135" s="31">
        <v>1995</v>
      </c>
      <c r="CIO135" s="35"/>
      <c r="CIP135" s="31">
        <v>2019</v>
      </c>
      <c r="CIQ135" s="26"/>
      <c r="CIR135" s="14" t="s">
        <v>3483</v>
      </c>
      <c r="CIS135" s="55" t="s">
        <v>3443</v>
      </c>
      <c r="CIT135" s="28" t="s">
        <v>3481</v>
      </c>
      <c r="CIU135" s="28" t="s">
        <v>3482</v>
      </c>
      <c r="CIV135" s="31">
        <v>1995</v>
      </c>
      <c r="CIW135" s="35"/>
      <c r="CIX135" s="31">
        <v>2019</v>
      </c>
      <c r="CIY135" s="26"/>
      <c r="CIZ135" s="14" t="s">
        <v>3483</v>
      </c>
      <c r="CJA135" s="55" t="s">
        <v>3443</v>
      </c>
      <c r="CJB135" s="28" t="s">
        <v>3481</v>
      </c>
      <c r="CJC135" s="28" t="s">
        <v>3482</v>
      </c>
      <c r="CJD135" s="31">
        <v>1995</v>
      </c>
      <c r="CJE135" s="35"/>
      <c r="CJF135" s="31">
        <v>2019</v>
      </c>
      <c r="CJG135" s="26"/>
      <c r="CJH135" s="14" t="s">
        <v>3483</v>
      </c>
      <c r="CJI135" s="55" t="s">
        <v>3443</v>
      </c>
      <c r="CJJ135" s="28" t="s">
        <v>3481</v>
      </c>
      <c r="CJK135" s="28" t="s">
        <v>3482</v>
      </c>
      <c r="CJL135" s="31">
        <v>1995</v>
      </c>
      <c r="CJM135" s="35"/>
      <c r="CJN135" s="31">
        <v>2019</v>
      </c>
      <c r="CJO135" s="26"/>
      <c r="CJP135" s="14" t="s">
        <v>3483</v>
      </c>
      <c r="CJQ135" s="55" t="s">
        <v>3443</v>
      </c>
      <c r="CJR135" s="28" t="s">
        <v>3481</v>
      </c>
      <c r="CJS135" s="28" t="s">
        <v>3482</v>
      </c>
      <c r="CJT135" s="31">
        <v>1995</v>
      </c>
      <c r="CJU135" s="35"/>
      <c r="CJV135" s="31">
        <v>2019</v>
      </c>
      <c r="CJW135" s="26"/>
      <c r="CJX135" s="14" t="s">
        <v>3483</v>
      </c>
      <c r="CJY135" s="55" t="s">
        <v>3443</v>
      </c>
      <c r="CJZ135" s="28" t="s">
        <v>3481</v>
      </c>
      <c r="CKA135" s="28" t="s">
        <v>3482</v>
      </c>
      <c r="CKB135" s="31">
        <v>1995</v>
      </c>
      <c r="CKC135" s="35"/>
      <c r="CKD135" s="31">
        <v>2019</v>
      </c>
      <c r="CKE135" s="26"/>
      <c r="CKF135" s="14" t="s">
        <v>3483</v>
      </c>
      <c r="CKG135" s="55" t="s">
        <v>3443</v>
      </c>
      <c r="CKH135" s="28" t="s">
        <v>3481</v>
      </c>
      <c r="CKI135" s="28" t="s">
        <v>3482</v>
      </c>
      <c r="CKJ135" s="31">
        <v>1995</v>
      </c>
      <c r="CKK135" s="35"/>
      <c r="CKL135" s="31">
        <v>2019</v>
      </c>
      <c r="CKM135" s="26"/>
      <c r="CKN135" s="14" t="s">
        <v>3483</v>
      </c>
      <c r="CKO135" s="55" t="s">
        <v>3443</v>
      </c>
      <c r="CKP135" s="28" t="s">
        <v>3481</v>
      </c>
      <c r="CKQ135" s="28" t="s">
        <v>3482</v>
      </c>
      <c r="CKR135" s="31">
        <v>1995</v>
      </c>
      <c r="CKS135" s="35"/>
      <c r="CKT135" s="31">
        <v>2019</v>
      </c>
      <c r="CKU135" s="26"/>
      <c r="CKV135" s="14" t="s">
        <v>3483</v>
      </c>
      <c r="CKW135" s="55" t="s">
        <v>3443</v>
      </c>
      <c r="CKX135" s="28" t="s">
        <v>3481</v>
      </c>
      <c r="CKY135" s="28" t="s">
        <v>3482</v>
      </c>
      <c r="CKZ135" s="31">
        <v>1995</v>
      </c>
      <c r="CLA135" s="35"/>
      <c r="CLB135" s="31">
        <v>2019</v>
      </c>
      <c r="CLC135" s="26"/>
      <c r="CLD135" s="14" t="s">
        <v>3483</v>
      </c>
      <c r="CLE135" s="55" t="s">
        <v>3443</v>
      </c>
      <c r="CLF135" s="28" t="s">
        <v>3481</v>
      </c>
      <c r="CLG135" s="28" t="s">
        <v>3482</v>
      </c>
      <c r="CLH135" s="31">
        <v>1995</v>
      </c>
      <c r="CLI135" s="35"/>
      <c r="CLJ135" s="31">
        <v>2019</v>
      </c>
      <c r="CLK135" s="26"/>
      <c r="CLL135" s="14" t="s">
        <v>3483</v>
      </c>
      <c r="CLM135" s="55" t="s">
        <v>3443</v>
      </c>
      <c r="CLN135" s="28" t="s">
        <v>3481</v>
      </c>
      <c r="CLO135" s="28" t="s">
        <v>3482</v>
      </c>
      <c r="CLP135" s="31">
        <v>1995</v>
      </c>
      <c r="CLQ135" s="35"/>
      <c r="CLR135" s="31">
        <v>2019</v>
      </c>
      <c r="CLS135" s="26"/>
      <c r="CLT135" s="14" t="s">
        <v>3483</v>
      </c>
      <c r="CLU135" s="55" t="s">
        <v>3443</v>
      </c>
      <c r="CLV135" s="28" t="s">
        <v>3481</v>
      </c>
      <c r="CLW135" s="28" t="s">
        <v>3482</v>
      </c>
      <c r="CLX135" s="31">
        <v>1995</v>
      </c>
      <c r="CLY135" s="35"/>
      <c r="CLZ135" s="31">
        <v>2019</v>
      </c>
      <c r="CMA135" s="26"/>
      <c r="CMB135" s="14" t="s">
        <v>3483</v>
      </c>
      <c r="CMC135" s="55" t="s">
        <v>3443</v>
      </c>
      <c r="CMD135" s="28" t="s">
        <v>3481</v>
      </c>
      <c r="CME135" s="28" t="s">
        <v>3482</v>
      </c>
      <c r="CMF135" s="31">
        <v>1995</v>
      </c>
      <c r="CMG135" s="35"/>
      <c r="CMH135" s="31">
        <v>2019</v>
      </c>
      <c r="CMI135" s="26"/>
      <c r="CMJ135" s="14" t="s">
        <v>3483</v>
      </c>
      <c r="CMK135" s="55" t="s">
        <v>3443</v>
      </c>
      <c r="CML135" s="28" t="s">
        <v>3481</v>
      </c>
      <c r="CMM135" s="28" t="s">
        <v>3482</v>
      </c>
      <c r="CMN135" s="31">
        <v>1995</v>
      </c>
      <c r="CMO135" s="35"/>
      <c r="CMP135" s="31">
        <v>2019</v>
      </c>
      <c r="CMQ135" s="26"/>
      <c r="CMR135" s="14" t="s">
        <v>3483</v>
      </c>
      <c r="CMS135" s="55" t="s">
        <v>3443</v>
      </c>
      <c r="CMT135" s="28" t="s">
        <v>3481</v>
      </c>
      <c r="CMU135" s="28" t="s">
        <v>3482</v>
      </c>
      <c r="CMV135" s="31">
        <v>1995</v>
      </c>
      <c r="CMW135" s="35"/>
      <c r="CMX135" s="31">
        <v>2019</v>
      </c>
      <c r="CMY135" s="26"/>
      <c r="CMZ135" s="14" t="s">
        <v>3483</v>
      </c>
      <c r="CNA135" s="55" t="s">
        <v>3443</v>
      </c>
      <c r="CNB135" s="28" t="s">
        <v>3481</v>
      </c>
      <c r="CNC135" s="28" t="s">
        <v>3482</v>
      </c>
      <c r="CND135" s="31">
        <v>1995</v>
      </c>
      <c r="CNE135" s="35"/>
      <c r="CNF135" s="31">
        <v>2019</v>
      </c>
      <c r="CNG135" s="26"/>
      <c r="CNH135" s="14" t="s">
        <v>3483</v>
      </c>
      <c r="CNI135" s="55" t="s">
        <v>3443</v>
      </c>
      <c r="CNJ135" s="28" t="s">
        <v>3481</v>
      </c>
      <c r="CNK135" s="28" t="s">
        <v>3482</v>
      </c>
      <c r="CNL135" s="31">
        <v>1995</v>
      </c>
      <c r="CNM135" s="35"/>
      <c r="CNN135" s="31">
        <v>2019</v>
      </c>
      <c r="CNO135" s="26"/>
      <c r="CNP135" s="14" t="s">
        <v>3483</v>
      </c>
      <c r="CNQ135" s="55" t="s">
        <v>3443</v>
      </c>
      <c r="CNR135" s="28" t="s">
        <v>3481</v>
      </c>
      <c r="CNS135" s="28" t="s">
        <v>3482</v>
      </c>
      <c r="CNT135" s="31">
        <v>1995</v>
      </c>
      <c r="CNU135" s="35"/>
      <c r="CNV135" s="31">
        <v>2019</v>
      </c>
      <c r="CNW135" s="26"/>
      <c r="CNX135" s="14" t="s">
        <v>3483</v>
      </c>
      <c r="CNY135" s="55" t="s">
        <v>3443</v>
      </c>
      <c r="CNZ135" s="28" t="s">
        <v>3481</v>
      </c>
      <c r="COA135" s="28" t="s">
        <v>3482</v>
      </c>
      <c r="COB135" s="31">
        <v>1995</v>
      </c>
      <c r="COC135" s="35"/>
      <c r="COD135" s="31">
        <v>2019</v>
      </c>
      <c r="COE135" s="26"/>
      <c r="COF135" s="14" t="s">
        <v>3483</v>
      </c>
      <c r="COG135" s="55" t="s">
        <v>3443</v>
      </c>
      <c r="COH135" s="28" t="s">
        <v>3481</v>
      </c>
      <c r="COI135" s="28" t="s">
        <v>3482</v>
      </c>
      <c r="COJ135" s="31">
        <v>1995</v>
      </c>
      <c r="COK135" s="35"/>
      <c r="COL135" s="31">
        <v>2019</v>
      </c>
      <c r="COM135" s="26"/>
      <c r="CON135" s="14" t="s">
        <v>3483</v>
      </c>
      <c r="COO135" s="55" t="s">
        <v>3443</v>
      </c>
      <c r="COP135" s="28" t="s">
        <v>3481</v>
      </c>
      <c r="COQ135" s="28" t="s">
        <v>3482</v>
      </c>
      <c r="COR135" s="31">
        <v>1995</v>
      </c>
      <c r="COS135" s="35"/>
      <c r="COT135" s="31">
        <v>2019</v>
      </c>
      <c r="COU135" s="26"/>
      <c r="COV135" s="14" t="s">
        <v>3483</v>
      </c>
      <c r="COW135" s="55" t="s">
        <v>3443</v>
      </c>
      <c r="COX135" s="28" t="s">
        <v>3481</v>
      </c>
      <c r="COY135" s="28" t="s">
        <v>3482</v>
      </c>
      <c r="COZ135" s="31">
        <v>1995</v>
      </c>
      <c r="CPA135" s="35"/>
      <c r="CPB135" s="31">
        <v>2019</v>
      </c>
      <c r="CPC135" s="26"/>
      <c r="CPD135" s="14" t="s">
        <v>3483</v>
      </c>
      <c r="CPE135" s="55" t="s">
        <v>3443</v>
      </c>
      <c r="CPF135" s="28" t="s">
        <v>3481</v>
      </c>
      <c r="CPG135" s="28" t="s">
        <v>3482</v>
      </c>
      <c r="CPH135" s="31">
        <v>1995</v>
      </c>
      <c r="CPI135" s="35"/>
      <c r="CPJ135" s="31">
        <v>2019</v>
      </c>
      <c r="CPK135" s="26"/>
      <c r="CPL135" s="14" t="s">
        <v>3483</v>
      </c>
      <c r="CPM135" s="55" t="s">
        <v>3443</v>
      </c>
      <c r="CPN135" s="28" t="s">
        <v>3481</v>
      </c>
      <c r="CPO135" s="28" t="s">
        <v>3482</v>
      </c>
      <c r="CPP135" s="31">
        <v>1995</v>
      </c>
      <c r="CPQ135" s="35"/>
      <c r="CPR135" s="31">
        <v>2019</v>
      </c>
      <c r="CPS135" s="26"/>
      <c r="CPT135" s="14" t="s">
        <v>3483</v>
      </c>
      <c r="CPU135" s="55" t="s">
        <v>3443</v>
      </c>
      <c r="CPV135" s="28" t="s">
        <v>3481</v>
      </c>
      <c r="CPW135" s="28" t="s">
        <v>3482</v>
      </c>
      <c r="CPX135" s="31">
        <v>1995</v>
      </c>
      <c r="CPY135" s="35"/>
      <c r="CPZ135" s="31">
        <v>2019</v>
      </c>
      <c r="CQA135" s="26"/>
      <c r="CQB135" s="14" t="s">
        <v>3483</v>
      </c>
      <c r="CQC135" s="55" t="s">
        <v>3443</v>
      </c>
      <c r="CQD135" s="28" t="s">
        <v>3481</v>
      </c>
      <c r="CQE135" s="28" t="s">
        <v>3482</v>
      </c>
      <c r="CQF135" s="31">
        <v>1995</v>
      </c>
      <c r="CQG135" s="35"/>
      <c r="CQH135" s="31">
        <v>2019</v>
      </c>
      <c r="CQI135" s="26"/>
      <c r="CQJ135" s="14" t="s">
        <v>3483</v>
      </c>
      <c r="CQK135" s="55" t="s">
        <v>3443</v>
      </c>
      <c r="CQL135" s="28" t="s">
        <v>3481</v>
      </c>
      <c r="CQM135" s="28" t="s">
        <v>3482</v>
      </c>
      <c r="CQN135" s="31">
        <v>1995</v>
      </c>
      <c r="CQO135" s="35"/>
      <c r="CQP135" s="31">
        <v>2019</v>
      </c>
      <c r="CQQ135" s="26"/>
      <c r="CQR135" s="14" t="s">
        <v>3483</v>
      </c>
      <c r="CQS135" s="55" t="s">
        <v>3443</v>
      </c>
      <c r="CQT135" s="28" t="s">
        <v>3481</v>
      </c>
      <c r="CQU135" s="28" t="s">
        <v>3482</v>
      </c>
      <c r="CQV135" s="31">
        <v>1995</v>
      </c>
      <c r="CQW135" s="35"/>
      <c r="CQX135" s="31">
        <v>2019</v>
      </c>
      <c r="CQY135" s="26"/>
      <c r="CQZ135" s="14" t="s">
        <v>3483</v>
      </c>
      <c r="CRA135" s="55" t="s">
        <v>3443</v>
      </c>
      <c r="CRB135" s="28" t="s">
        <v>3481</v>
      </c>
      <c r="CRC135" s="28" t="s">
        <v>3482</v>
      </c>
      <c r="CRD135" s="31">
        <v>1995</v>
      </c>
      <c r="CRE135" s="35"/>
      <c r="CRF135" s="31">
        <v>2019</v>
      </c>
      <c r="CRG135" s="26"/>
      <c r="CRH135" s="14" t="s">
        <v>3483</v>
      </c>
      <c r="CRI135" s="55" t="s">
        <v>3443</v>
      </c>
      <c r="CRJ135" s="28" t="s">
        <v>3481</v>
      </c>
      <c r="CRK135" s="28" t="s">
        <v>3482</v>
      </c>
      <c r="CRL135" s="31">
        <v>1995</v>
      </c>
      <c r="CRM135" s="35"/>
      <c r="CRN135" s="31">
        <v>2019</v>
      </c>
      <c r="CRO135" s="26"/>
      <c r="CRP135" s="14" t="s">
        <v>3483</v>
      </c>
      <c r="CRQ135" s="55" t="s">
        <v>3443</v>
      </c>
      <c r="CRR135" s="28" t="s">
        <v>3481</v>
      </c>
      <c r="CRS135" s="28" t="s">
        <v>3482</v>
      </c>
      <c r="CRT135" s="31">
        <v>1995</v>
      </c>
      <c r="CRU135" s="35"/>
      <c r="CRV135" s="31">
        <v>2019</v>
      </c>
      <c r="CRW135" s="26"/>
      <c r="CRX135" s="14" t="s">
        <v>3483</v>
      </c>
      <c r="CRY135" s="55" t="s">
        <v>3443</v>
      </c>
      <c r="CRZ135" s="28" t="s">
        <v>3481</v>
      </c>
      <c r="CSA135" s="28" t="s">
        <v>3482</v>
      </c>
      <c r="CSB135" s="31">
        <v>1995</v>
      </c>
      <c r="CSC135" s="35"/>
      <c r="CSD135" s="31">
        <v>2019</v>
      </c>
      <c r="CSE135" s="26"/>
      <c r="CSF135" s="14" t="s">
        <v>3483</v>
      </c>
      <c r="CSG135" s="55" t="s">
        <v>3443</v>
      </c>
      <c r="CSH135" s="28" t="s">
        <v>3481</v>
      </c>
      <c r="CSI135" s="28" t="s">
        <v>3482</v>
      </c>
      <c r="CSJ135" s="31">
        <v>1995</v>
      </c>
      <c r="CSK135" s="35"/>
      <c r="CSL135" s="31">
        <v>2019</v>
      </c>
      <c r="CSM135" s="26"/>
      <c r="CSN135" s="14" t="s">
        <v>3483</v>
      </c>
      <c r="CSO135" s="55" t="s">
        <v>3443</v>
      </c>
      <c r="CSP135" s="28" t="s">
        <v>3481</v>
      </c>
      <c r="CSQ135" s="28" t="s">
        <v>3482</v>
      </c>
      <c r="CSR135" s="31">
        <v>1995</v>
      </c>
      <c r="CSS135" s="35"/>
      <c r="CST135" s="31">
        <v>2019</v>
      </c>
      <c r="CSU135" s="26"/>
      <c r="CSV135" s="14" t="s">
        <v>3483</v>
      </c>
      <c r="CSW135" s="55" t="s">
        <v>3443</v>
      </c>
      <c r="CSX135" s="28" t="s">
        <v>3481</v>
      </c>
      <c r="CSY135" s="28" t="s">
        <v>3482</v>
      </c>
      <c r="CSZ135" s="31">
        <v>1995</v>
      </c>
      <c r="CTA135" s="35"/>
      <c r="CTB135" s="31">
        <v>2019</v>
      </c>
      <c r="CTC135" s="26"/>
      <c r="CTD135" s="14" t="s">
        <v>3483</v>
      </c>
      <c r="CTE135" s="55" t="s">
        <v>3443</v>
      </c>
      <c r="CTF135" s="28" t="s">
        <v>3481</v>
      </c>
      <c r="CTG135" s="28" t="s">
        <v>3482</v>
      </c>
      <c r="CTH135" s="31">
        <v>1995</v>
      </c>
      <c r="CTI135" s="35"/>
      <c r="CTJ135" s="31">
        <v>2019</v>
      </c>
      <c r="CTK135" s="26"/>
      <c r="CTL135" s="14" t="s">
        <v>3483</v>
      </c>
      <c r="CTM135" s="55" t="s">
        <v>3443</v>
      </c>
      <c r="CTN135" s="28" t="s">
        <v>3481</v>
      </c>
      <c r="CTO135" s="28" t="s">
        <v>3482</v>
      </c>
      <c r="CTP135" s="31">
        <v>1995</v>
      </c>
      <c r="CTQ135" s="35"/>
      <c r="CTR135" s="31">
        <v>2019</v>
      </c>
      <c r="CTS135" s="26"/>
      <c r="CTT135" s="14" t="s">
        <v>3483</v>
      </c>
      <c r="CTU135" s="55" t="s">
        <v>3443</v>
      </c>
      <c r="CTV135" s="28" t="s">
        <v>3481</v>
      </c>
      <c r="CTW135" s="28" t="s">
        <v>3482</v>
      </c>
      <c r="CTX135" s="31">
        <v>1995</v>
      </c>
      <c r="CTY135" s="35"/>
      <c r="CTZ135" s="31">
        <v>2019</v>
      </c>
      <c r="CUA135" s="26"/>
      <c r="CUB135" s="14" t="s">
        <v>3483</v>
      </c>
      <c r="CUC135" s="55" t="s">
        <v>3443</v>
      </c>
      <c r="CUD135" s="28" t="s">
        <v>3481</v>
      </c>
      <c r="CUE135" s="28" t="s">
        <v>3482</v>
      </c>
      <c r="CUF135" s="31">
        <v>1995</v>
      </c>
      <c r="CUG135" s="35"/>
      <c r="CUH135" s="31">
        <v>2019</v>
      </c>
      <c r="CUI135" s="26"/>
      <c r="CUJ135" s="14" t="s">
        <v>3483</v>
      </c>
      <c r="CUK135" s="55" t="s">
        <v>3443</v>
      </c>
      <c r="CUL135" s="28" t="s">
        <v>3481</v>
      </c>
      <c r="CUM135" s="28" t="s">
        <v>3482</v>
      </c>
      <c r="CUN135" s="31">
        <v>1995</v>
      </c>
      <c r="CUO135" s="35"/>
      <c r="CUP135" s="31">
        <v>2019</v>
      </c>
      <c r="CUQ135" s="26"/>
      <c r="CUR135" s="14" t="s">
        <v>3483</v>
      </c>
      <c r="CUS135" s="55" t="s">
        <v>3443</v>
      </c>
      <c r="CUT135" s="28" t="s">
        <v>3481</v>
      </c>
      <c r="CUU135" s="28" t="s">
        <v>3482</v>
      </c>
      <c r="CUV135" s="31">
        <v>1995</v>
      </c>
      <c r="CUW135" s="35"/>
      <c r="CUX135" s="31">
        <v>2019</v>
      </c>
      <c r="CUY135" s="26"/>
      <c r="CUZ135" s="14" t="s">
        <v>3483</v>
      </c>
      <c r="CVA135" s="55" t="s">
        <v>3443</v>
      </c>
      <c r="CVB135" s="28" t="s">
        <v>3481</v>
      </c>
      <c r="CVC135" s="28" t="s">
        <v>3482</v>
      </c>
      <c r="CVD135" s="31">
        <v>1995</v>
      </c>
      <c r="CVE135" s="35"/>
      <c r="CVF135" s="31">
        <v>2019</v>
      </c>
      <c r="CVG135" s="26"/>
      <c r="CVH135" s="14" t="s">
        <v>3483</v>
      </c>
      <c r="CVI135" s="55" t="s">
        <v>3443</v>
      </c>
      <c r="CVJ135" s="28" t="s">
        <v>3481</v>
      </c>
      <c r="CVK135" s="28" t="s">
        <v>3482</v>
      </c>
      <c r="CVL135" s="31">
        <v>1995</v>
      </c>
      <c r="CVM135" s="35"/>
      <c r="CVN135" s="31">
        <v>2019</v>
      </c>
      <c r="CVO135" s="26"/>
      <c r="CVP135" s="14" t="s">
        <v>3483</v>
      </c>
      <c r="CVQ135" s="55" t="s">
        <v>3443</v>
      </c>
      <c r="CVR135" s="28" t="s">
        <v>3481</v>
      </c>
      <c r="CVS135" s="28" t="s">
        <v>3482</v>
      </c>
      <c r="CVT135" s="31">
        <v>1995</v>
      </c>
      <c r="CVU135" s="35"/>
      <c r="CVV135" s="31">
        <v>2019</v>
      </c>
      <c r="CVW135" s="26"/>
      <c r="CVX135" s="14" t="s">
        <v>3483</v>
      </c>
      <c r="CVY135" s="55" t="s">
        <v>3443</v>
      </c>
      <c r="CVZ135" s="28" t="s">
        <v>3481</v>
      </c>
      <c r="CWA135" s="28" t="s">
        <v>3482</v>
      </c>
      <c r="CWB135" s="31">
        <v>1995</v>
      </c>
      <c r="CWC135" s="35"/>
      <c r="CWD135" s="31">
        <v>2019</v>
      </c>
      <c r="CWE135" s="26"/>
      <c r="CWF135" s="14" t="s">
        <v>3483</v>
      </c>
      <c r="CWG135" s="55" t="s">
        <v>3443</v>
      </c>
      <c r="CWH135" s="28" t="s">
        <v>3481</v>
      </c>
      <c r="CWI135" s="28" t="s">
        <v>3482</v>
      </c>
      <c r="CWJ135" s="31">
        <v>1995</v>
      </c>
      <c r="CWK135" s="35"/>
      <c r="CWL135" s="31">
        <v>2019</v>
      </c>
      <c r="CWM135" s="26"/>
      <c r="CWN135" s="14" t="s">
        <v>3483</v>
      </c>
      <c r="CWO135" s="55" t="s">
        <v>3443</v>
      </c>
      <c r="CWP135" s="28" t="s">
        <v>3481</v>
      </c>
      <c r="CWQ135" s="28" t="s">
        <v>3482</v>
      </c>
      <c r="CWR135" s="31">
        <v>1995</v>
      </c>
      <c r="CWS135" s="35"/>
      <c r="CWT135" s="31">
        <v>2019</v>
      </c>
      <c r="CWU135" s="26"/>
      <c r="CWV135" s="14" t="s">
        <v>3483</v>
      </c>
      <c r="CWW135" s="55" t="s">
        <v>3443</v>
      </c>
      <c r="CWX135" s="28" t="s">
        <v>3481</v>
      </c>
      <c r="CWY135" s="28" t="s">
        <v>3482</v>
      </c>
      <c r="CWZ135" s="31">
        <v>1995</v>
      </c>
      <c r="CXA135" s="35"/>
      <c r="CXB135" s="31">
        <v>2019</v>
      </c>
      <c r="CXC135" s="26"/>
      <c r="CXD135" s="14" t="s">
        <v>3483</v>
      </c>
      <c r="CXE135" s="55" t="s">
        <v>3443</v>
      </c>
      <c r="CXF135" s="28" t="s">
        <v>3481</v>
      </c>
      <c r="CXG135" s="28" t="s">
        <v>3482</v>
      </c>
      <c r="CXH135" s="31">
        <v>1995</v>
      </c>
      <c r="CXI135" s="35"/>
      <c r="CXJ135" s="31">
        <v>2019</v>
      </c>
      <c r="CXK135" s="26"/>
      <c r="CXL135" s="14" t="s">
        <v>3483</v>
      </c>
      <c r="CXM135" s="55" t="s">
        <v>3443</v>
      </c>
      <c r="CXN135" s="28" t="s">
        <v>3481</v>
      </c>
      <c r="CXO135" s="28" t="s">
        <v>3482</v>
      </c>
      <c r="CXP135" s="31">
        <v>1995</v>
      </c>
      <c r="CXQ135" s="35"/>
      <c r="CXR135" s="31">
        <v>2019</v>
      </c>
      <c r="CXS135" s="26"/>
      <c r="CXT135" s="14" t="s">
        <v>3483</v>
      </c>
      <c r="CXU135" s="55" t="s">
        <v>3443</v>
      </c>
      <c r="CXV135" s="28" t="s">
        <v>3481</v>
      </c>
      <c r="CXW135" s="28" t="s">
        <v>3482</v>
      </c>
      <c r="CXX135" s="31">
        <v>1995</v>
      </c>
      <c r="CXY135" s="35"/>
      <c r="CXZ135" s="31">
        <v>2019</v>
      </c>
      <c r="CYA135" s="26"/>
      <c r="CYB135" s="14" t="s">
        <v>3483</v>
      </c>
      <c r="CYC135" s="55" t="s">
        <v>3443</v>
      </c>
      <c r="CYD135" s="28" t="s">
        <v>3481</v>
      </c>
      <c r="CYE135" s="28" t="s">
        <v>3482</v>
      </c>
      <c r="CYF135" s="31">
        <v>1995</v>
      </c>
      <c r="CYG135" s="35"/>
      <c r="CYH135" s="31">
        <v>2019</v>
      </c>
      <c r="CYI135" s="26"/>
      <c r="CYJ135" s="14" t="s">
        <v>3483</v>
      </c>
      <c r="CYK135" s="55" t="s">
        <v>3443</v>
      </c>
      <c r="CYL135" s="28" t="s">
        <v>3481</v>
      </c>
      <c r="CYM135" s="28" t="s">
        <v>3482</v>
      </c>
      <c r="CYN135" s="31">
        <v>1995</v>
      </c>
      <c r="CYO135" s="35"/>
      <c r="CYP135" s="31">
        <v>2019</v>
      </c>
      <c r="CYQ135" s="26"/>
      <c r="CYR135" s="14" t="s">
        <v>3483</v>
      </c>
      <c r="CYS135" s="55" t="s">
        <v>3443</v>
      </c>
      <c r="CYT135" s="28" t="s">
        <v>3481</v>
      </c>
      <c r="CYU135" s="28" t="s">
        <v>3482</v>
      </c>
      <c r="CYV135" s="31">
        <v>1995</v>
      </c>
      <c r="CYW135" s="35"/>
      <c r="CYX135" s="31">
        <v>2019</v>
      </c>
      <c r="CYY135" s="26"/>
      <c r="CYZ135" s="14" t="s">
        <v>3483</v>
      </c>
      <c r="CZA135" s="55" t="s">
        <v>3443</v>
      </c>
      <c r="CZB135" s="28" t="s">
        <v>3481</v>
      </c>
      <c r="CZC135" s="28" t="s">
        <v>3482</v>
      </c>
      <c r="CZD135" s="31">
        <v>1995</v>
      </c>
      <c r="CZE135" s="35"/>
      <c r="CZF135" s="31">
        <v>2019</v>
      </c>
      <c r="CZG135" s="26"/>
      <c r="CZH135" s="14" t="s">
        <v>3483</v>
      </c>
      <c r="CZI135" s="55" t="s">
        <v>3443</v>
      </c>
      <c r="CZJ135" s="28" t="s">
        <v>3481</v>
      </c>
      <c r="CZK135" s="28" t="s">
        <v>3482</v>
      </c>
      <c r="CZL135" s="31">
        <v>1995</v>
      </c>
      <c r="CZM135" s="35"/>
      <c r="CZN135" s="31">
        <v>2019</v>
      </c>
      <c r="CZO135" s="26"/>
      <c r="CZP135" s="14" t="s">
        <v>3483</v>
      </c>
      <c r="CZQ135" s="55" t="s">
        <v>3443</v>
      </c>
      <c r="CZR135" s="28" t="s">
        <v>3481</v>
      </c>
      <c r="CZS135" s="28" t="s">
        <v>3482</v>
      </c>
      <c r="CZT135" s="31">
        <v>1995</v>
      </c>
      <c r="CZU135" s="35"/>
      <c r="CZV135" s="31">
        <v>2019</v>
      </c>
      <c r="CZW135" s="26"/>
      <c r="CZX135" s="14" t="s">
        <v>3483</v>
      </c>
      <c r="CZY135" s="55" t="s">
        <v>3443</v>
      </c>
      <c r="CZZ135" s="28" t="s">
        <v>3481</v>
      </c>
      <c r="DAA135" s="28" t="s">
        <v>3482</v>
      </c>
      <c r="DAB135" s="31">
        <v>1995</v>
      </c>
      <c r="DAC135" s="35"/>
      <c r="DAD135" s="31">
        <v>2019</v>
      </c>
      <c r="DAE135" s="26"/>
      <c r="DAF135" s="14" t="s">
        <v>3483</v>
      </c>
      <c r="DAG135" s="55" t="s">
        <v>3443</v>
      </c>
      <c r="DAH135" s="28" t="s">
        <v>3481</v>
      </c>
      <c r="DAI135" s="28" t="s">
        <v>3482</v>
      </c>
      <c r="DAJ135" s="31">
        <v>1995</v>
      </c>
      <c r="DAK135" s="35"/>
      <c r="DAL135" s="31">
        <v>2019</v>
      </c>
      <c r="DAM135" s="26"/>
      <c r="DAN135" s="14" t="s">
        <v>3483</v>
      </c>
      <c r="DAO135" s="55" t="s">
        <v>3443</v>
      </c>
      <c r="DAP135" s="28" t="s">
        <v>3481</v>
      </c>
      <c r="DAQ135" s="28" t="s">
        <v>3482</v>
      </c>
      <c r="DAR135" s="31">
        <v>1995</v>
      </c>
      <c r="DAS135" s="35"/>
      <c r="DAT135" s="31">
        <v>2019</v>
      </c>
      <c r="DAU135" s="26"/>
      <c r="DAV135" s="14" t="s">
        <v>3483</v>
      </c>
      <c r="DAW135" s="55" t="s">
        <v>3443</v>
      </c>
      <c r="DAX135" s="28" t="s">
        <v>3481</v>
      </c>
      <c r="DAY135" s="28" t="s">
        <v>3482</v>
      </c>
      <c r="DAZ135" s="31">
        <v>1995</v>
      </c>
      <c r="DBA135" s="35"/>
      <c r="DBB135" s="31">
        <v>2019</v>
      </c>
      <c r="DBC135" s="26"/>
      <c r="DBD135" s="14" t="s">
        <v>3483</v>
      </c>
      <c r="DBE135" s="55" t="s">
        <v>3443</v>
      </c>
      <c r="DBF135" s="28" t="s">
        <v>3481</v>
      </c>
      <c r="DBG135" s="28" t="s">
        <v>3482</v>
      </c>
      <c r="DBH135" s="31">
        <v>1995</v>
      </c>
      <c r="DBI135" s="35"/>
      <c r="DBJ135" s="31">
        <v>2019</v>
      </c>
      <c r="DBK135" s="26"/>
      <c r="DBL135" s="14" t="s">
        <v>3483</v>
      </c>
      <c r="DBM135" s="55" t="s">
        <v>3443</v>
      </c>
      <c r="DBN135" s="28" t="s">
        <v>3481</v>
      </c>
      <c r="DBO135" s="28" t="s">
        <v>3482</v>
      </c>
      <c r="DBP135" s="31">
        <v>1995</v>
      </c>
      <c r="DBQ135" s="35"/>
      <c r="DBR135" s="31">
        <v>2019</v>
      </c>
      <c r="DBS135" s="26"/>
      <c r="DBT135" s="14" t="s">
        <v>3483</v>
      </c>
      <c r="DBU135" s="55" t="s">
        <v>3443</v>
      </c>
      <c r="DBV135" s="28" t="s">
        <v>3481</v>
      </c>
      <c r="DBW135" s="28" t="s">
        <v>3482</v>
      </c>
      <c r="DBX135" s="31">
        <v>1995</v>
      </c>
      <c r="DBY135" s="35"/>
      <c r="DBZ135" s="31">
        <v>2019</v>
      </c>
      <c r="DCA135" s="26"/>
      <c r="DCB135" s="14" t="s">
        <v>3483</v>
      </c>
      <c r="DCC135" s="55" t="s">
        <v>3443</v>
      </c>
      <c r="DCD135" s="28" t="s">
        <v>3481</v>
      </c>
      <c r="DCE135" s="28" t="s">
        <v>3482</v>
      </c>
      <c r="DCF135" s="31">
        <v>1995</v>
      </c>
      <c r="DCG135" s="35"/>
      <c r="DCH135" s="31">
        <v>2019</v>
      </c>
      <c r="DCI135" s="26"/>
      <c r="DCJ135" s="14" t="s">
        <v>3483</v>
      </c>
      <c r="DCK135" s="55" t="s">
        <v>3443</v>
      </c>
      <c r="DCL135" s="28" t="s">
        <v>3481</v>
      </c>
      <c r="DCM135" s="28" t="s">
        <v>3482</v>
      </c>
      <c r="DCN135" s="31">
        <v>1995</v>
      </c>
      <c r="DCO135" s="35"/>
      <c r="DCP135" s="31">
        <v>2019</v>
      </c>
      <c r="DCQ135" s="26"/>
      <c r="DCR135" s="14" t="s">
        <v>3483</v>
      </c>
      <c r="DCS135" s="55" t="s">
        <v>3443</v>
      </c>
      <c r="DCT135" s="28" t="s">
        <v>3481</v>
      </c>
      <c r="DCU135" s="28" t="s">
        <v>3482</v>
      </c>
      <c r="DCV135" s="31">
        <v>1995</v>
      </c>
      <c r="DCW135" s="35"/>
      <c r="DCX135" s="31">
        <v>2019</v>
      </c>
      <c r="DCY135" s="26"/>
      <c r="DCZ135" s="14" t="s">
        <v>3483</v>
      </c>
      <c r="DDA135" s="55" t="s">
        <v>3443</v>
      </c>
      <c r="DDB135" s="28" t="s">
        <v>3481</v>
      </c>
      <c r="DDC135" s="28" t="s">
        <v>3482</v>
      </c>
      <c r="DDD135" s="31">
        <v>1995</v>
      </c>
      <c r="DDE135" s="35"/>
      <c r="DDF135" s="31">
        <v>2019</v>
      </c>
      <c r="DDG135" s="26"/>
      <c r="DDH135" s="14" t="s">
        <v>3483</v>
      </c>
      <c r="DDI135" s="55" t="s">
        <v>3443</v>
      </c>
      <c r="DDJ135" s="28" t="s">
        <v>3481</v>
      </c>
      <c r="DDK135" s="28" t="s">
        <v>3482</v>
      </c>
      <c r="DDL135" s="31">
        <v>1995</v>
      </c>
      <c r="DDM135" s="35"/>
      <c r="DDN135" s="31">
        <v>2019</v>
      </c>
      <c r="DDO135" s="26"/>
      <c r="DDP135" s="14" t="s">
        <v>3483</v>
      </c>
      <c r="DDQ135" s="55" t="s">
        <v>3443</v>
      </c>
      <c r="DDR135" s="28" t="s">
        <v>3481</v>
      </c>
      <c r="DDS135" s="28" t="s">
        <v>3482</v>
      </c>
      <c r="DDT135" s="31">
        <v>1995</v>
      </c>
      <c r="DDU135" s="35"/>
      <c r="DDV135" s="31">
        <v>2019</v>
      </c>
      <c r="DDW135" s="26"/>
      <c r="DDX135" s="14" t="s">
        <v>3483</v>
      </c>
      <c r="DDY135" s="55" t="s">
        <v>3443</v>
      </c>
      <c r="DDZ135" s="28" t="s">
        <v>3481</v>
      </c>
      <c r="DEA135" s="28" t="s">
        <v>3482</v>
      </c>
      <c r="DEB135" s="31">
        <v>1995</v>
      </c>
      <c r="DEC135" s="35"/>
      <c r="DED135" s="31">
        <v>2019</v>
      </c>
      <c r="DEE135" s="26"/>
      <c r="DEF135" s="14" t="s">
        <v>3483</v>
      </c>
      <c r="DEG135" s="55" t="s">
        <v>3443</v>
      </c>
      <c r="DEH135" s="28" t="s">
        <v>3481</v>
      </c>
      <c r="DEI135" s="28" t="s">
        <v>3482</v>
      </c>
      <c r="DEJ135" s="31">
        <v>1995</v>
      </c>
      <c r="DEK135" s="35"/>
      <c r="DEL135" s="31">
        <v>2019</v>
      </c>
      <c r="DEM135" s="26"/>
      <c r="DEN135" s="14" t="s">
        <v>3483</v>
      </c>
      <c r="DEO135" s="55" t="s">
        <v>3443</v>
      </c>
      <c r="DEP135" s="28" t="s">
        <v>3481</v>
      </c>
      <c r="DEQ135" s="28" t="s">
        <v>3482</v>
      </c>
      <c r="DER135" s="31">
        <v>1995</v>
      </c>
      <c r="DES135" s="35"/>
      <c r="DET135" s="31">
        <v>2019</v>
      </c>
      <c r="DEU135" s="26"/>
      <c r="DEV135" s="14" t="s">
        <v>3483</v>
      </c>
      <c r="DEW135" s="55" t="s">
        <v>3443</v>
      </c>
      <c r="DEX135" s="28" t="s">
        <v>3481</v>
      </c>
      <c r="DEY135" s="28" t="s">
        <v>3482</v>
      </c>
      <c r="DEZ135" s="31">
        <v>1995</v>
      </c>
      <c r="DFA135" s="35"/>
      <c r="DFB135" s="31">
        <v>2019</v>
      </c>
      <c r="DFC135" s="26"/>
      <c r="DFD135" s="14" t="s">
        <v>3483</v>
      </c>
      <c r="DFE135" s="55" t="s">
        <v>3443</v>
      </c>
      <c r="DFF135" s="28" t="s">
        <v>3481</v>
      </c>
      <c r="DFG135" s="28" t="s">
        <v>3482</v>
      </c>
      <c r="DFH135" s="31">
        <v>1995</v>
      </c>
      <c r="DFI135" s="35"/>
      <c r="DFJ135" s="31">
        <v>2019</v>
      </c>
      <c r="DFK135" s="26"/>
      <c r="DFL135" s="14" t="s">
        <v>3483</v>
      </c>
      <c r="DFM135" s="55" t="s">
        <v>3443</v>
      </c>
      <c r="DFN135" s="28" t="s">
        <v>3481</v>
      </c>
      <c r="DFO135" s="28" t="s">
        <v>3482</v>
      </c>
      <c r="DFP135" s="31">
        <v>1995</v>
      </c>
      <c r="DFQ135" s="35"/>
      <c r="DFR135" s="31">
        <v>2019</v>
      </c>
      <c r="DFS135" s="26"/>
      <c r="DFT135" s="14" t="s">
        <v>3483</v>
      </c>
      <c r="DFU135" s="55" t="s">
        <v>3443</v>
      </c>
      <c r="DFV135" s="28" t="s">
        <v>3481</v>
      </c>
      <c r="DFW135" s="28" t="s">
        <v>3482</v>
      </c>
      <c r="DFX135" s="31">
        <v>1995</v>
      </c>
      <c r="DFY135" s="35"/>
      <c r="DFZ135" s="31">
        <v>2019</v>
      </c>
      <c r="DGA135" s="26"/>
      <c r="DGB135" s="14" t="s">
        <v>3483</v>
      </c>
      <c r="DGC135" s="55" t="s">
        <v>3443</v>
      </c>
      <c r="DGD135" s="28" t="s">
        <v>3481</v>
      </c>
      <c r="DGE135" s="28" t="s">
        <v>3482</v>
      </c>
      <c r="DGF135" s="31">
        <v>1995</v>
      </c>
      <c r="DGG135" s="35"/>
      <c r="DGH135" s="31">
        <v>2019</v>
      </c>
      <c r="DGI135" s="26"/>
      <c r="DGJ135" s="14" t="s">
        <v>3483</v>
      </c>
      <c r="DGK135" s="55" t="s">
        <v>3443</v>
      </c>
      <c r="DGL135" s="28" t="s">
        <v>3481</v>
      </c>
      <c r="DGM135" s="28" t="s">
        <v>3482</v>
      </c>
      <c r="DGN135" s="31">
        <v>1995</v>
      </c>
      <c r="DGO135" s="35"/>
      <c r="DGP135" s="31">
        <v>2019</v>
      </c>
      <c r="DGQ135" s="26"/>
      <c r="DGR135" s="14" t="s">
        <v>3483</v>
      </c>
      <c r="DGS135" s="55" t="s">
        <v>3443</v>
      </c>
      <c r="DGT135" s="28" t="s">
        <v>3481</v>
      </c>
      <c r="DGU135" s="28" t="s">
        <v>3482</v>
      </c>
      <c r="DGV135" s="31">
        <v>1995</v>
      </c>
      <c r="DGW135" s="35"/>
      <c r="DGX135" s="31">
        <v>2019</v>
      </c>
      <c r="DGY135" s="26"/>
      <c r="DGZ135" s="14" t="s">
        <v>3483</v>
      </c>
      <c r="DHA135" s="55" t="s">
        <v>3443</v>
      </c>
      <c r="DHB135" s="28" t="s">
        <v>3481</v>
      </c>
      <c r="DHC135" s="28" t="s">
        <v>3482</v>
      </c>
      <c r="DHD135" s="31">
        <v>1995</v>
      </c>
      <c r="DHE135" s="35"/>
      <c r="DHF135" s="31">
        <v>2019</v>
      </c>
      <c r="DHG135" s="26"/>
      <c r="DHH135" s="14" t="s">
        <v>3483</v>
      </c>
      <c r="DHI135" s="55" t="s">
        <v>3443</v>
      </c>
      <c r="DHJ135" s="28" t="s">
        <v>3481</v>
      </c>
      <c r="DHK135" s="28" t="s">
        <v>3482</v>
      </c>
      <c r="DHL135" s="31">
        <v>1995</v>
      </c>
      <c r="DHM135" s="35"/>
      <c r="DHN135" s="31">
        <v>2019</v>
      </c>
      <c r="DHO135" s="26"/>
      <c r="DHP135" s="14" t="s">
        <v>3483</v>
      </c>
      <c r="DHQ135" s="55" t="s">
        <v>3443</v>
      </c>
      <c r="DHR135" s="28" t="s">
        <v>3481</v>
      </c>
      <c r="DHS135" s="28" t="s">
        <v>3482</v>
      </c>
      <c r="DHT135" s="31">
        <v>1995</v>
      </c>
      <c r="DHU135" s="35"/>
      <c r="DHV135" s="31">
        <v>2019</v>
      </c>
      <c r="DHW135" s="26"/>
      <c r="DHX135" s="14" t="s">
        <v>3483</v>
      </c>
      <c r="DHY135" s="55" t="s">
        <v>3443</v>
      </c>
      <c r="DHZ135" s="28" t="s">
        <v>3481</v>
      </c>
      <c r="DIA135" s="28" t="s">
        <v>3482</v>
      </c>
      <c r="DIB135" s="31">
        <v>1995</v>
      </c>
      <c r="DIC135" s="35"/>
      <c r="DID135" s="31">
        <v>2019</v>
      </c>
      <c r="DIE135" s="26"/>
      <c r="DIF135" s="14" t="s">
        <v>3483</v>
      </c>
      <c r="DIG135" s="55" t="s">
        <v>3443</v>
      </c>
      <c r="DIH135" s="28" t="s">
        <v>3481</v>
      </c>
      <c r="DII135" s="28" t="s">
        <v>3482</v>
      </c>
      <c r="DIJ135" s="31">
        <v>1995</v>
      </c>
      <c r="DIK135" s="35"/>
      <c r="DIL135" s="31">
        <v>2019</v>
      </c>
      <c r="DIM135" s="26"/>
      <c r="DIN135" s="14" t="s">
        <v>3483</v>
      </c>
      <c r="DIO135" s="55" t="s">
        <v>3443</v>
      </c>
      <c r="DIP135" s="28" t="s">
        <v>3481</v>
      </c>
      <c r="DIQ135" s="28" t="s">
        <v>3482</v>
      </c>
      <c r="DIR135" s="31">
        <v>1995</v>
      </c>
      <c r="DIS135" s="35"/>
      <c r="DIT135" s="31">
        <v>2019</v>
      </c>
      <c r="DIU135" s="26"/>
      <c r="DIV135" s="14" t="s">
        <v>3483</v>
      </c>
      <c r="DIW135" s="55" t="s">
        <v>3443</v>
      </c>
      <c r="DIX135" s="28" t="s">
        <v>3481</v>
      </c>
      <c r="DIY135" s="28" t="s">
        <v>3482</v>
      </c>
      <c r="DIZ135" s="31">
        <v>1995</v>
      </c>
      <c r="DJA135" s="35"/>
      <c r="DJB135" s="31">
        <v>2019</v>
      </c>
      <c r="DJC135" s="26"/>
      <c r="DJD135" s="14" t="s">
        <v>3483</v>
      </c>
      <c r="DJE135" s="55" t="s">
        <v>3443</v>
      </c>
      <c r="DJF135" s="28" t="s">
        <v>3481</v>
      </c>
      <c r="DJG135" s="28" t="s">
        <v>3482</v>
      </c>
      <c r="DJH135" s="31">
        <v>1995</v>
      </c>
      <c r="DJI135" s="35"/>
      <c r="DJJ135" s="31">
        <v>2019</v>
      </c>
      <c r="DJK135" s="26"/>
      <c r="DJL135" s="14" t="s">
        <v>3483</v>
      </c>
      <c r="DJM135" s="55" t="s">
        <v>3443</v>
      </c>
      <c r="DJN135" s="28" t="s">
        <v>3481</v>
      </c>
      <c r="DJO135" s="28" t="s">
        <v>3482</v>
      </c>
      <c r="DJP135" s="31">
        <v>1995</v>
      </c>
      <c r="DJQ135" s="35"/>
      <c r="DJR135" s="31">
        <v>2019</v>
      </c>
      <c r="DJS135" s="26"/>
      <c r="DJT135" s="14" t="s">
        <v>3483</v>
      </c>
      <c r="DJU135" s="55" t="s">
        <v>3443</v>
      </c>
      <c r="DJV135" s="28" t="s">
        <v>3481</v>
      </c>
      <c r="DJW135" s="28" t="s">
        <v>3482</v>
      </c>
      <c r="DJX135" s="31">
        <v>1995</v>
      </c>
      <c r="DJY135" s="35"/>
      <c r="DJZ135" s="31">
        <v>2019</v>
      </c>
      <c r="DKA135" s="26"/>
      <c r="DKB135" s="14" t="s">
        <v>3483</v>
      </c>
      <c r="DKC135" s="55" t="s">
        <v>3443</v>
      </c>
      <c r="DKD135" s="28" t="s">
        <v>3481</v>
      </c>
      <c r="DKE135" s="28" t="s">
        <v>3482</v>
      </c>
      <c r="DKF135" s="31">
        <v>1995</v>
      </c>
      <c r="DKG135" s="35"/>
      <c r="DKH135" s="31">
        <v>2019</v>
      </c>
      <c r="DKI135" s="26"/>
      <c r="DKJ135" s="14" t="s">
        <v>3483</v>
      </c>
      <c r="DKK135" s="55" t="s">
        <v>3443</v>
      </c>
      <c r="DKL135" s="28" t="s">
        <v>3481</v>
      </c>
      <c r="DKM135" s="28" t="s">
        <v>3482</v>
      </c>
      <c r="DKN135" s="31">
        <v>1995</v>
      </c>
      <c r="DKO135" s="35"/>
      <c r="DKP135" s="31">
        <v>2019</v>
      </c>
      <c r="DKQ135" s="26"/>
      <c r="DKR135" s="14" t="s">
        <v>3483</v>
      </c>
      <c r="DKS135" s="55" t="s">
        <v>3443</v>
      </c>
      <c r="DKT135" s="28" t="s">
        <v>3481</v>
      </c>
      <c r="DKU135" s="28" t="s">
        <v>3482</v>
      </c>
      <c r="DKV135" s="31">
        <v>1995</v>
      </c>
      <c r="DKW135" s="35"/>
      <c r="DKX135" s="31">
        <v>2019</v>
      </c>
      <c r="DKY135" s="26"/>
      <c r="DKZ135" s="14" t="s">
        <v>3483</v>
      </c>
      <c r="DLA135" s="55" t="s">
        <v>3443</v>
      </c>
      <c r="DLB135" s="28" t="s">
        <v>3481</v>
      </c>
      <c r="DLC135" s="28" t="s">
        <v>3482</v>
      </c>
      <c r="DLD135" s="31">
        <v>1995</v>
      </c>
      <c r="DLE135" s="35"/>
      <c r="DLF135" s="31">
        <v>2019</v>
      </c>
      <c r="DLG135" s="26"/>
      <c r="DLH135" s="14" t="s">
        <v>3483</v>
      </c>
      <c r="DLI135" s="55" t="s">
        <v>3443</v>
      </c>
      <c r="DLJ135" s="28" t="s">
        <v>3481</v>
      </c>
      <c r="DLK135" s="28" t="s">
        <v>3482</v>
      </c>
      <c r="DLL135" s="31">
        <v>1995</v>
      </c>
      <c r="DLM135" s="35"/>
      <c r="DLN135" s="31">
        <v>2019</v>
      </c>
      <c r="DLO135" s="26"/>
      <c r="DLP135" s="14" t="s">
        <v>3483</v>
      </c>
      <c r="DLQ135" s="55" t="s">
        <v>3443</v>
      </c>
      <c r="DLR135" s="28" t="s">
        <v>3481</v>
      </c>
      <c r="DLS135" s="28" t="s">
        <v>3482</v>
      </c>
      <c r="DLT135" s="31">
        <v>1995</v>
      </c>
      <c r="DLU135" s="35"/>
      <c r="DLV135" s="31">
        <v>2019</v>
      </c>
      <c r="DLW135" s="26"/>
      <c r="DLX135" s="14" t="s">
        <v>3483</v>
      </c>
      <c r="DLY135" s="55" t="s">
        <v>3443</v>
      </c>
      <c r="DLZ135" s="28" t="s">
        <v>3481</v>
      </c>
      <c r="DMA135" s="28" t="s">
        <v>3482</v>
      </c>
      <c r="DMB135" s="31">
        <v>1995</v>
      </c>
      <c r="DMC135" s="35"/>
      <c r="DMD135" s="31">
        <v>2019</v>
      </c>
      <c r="DME135" s="26"/>
      <c r="DMF135" s="14" t="s">
        <v>3483</v>
      </c>
      <c r="DMG135" s="55" t="s">
        <v>3443</v>
      </c>
      <c r="DMH135" s="28" t="s">
        <v>3481</v>
      </c>
      <c r="DMI135" s="28" t="s">
        <v>3482</v>
      </c>
      <c r="DMJ135" s="31">
        <v>1995</v>
      </c>
      <c r="DMK135" s="35"/>
      <c r="DML135" s="31">
        <v>2019</v>
      </c>
      <c r="DMM135" s="26"/>
      <c r="DMN135" s="14" t="s">
        <v>3483</v>
      </c>
      <c r="DMO135" s="55" t="s">
        <v>3443</v>
      </c>
      <c r="DMP135" s="28" t="s">
        <v>3481</v>
      </c>
      <c r="DMQ135" s="28" t="s">
        <v>3482</v>
      </c>
      <c r="DMR135" s="31">
        <v>1995</v>
      </c>
      <c r="DMS135" s="35"/>
      <c r="DMT135" s="31">
        <v>2019</v>
      </c>
      <c r="DMU135" s="26"/>
      <c r="DMV135" s="14" t="s">
        <v>3483</v>
      </c>
      <c r="DMW135" s="55" t="s">
        <v>3443</v>
      </c>
      <c r="DMX135" s="28" t="s">
        <v>3481</v>
      </c>
      <c r="DMY135" s="28" t="s">
        <v>3482</v>
      </c>
      <c r="DMZ135" s="31">
        <v>1995</v>
      </c>
      <c r="DNA135" s="35"/>
      <c r="DNB135" s="31">
        <v>2019</v>
      </c>
      <c r="DNC135" s="26"/>
      <c r="DND135" s="14" t="s">
        <v>3483</v>
      </c>
      <c r="DNE135" s="55" t="s">
        <v>3443</v>
      </c>
      <c r="DNF135" s="28" t="s">
        <v>3481</v>
      </c>
      <c r="DNG135" s="28" t="s">
        <v>3482</v>
      </c>
      <c r="DNH135" s="31">
        <v>1995</v>
      </c>
      <c r="DNI135" s="35"/>
      <c r="DNJ135" s="31">
        <v>2019</v>
      </c>
      <c r="DNK135" s="26"/>
      <c r="DNL135" s="14" t="s">
        <v>3483</v>
      </c>
      <c r="DNM135" s="55" t="s">
        <v>3443</v>
      </c>
      <c r="DNN135" s="28" t="s">
        <v>3481</v>
      </c>
      <c r="DNO135" s="28" t="s">
        <v>3482</v>
      </c>
      <c r="DNP135" s="31">
        <v>1995</v>
      </c>
      <c r="DNQ135" s="35"/>
      <c r="DNR135" s="31">
        <v>2019</v>
      </c>
      <c r="DNS135" s="26"/>
      <c r="DNT135" s="14" t="s">
        <v>3483</v>
      </c>
      <c r="DNU135" s="55" t="s">
        <v>3443</v>
      </c>
      <c r="DNV135" s="28" t="s">
        <v>3481</v>
      </c>
      <c r="DNW135" s="28" t="s">
        <v>3482</v>
      </c>
      <c r="DNX135" s="31">
        <v>1995</v>
      </c>
      <c r="DNY135" s="35"/>
      <c r="DNZ135" s="31">
        <v>2019</v>
      </c>
      <c r="DOA135" s="26"/>
      <c r="DOB135" s="14" t="s">
        <v>3483</v>
      </c>
      <c r="DOC135" s="55" t="s">
        <v>3443</v>
      </c>
      <c r="DOD135" s="28" t="s">
        <v>3481</v>
      </c>
      <c r="DOE135" s="28" t="s">
        <v>3482</v>
      </c>
      <c r="DOF135" s="31">
        <v>1995</v>
      </c>
      <c r="DOG135" s="35"/>
      <c r="DOH135" s="31">
        <v>2019</v>
      </c>
      <c r="DOI135" s="26"/>
      <c r="DOJ135" s="14" t="s">
        <v>3483</v>
      </c>
      <c r="DOK135" s="55" t="s">
        <v>3443</v>
      </c>
      <c r="DOL135" s="28" t="s">
        <v>3481</v>
      </c>
      <c r="DOM135" s="28" t="s">
        <v>3482</v>
      </c>
      <c r="DON135" s="31">
        <v>1995</v>
      </c>
      <c r="DOO135" s="35"/>
      <c r="DOP135" s="31">
        <v>2019</v>
      </c>
      <c r="DOQ135" s="26"/>
      <c r="DOR135" s="14" t="s">
        <v>3483</v>
      </c>
      <c r="DOS135" s="55" t="s">
        <v>3443</v>
      </c>
      <c r="DOT135" s="28" t="s">
        <v>3481</v>
      </c>
      <c r="DOU135" s="28" t="s">
        <v>3482</v>
      </c>
      <c r="DOV135" s="31">
        <v>1995</v>
      </c>
      <c r="DOW135" s="35"/>
      <c r="DOX135" s="31">
        <v>2019</v>
      </c>
      <c r="DOY135" s="26"/>
      <c r="DOZ135" s="14" t="s">
        <v>3483</v>
      </c>
      <c r="DPA135" s="55" t="s">
        <v>3443</v>
      </c>
      <c r="DPB135" s="28" t="s">
        <v>3481</v>
      </c>
      <c r="DPC135" s="28" t="s">
        <v>3482</v>
      </c>
      <c r="DPD135" s="31">
        <v>1995</v>
      </c>
      <c r="DPE135" s="35"/>
      <c r="DPF135" s="31">
        <v>2019</v>
      </c>
      <c r="DPG135" s="26"/>
      <c r="DPH135" s="14" t="s">
        <v>3483</v>
      </c>
      <c r="DPI135" s="55" t="s">
        <v>3443</v>
      </c>
      <c r="DPJ135" s="28" t="s">
        <v>3481</v>
      </c>
      <c r="DPK135" s="28" t="s">
        <v>3482</v>
      </c>
      <c r="DPL135" s="31">
        <v>1995</v>
      </c>
      <c r="DPM135" s="35"/>
      <c r="DPN135" s="31">
        <v>2019</v>
      </c>
      <c r="DPO135" s="26"/>
      <c r="DPP135" s="14" t="s">
        <v>3483</v>
      </c>
      <c r="DPQ135" s="55" t="s">
        <v>3443</v>
      </c>
      <c r="DPR135" s="28" t="s">
        <v>3481</v>
      </c>
      <c r="DPS135" s="28" t="s">
        <v>3482</v>
      </c>
      <c r="DPT135" s="31">
        <v>1995</v>
      </c>
      <c r="DPU135" s="35"/>
      <c r="DPV135" s="31">
        <v>2019</v>
      </c>
      <c r="DPW135" s="26"/>
      <c r="DPX135" s="14" t="s">
        <v>3483</v>
      </c>
      <c r="DPY135" s="55" t="s">
        <v>3443</v>
      </c>
      <c r="DPZ135" s="28" t="s">
        <v>3481</v>
      </c>
      <c r="DQA135" s="28" t="s">
        <v>3482</v>
      </c>
      <c r="DQB135" s="31">
        <v>1995</v>
      </c>
      <c r="DQC135" s="35"/>
      <c r="DQD135" s="31">
        <v>2019</v>
      </c>
      <c r="DQE135" s="26"/>
      <c r="DQF135" s="14" t="s">
        <v>3483</v>
      </c>
      <c r="DQG135" s="55" t="s">
        <v>3443</v>
      </c>
      <c r="DQH135" s="28" t="s">
        <v>3481</v>
      </c>
      <c r="DQI135" s="28" t="s">
        <v>3482</v>
      </c>
      <c r="DQJ135" s="31">
        <v>1995</v>
      </c>
      <c r="DQK135" s="35"/>
      <c r="DQL135" s="31">
        <v>2019</v>
      </c>
      <c r="DQM135" s="26"/>
      <c r="DQN135" s="14" t="s">
        <v>3483</v>
      </c>
      <c r="DQO135" s="55" t="s">
        <v>3443</v>
      </c>
      <c r="DQP135" s="28" t="s">
        <v>3481</v>
      </c>
      <c r="DQQ135" s="28" t="s">
        <v>3482</v>
      </c>
      <c r="DQR135" s="31">
        <v>1995</v>
      </c>
      <c r="DQS135" s="35"/>
      <c r="DQT135" s="31">
        <v>2019</v>
      </c>
      <c r="DQU135" s="26"/>
      <c r="DQV135" s="14" t="s">
        <v>3483</v>
      </c>
      <c r="DQW135" s="55" t="s">
        <v>3443</v>
      </c>
      <c r="DQX135" s="28" t="s">
        <v>3481</v>
      </c>
      <c r="DQY135" s="28" t="s">
        <v>3482</v>
      </c>
      <c r="DQZ135" s="31">
        <v>1995</v>
      </c>
      <c r="DRA135" s="35"/>
      <c r="DRB135" s="31">
        <v>2019</v>
      </c>
      <c r="DRC135" s="26"/>
      <c r="DRD135" s="14" t="s">
        <v>3483</v>
      </c>
      <c r="DRE135" s="55" t="s">
        <v>3443</v>
      </c>
      <c r="DRF135" s="28" t="s">
        <v>3481</v>
      </c>
      <c r="DRG135" s="28" t="s">
        <v>3482</v>
      </c>
      <c r="DRH135" s="31">
        <v>1995</v>
      </c>
      <c r="DRI135" s="35"/>
      <c r="DRJ135" s="31">
        <v>2019</v>
      </c>
      <c r="DRK135" s="26"/>
      <c r="DRL135" s="14" t="s">
        <v>3483</v>
      </c>
      <c r="DRM135" s="55" t="s">
        <v>3443</v>
      </c>
      <c r="DRN135" s="28" t="s">
        <v>3481</v>
      </c>
      <c r="DRO135" s="28" t="s">
        <v>3482</v>
      </c>
      <c r="DRP135" s="31">
        <v>1995</v>
      </c>
      <c r="DRQ135" s="35"/>
      <c r="DRR135" s="31">
        <v>2019</v>
      </c>
      <c r="DRS135" s="26"/>
      <c r="DRT135" s="14" t="s">
        <v>3483</v>
      </c>
      <c r="DRU135" s="55" t="s">
        <v>3443</v>
      </c>
      <c r="DRV135" s="28" t="s">
        <v>3481</v>
      </c>
      <c r="DRW135" s="28" t="s">
        <v>3482</v>
      </c>
      <c r="DRX135" s="31">
        <v>1995</v>
      </c>
      <c r="DRY135" s="35"/>
      <c r="DRZ135" s="31">
        <v>2019</v>
      </c>
      <c r="DSA135" s="26"/>
      <c r="DSB135" s="14" t="s">
        <v>3483</v>
      </c>
      <c r="DSC135" s="55" t="s">
        <v>3443</v>
      </c>
      <c r="DSD135" s="28" t="s">
        <v>3481</v>
      </c>
      <c r="DSE135" s="28" t="s">
        <v>3482</v>
      </c>
      <c r="DSF135" s="31">
        <v>1995</v>
      </c>
      <c r="DSG135" s="35"/>
      <c r="DSH135" s="31">
        <v>2019</v>
      </c>
      <c r="DSI135" s="26"/>
      <c r="DSJ135" s="14" t="s">
        <v>3483</v>
      </c>
      <c r="DSK135" s="55" t="s">
        <v>3443</v>
      </c>
      <c r="DSL135" s="28" t="s">
        <v>3481</v>
      </c>
      <c r="DSM135" s="28" t="s">
        <v>3482</v>
      </c>
      <c r="DSN135" s="31">
        <v>1995</v>
      </c>
      <c r="DSO135" s="35"/>
      <c r="DSP135" s="31">
        <v>2019</v>
      </c>
      <c r="DSQ135" s="26"/>
      <c r="DSR135" s="14" t="s">
        <v>3483</v>
      </c>
      <c r="DSS135" s="55" t="s">
        <v>3443</v>
      </c>
      <c r="DST135" s="28" t="s">
        <v>3481</v>
      </c>
      <c r="DSU135" s="28" t="s">
        <v>3482</v>
      </c>
      <c r="DSV135" s="31">
        <v>1995</v>
      </c>
      <c r="DSW135" s="35"/>
      <c r="DSX135" s="31">
        <v>2019</v>
      </c>
      <c r="DSY135" s="26"/>
      <c r="DSZ135" s="14" t="s">
        <v>3483</v>
      </c>
      <c r="DTA135" s="55" t="s">
        <v>3443</v>
      </c>
      <c r="DTB135" s="28" t="s">
        <v>3481</v>
      </c>
      <c r="DTC135" s="28" t="s">
        <v>3482</v>
      </c>
      <c r="DTD135" s="31">
        <v>1995</v>
      </c>
      <c r="DTE135" s="35"/>
      <c r="DTF135" s="31">
        <v>2019</v>
      </c>
      <c r="DTG135" s="26"/>
      <c r="DTH135" s="14" t="s">
        <v>3483</v>
      </c>
      <c r="DTI135" s="55" t="s">
        <v>3443</v>
      </c>
      <c r="DTJ135" s="28" t="s">
        <v>3481</v>
      </c>
      <c r="DTK135" s="28" t="s">
        <v>3482</v>
      </c>
      <c r="DTL135" s="31">
        <v>1995</v>
      </c>
      <c r="DTM135" s="35"/>
      <c r="DTN135" s="31">
        <v>2019</v>
      </c>
      <c r="DTO135" s="26"/>
      <c r="DTP135" s="14" t="s">
        <v>3483</v>
      </c>
      <c r="DTQ135" s="55" t="s">
        <v>3443</v>
      </c>
      <c r="DTR135" s="28" t="s">
        <v>3481</v>
      </c>
      <c r="DTS135" s="28" t="s">
        <v>3482</v>
      </c>
      <c r="DTT135" s="31">
        <v>1995</v>
      </c>
      <c r="DTU135" s="35"/>
      <c r="DTV135" s="31">
        <v>2019</v>
      </c>
      <c r="DTW135" s="26"/>
      <c r="DTX135" s="14" t="s">
        <v>3483</v>
      </c>
      <c r="DTY135" s="55" t="s">
        <v>3443</v>
      </c>
      <c r="DTZ135" s="28" t="s">
        <v>3481</v>
      </c>
      <c r="DUA135" s="28" t="s">
        <v>3482</v>
      </c>
      <c r="DUB135" s="31">
        <v>1995</v>
      </c>
      <c r="DUC135" s="35"/>
      <c r="DUD135" s="31">
        <v>2019</v>
      </c>
      <c r="DUE135" s="26"/>
      <c r="DUF135" s="14" t="s">
        <v>3483</v>
      </c>
      <c r="DUG135" s="55" t="s">
        <v>3443</v>
      </c>
      <c r="DUH135" s="28" t="s">
        <v>3481</v>
      </c>
      <c r="DUI135" s="28" t="s">
        <v>3482</v>
      </c>
      <c r="DUJ135" s="31">
        <v>1995</v>
      </c>
      <c r="DUK135" s="35"/>
      <c r="DUL135" s="31">
        <v>2019</v>
      </c>
      <c r="DUM135" s="26"/>
      <c r="DUN135" s="14" t="s">
        <v>3483</v>
      </c>
      <c r="DUO135" s="55" t="s">
        <v>3443</v>
      </c>
      <c r="DUP135" s="28" t="s">
        <v>3481</v>
      </c>
      <c r="DUQ135" s="28" t="s">
        <v>3482</v>
      </c>
      <c r="DUR135" s="31">
        <v>1995</v>
      </c>
      <c r="DUS135" s="35"/>
      <c r="DUT135" s="31">
        <v>2019</v>
      </c>
      <c r="DUU135" s="26"/>
      <c r="DUV135" s="14" t="s">
        <v>3483</v>
      </c>
      <c r="DUW135" s="55" t="s">
        <v>3443</v>
      </c>
      <c r="DUX135" s="28" t="s">
        <v>3481</v>
      </c>
      <c r="DUY135" s="28" t="s">
        <v>3482</v>
      </c>
      <c r="DUZ135" s="31">
        <v>1995</v>
      </c>
      <c r="DVA135" s="35"/>
      <c r="DVB135" s="31">
        <v>2019</v>
      </c>
      <c r="DVC135" s="26"/>
      <c r="DVD135" s="14" t="s">
        <v>3483</v>
      </c>
      <c r="DVE135" s="55" t="s">
        <v>3443</v>
      </c>
      <c r="DVF135" s="28" t="s">
        <v>3481</v>
      </c>
      <c r="DVG135" s="28" t="s">
        <v>3482</v>
      </c>
      <c r="DVH135" s="31">
        <v>1995</v>
      </c>
      <c r="DVI135" s="35"/>
      <c r="DVJ135" s="31">
        <v>2019</v>
      </c>
      <c r="DVK135" s="26"/>
      <c r="DVL135" s="14" t="s">
        <v>3483</v>
      </c>
      <c r="DVM135" s="55" t="s">
        <v>3443</v>
      </c>
      <c r="DVN135" s="28" t="s">
        <v>3481</v>
      </c>
      <c r="DVO135" s="28" t="s">
        <v>3482</v>
      </c>
      <c r="DVP135" s="31">
        <v>1995</v>
      </c>
      <c r="DVQ135" s="35"/>
      <c r="DVR135" s="31">
        <v>2019</v>
      </c>
      <c r="DVS135" s="26"/>
      <c r="DVT135" s="14" t="s">
        <v>3483</v>
      </c>
      <c r="DVU135" s="55" t="s">
        <v>3443</v>
      </c>
      <c r="DVV135" s="28" t="s">
        <v>3481</v>
      </c>
      <c r="DVW135" s="28" t="s">
        <v>3482</v>
      </c>
      <c r="DVX135" s="31">
        <v>1995</v>
      </c>
      <c r="DVY135" s="35"/>
      <c r="DVZ135" s="31">
        <v>2019</v>
      </c>
      <c r="DWA135" s="26"/>
      <c r="DWB135" s="14" t="s">
        <v>3483</v>
      </c>
      <c r="DWC135" s="55" t="s">
        <v>3443</v>
      </c>
      <c r="DWD135" s="28" t="s">
        <v>3481</v>
      </c>
      <c r="DWE135" s="28" t="s">
        <v>3482</v>
      </c>
      <c r="DWF135" s="31">
        <v>1995</v>
      </c>
      <c r="DWG135" s="35"/>
      <c r="DWH135" s="31">
        <v>2019</v>
      </c>
      <c r="DWI135" s="26"/>
      <c r="DWJ135" s="14" t="s">
        <v>3483</v>
      </c>
      <c r="DWK135" s="55" t="s">
        <v>3443</v>
      </c>
      <c r="DWL135" s="28" t="s">
        <v>3481</v>
      </c>
      <c r="DWM135" s="28" t="s">
        <v>3482</v>
      </c>
      <c r="DWN135" s="31">
        <v>1995</v>
      </c>
      <c r="DWO135" s="35"/>
      <c r="DWP135" s="31">
        <v>2019</v>
      </c>
      <c r="DWQ135" s="26"/>
      <c r="DWR135" s="14" t="s">
        <v>3483</v>
      </c>
      <c r="DWS135" s="55" t="s">
        <v>3443</v>
      </c>
      <c r="DWT135" s="28" t="s">
        <v>3481</v>
      </c>
      <c r="DWU135" s="28" t="s">
        <v>3482</v>
      </c>
      <c r="DWV135" s="31">
        <v>1995</v>
      </c>
      <c r="DWW135" s="35"/>
      <c r="DWX135" s="31">
        <v>2019</v>
      </c>
      <c r="DWY135" s="26"/>
      <c r="DWZ135" s="14" t="s">
        <v>3483</v>
      </c>
      <c r="DXA135" s="55" t="s">
        <v>3443</v>
      </c>
      <c r="DXB135" s="28" t="s">
        <v>3481</v>
      </c>
      <c r="DXC135" s="28" t="s">
        <v>3482</v>
      </c>
      <c r="DXD135" s="31">
        <v>1995</v>
      </c>
      <c r="DXE135" s="35"/>
      <c r="DXF135" s="31">
        <v>2019</v>
      </c>
      <c r="DXG135" s="26"/>
      <c r="DXH135" s="14" t="s">
        <v>3483</v>
      </c>
      <c r="DXI135" s="55" t="s">
        <v>3443</v>
      </c>
      <c r="DXJ135" s="28" t="s">
        <v>3481</v>
      </c>
      <c r="DXK135" s="28" t="s">
        <v>3482</v>
      </c>
      <c r="DXL135" s="31">
        <v>1995</v>
      </c>
      <c r="DXM135" s="35"/>
      <c r="DXN135" s="31">
        <v>2019</v>
      </c>
      <c r="DXO135" s="26"/>
      <c r="DXP135" s="14" t="s">
        <v>3483</v>
      </c>
      <c r="DXQ135" s="55" t="s">
        <v>3443</v>
      </c>
      <c r="DXR135" s="28" t="s">
        <v>3481</v>
      </c>
      <c r="DXS135" s="28" t="s">
        <v>3482</v>
      </c>
      <c r="DXT135" s="31">
        <v>1995</v>
      </c>
      <c r="DXU135" s="35"/>
      <c r="DXV135" s="31">
        <v>2019</v>
      </c>
      <c r="DXW135" s="26"/>
      <c r="DXX135" s="14" t="s">
        <v>3483</v>
      </c>
      <c r="DXY135" s="55" t="s">
        <v>3443</v>
      </c>
      <c r="DXZ135" s="28" t="s">
        <v>3481</v>
      </c>
      <c r="DYA135" s="28" t="s">
        <v>3482</v>
      </c>
      <c r="DYB135" s="31">
        <v>1995</v>
      </c>
      <c r="DYC135" s="35"/>
      <c r="DYD135" s="31">
        <v>2019</v>
      </c>
      <c r="DYE135" s="26"/>
      <c r="DYF135" s="14" t="s">
        <v>3483</v>
      </c>
      <c r="DYG135" s="55" t="s">
        <v>3443</v>
      </c>
      <c r="DYH135" s="28" t="s">
        <v>3481</v>
      </c>
      <c r="DYI135" s="28" t="s">
        <v>3482</v>
      </c>
      <c r="DYJ135" s="31">
        <v>1995</v>
      </c>
      <c r="DYK135" s="35"/>
      <c r="DYL135" s="31">
        <v>2019</v>
      </c>
      <c r="DYM135" s="26"/>
      <c r="DYN135" s="14" t="s">
        <v>3483</v>
      </c>
      <c r="DYO135" s="55" t="s">
        <v>3443</v>
      </c>
      <c r="DYP135" s="28" t="s">
        <v>3481</v>
      </c>
      <c r="DYQ135" s="28" t="s">
        <v>3482</v>
      </c>
      <c r="DYR135" s="31">
        <v>1995</v>
      </c>
      <c r="DYS135" s="35"/>
      <c r="DYT135" s="31">
        <v>2019</v>
      </c>
      <c r="DYU135" s="26"/>
      <c r="DYV135" s="14" t="s">
        <v>3483</v>
      </c>
      <c r="DYW135" s="55" t="s">
        <v>3443</v>
      </c>
      <c r="DYX135" s="28" t="s">
        <v>3481</v>
      </c>
      <c r="DYY135" s="28" t="s">
        <v>3482</v>
      </c>
      <c r="DYZ135" s="31">
        <v>1995</v>
      </c>
      <c r="DZA135" s="35"/>
      <c r="DZB135" s="31">
        <v>2019</v>
      </c>
      <c r="DZC135" s="26"/>
      <c r="DZD135" s="14" t="s">
        <v>3483</v>
      </c>
      <c r="DZE135" s="55" t="s">
        <v>3443</v>
      </c>
      <c r="DZF135" s="28" t="s">
        <v>3481</v>
      </c>
      <c r="DZG135" s="28" t="s">
        <v>3482</v>
      </c>
      <c r="DZH135" s="31">
        <v>1995</v>
      </c>
      <c r="DZI135" s="35"/>
      <c r="DZJ135" s="31">
        <v>2019</v>
      </c>
      <c r="DZK135" s="26"/>
      <c r="DZL135" s="14" t="s">
        <v>3483</v>
      </c>
      <c r="DZM135" s="55" t="s">
        <v>3443</v>
      </c>
      <c r="DZN135" s="28" t="s">
        <v>3481</v>
      </c>
      <c r="DZO135" s="28" t="s">
        <v>3482</v>
      </c>
      <c r="DZP135" s="31">
        <v>1995</v>
      </c>
      <c r="DZQ135" s="35"/>
      <c r="DZR135" s="31">
        <v>2019</v>
      </c>
      <c r="DZS135" s="26"/>
      <c r="DZT135" s="14" t="s">
        <v>3483</v>
      </c>
      <c r="DZU135" s="55" t="s">
        <v>3443</v>
      </c>
      <c r="DZV135" s="28" t="s">
        <v>3481</v>
      </c>
      <c r="DZW135" s="28" t="s">
        <v>3482</v>
      </c>
      <c r="DZX135" s="31">
        <v>1995</v>
      </c>
      <c r="DZY135" s="35"/>
      <c r="DZZ135" s="31">
        <v>2019</v>
      </c>
      <c r="EAA135" s="26"/>
      <c r="EAB135" s="14" t="s">
        <v>3483</v>
      </c>
      <c r="EAC135" s="55" t="s">
        <v>3443</v>
      </c>
      <c r="EAD135" s="28" t="s">
        <v>3481</v>
      </c>
      <c r="EAE135" s="28" t="s">
        <v>3482</v>
      </c>
      <c r="EAF135" s="31">
        <v>1995</v>
      </c>
      <c r="EAG135" s="35"/>
      <c r="EAH135" s="31">
        <v>2019</v>
      </c>
      <c r="EAI135" s="26"/>
      <c r="EAJ135" s="14" t="s">
        <v>3483</v>
      </c>
      <c r="EAK135" s="55" t="s">
        <v>3443</v>
      </c>
      <c r="EAL135" s="28" t="s">
        <v>3481</v>
      </c>
      <c r="EAM135" s="28" t="s">
        <v>3482</v>
      </c>
      <c r="EAN135" s="31">
        <v>1995</v>
      </c>
      <c r="EAO135" s="35"/>
      <c r="EAP135" s="31">
        <v>2019</v>
      </c>
      <c r="EAQ135" s="26"/>
      <c r="EAR135" s="14" t="s">
        <v>3483</v>
      </c>
      <c r="EAS135" s="55" t="s">
        <v>3443</v>
      </c>
      <c r="EAT135" s="28" t="s">
        <v>3481</v>
      </c>
      <c r="EAU135" s="28" t="s">
        <v>3482</v>
      </c>
      <c r="EAV135" s="31">
        <v>1995</v>
      </c>
      <c r="EAW135" s="35"/>
      <c r="EAX135" s="31">
        <v>2019</v>
      </c>
      <c r="EAY135" s="26"/>
      <c r="EAZ135" s="14" t="s">
        <v>3483</v>
      </c>
      <c r="EBA135" s="55" t="s">
        <v>3443</v>
      </c>
      <c r="EBB135" s="28" t="s">
        <v>3481</v>
      </c>
      <c r="EBC135" s="28" t="s">
        <v>3482</v>
      </c>
      <c r="EBD135" s="31">
        <v>1995</v>
      </c>
      <c r="EBE135" s="35"/>
      <c r="EBF135" s="31">
        <v>2019</v>
      </c>
      <c r="EBG135" s="26"/>
      <c r="EBH135" s="14" t="s">
        <v>3483</v>
      </c>
      <c r="EBI135" s="55" t="s">
        <v>3443</v>
      </c>
      <c r="EBJ135" s="28" t="s">
        <v>3481</v>
      </c>
      <c r="EBK135" s="28" t="s">
        <v>3482</v>
      </c>
      <c r="EBL135" s="31">
        <v>1995</v>
      </c>
      <c r="EBM135" s="35"/>
      <c r="EBN135" s="31">
        <v>2019</v>
      </c>
      <c r="EBO135" s="26"/>
      <c r="EBP135" s="14" t="s">
        <v>3483</v>
      </c>
      <c r="EBQ135" s="55" t="s">
        <v>3443</v>
      </c>
      <c r="EBR135" s="28" t="s">
        <v>3481</v>
      </c>
      <c r="EBS135" s="28" t="s">
        <v>3482</v>
      </c>
      <c r="EBT135" s="31">
        <v>1995</v>
      </c>
      <c r="EBU135" s="35"/>
      <c r="EBV135" s="31">
        <v>2019</v>
      </c>
      <c r="EBW135" s="26"/>
      <c r="EBX135" s="14" t="s">
        <v>3483</v>
      </c>
      <c r="EBY135" s="55" t="s">
        <v>3443</v>
      </c>
      <c r="EBZ135" s="28" t="s">
        <v>3481</v>
      </c>
      <c r="ECA135" s="28" t="s">
        <v>3482</v>
      </c>
      <c r="ECB135" s="31">
        <v>1995</v>
      </c>
      <c r="ECC135" s="35"/>
      <c r="ECD135" s="31">
        <v>2019</v>
      </c>
      <c r="ECE135" s="26"/>
      <c r="ECF135" s="14" t="s">
        <v>3483</v>
      </c>
      <c r="ECG135" s="55" t="s">
        <v>3443</v>
      </c>
      <c r="ECH135" s="28" t="s">
        <v>3481</v>
      </c>
      <c r="ECI135" s="28" t="s">
        <v>3482</v>
      </c>
      <c r="ECJ135" s="31">
        <v>1995</v>
      </c>
      <c r="ECK135" s="35"/>
      <c r="ECL135" s="31">
        <v>2019</v>
      </c>
      <c r="ECM135" s="26"/>
      <c r="ECN135" s="14" t="s">
        <v>3483</v>
      </c>
      <c r="ECO135" s="55" t="s">
        <v>3443</v>
      </c>
      <c r="ECP135" s="28" t="s">
        <v>3481</v>
      </c>
      <c r="ECQ135" s="28" t="s">
        <v>3482</v>
      </c>
      <c r="ECR135" s="31">
        <v>1995</v>
      </c>
      <c r="ECS135" s="35"/>
      <c r="ECT135" s="31">
        <v>2019</v>
      </c>
      <c r="ECU135" s="26"/>
      <c r="ECV135" s="14" t="s">
        <v>3483</v>
      </c>
      <c r="ECW135" s="55" t="s">
        <v>3443</v>
      </c>
      <c r="ECX135" s="28" t="s">
        <v>3481</v>
      </c>
      <c r="ECY135" s="28" t="s">
        <v>3482</v>
      </c>
      <c r="ECZ135" s="31">
        <v>1995</v>
      </c>
      <c r="EDA135" s="35"/>
      <c r="EDB135" s="31">
        <v>2019</v>
      </c>
      <c r="EDC135" s="26"/>
      <c r="EDD135" s="14" t="s">
        <v>3483</v>
      </c>
      <c r="EDE135" s="55" t="s">
        <v>3443</v>
      </c>
      <c r="EDF135" s="28" t="s">
        <v>3481</v>
      </c>
      <c r="EDG135" s="28" t="s">
        <v>3482</v>
      </c>
      <c r="EDH135" s="31">
        <v>1995</v>
      </c>
      <c r="EDI135" s="35"/>
      <c r="EDJ135" s="31">
        <v>2019</v>
      </c>
      <c r="EDK135" s="26"/>
      <c r="EDL135" s="14" t="s">
        <v>3483</v>
      </c>
      <c r="EDM135" s="55" t="s">
        <v>3443</v>
      </c>
      <c r="EDN135" s="28" t="s">
        <v>3481</v>
      </c>
      <c r="EDO135" s="28" t="s">
        <v>3482</v>
      </c>
      <c r="EDP135" s="31">
        <v>1995</v>
      </c>
      <c r="EDQ135" s="35"/>
      <c r="EDR135" s="31">
        <v>2019</v>
      </c>
      <c r="EDS135" s="26"/>
      <c r="EDT135" s="14" t="s">
        <v>3483</v>
      </c>
      <c r="EDU135" s="55" t="s">
        <v>3443</v>
      </c>
      <c r="EDV135" s="28" t="s">
        <v>3481</v>
      </c>
      <c r="EDW135" s="28" t="s">
        <v>3482</v>
      </c>
      <c r="EDX135" s="31">
        <v>1995</v>
      </c>
      <c r="EDY135" s="35"/>
      <c r="EDZ135" s="31">
        <v>2019</v>
      </c>
      <c r="EEA135" s="26"/>
      <c r="EEB135" s="14" t="s">
        <v>3483</v>
      </c>
      <c r="EEC135" s="55" t="s">
        <v>3443</v>
      </c>
      <c r="EED135" s="28" t="s">
        <v>3481</v>
      </c>
      <c r="EEE135" s="28" t="s">
        <v>3482</v>
      </c>
      <c r="EEF135" s="31">
        <v>1995</v>
      </c>
      <c r="EEG135" s="35"/>
      <c r="EEH135" s="31">
        <v>2019</v>
      </c>
      <c r="EEI135" s="26"/>
      <c r="EEJ135" s="14" t="s">
        <v>3483</v>
      </c>
      <c r="EEK135" s="55" t="s">
        <v>3443</v>
      </c>
      <c r="EEL135" s="28" t="s">
        <v>3481</v>
      </c>
      <c r="EEM135" s="28" t="s">
        <v>3482</v>
      </c>
      <c r="EEN135" s="31">
        <v>1995</v>
      </c>
      <c r="EEO135" s="35"/>
      <c r="EEP135" s="31">
        <v>2019</v>
      </c>
      <c r="EEQ135" s="26"/>
      <c r="EER135" s="14" t="s">
        <v>3483</v>
      </c>
      <c r="EES135" s="55" t="s">
        <v>3443</v>
      </c>
      <c r="EET135" s="28" t="s">
        <v>3481</v>
      </c>
      <c r="EEU135" s="28" t="s">
        <v>3482</v>
      </c>
      <c r="EEV135" s="31">
        <v>1995</v>
      </c>
      <c r="EEW135" s="35"/>
      <c r="EEX135" s="31">
        <v>2019</v>
      </c>
      <c r="EEY135" s="26"/>
      <c r="EEZ135" s="14" t="s">
        <v>3483</v>
      </c>
      <c r="EFA135" s="55" t="s">
        <v>3443</v>
      </c>
      <c r="EFB135" s="28" t="s">
        <v>3481</v>
      </c>
      <c r="EFC135" s="28" t="s">
        <v>3482</v>
      </c>
      <c r="EFD135" s="31">
        <v>1995</v>
      </c>
      <c r="EFE135" s="35"/>
      <c r="EFF135" s="31">
        <v>2019</v>
      </c>
      <c r="EFG135" s="26"/>
      <c r="EFH135" s="14" t="s">
        <v>3483</v>
      </c>
      <c r="EFI135" s="55" t="s">
        <v>3443</v>
      </c>
      <c r="EFJ135" s="28" t="s">
        <v>3481</v>
      </c>
      <c r="EFK135" s="28" t="s">
        <v>3482</v>
      </c>
      <c r="EFL135" s="31">
        <v>1995</v>
      </c>
      <c r="EFM135" s="35"/>
      <c r="EFN135" s="31">
        <v>2019</v>
      </c>
      <c r="EFO135" s="26"/>
      <c r="EFP135" s="14" t="s">
        <v>3483</v>
      </c>
      <c r="EFQ135" s="55" t="s">
        <v>3443</v>
      </c>
      <c r="EFR135" s="28" t="s">
        <v>3481</v>
      </c>
      <c r="EFS135" s="28" t="s">
        <v>3482</v>
      </c>
      <c r="EFT135" s="31">
        <v>1995</v>
      </c>
      <c r="EFU135" s="35"/>
      <c r="EFV135" s="31">
        <v>2019</v>
      </c>
      <c r="EFW135" s="26"/>
      <c r="EFX135" s="14" t="s">
        <v>3483</v>
      </c>
      <c r="EFY135" s="55" t="s">
        <v>3443</v>
      </c>
      <c r="EFZ135" s="28" t="s">
        <v>3481</v>
      </c>
      <c r="EGA135" s="28" t="s">
        <v>3482</v>
      </c>
      <c r="EGB135" s="31">
        <v>1995</v>
      </c>
      <c r="EGC135" s="35"/>
      <c r="EGD135" s="31">
        <v>2019</v>
      </c>
      <c r="EGE135" s="26"/>
      <c r="EGF135" s="14" t="s">
        <v>3483</v>
      </c>
      <c r="EGG135" s="55" t="s">
        <v>3443</v>
      </c>
      <c r="EGH135" s="28" t="s">
        <v>3481</v>
      </c>
      <c r="EGI135" s="28" t="s">
        <v>3482</v>
      </c>
      <c r="EGJ135" s="31">
        <v>1995</v>
      </c>
      <c r="EGK135" s="35"/>
      <c r="EGL135" s="31">
        <v>2019</v>
      </c>
      <c r="EGM135" s="26"/>
      <c r="EGN135" s="14" t="s">
        <v>3483</v>
      </c>
      <c r="EGO135" s="55" t="s">
        <v>3443</v>
      </c>
      <c r="EGP135" s="28" t="s">
        <v>3481</v>
      </c>
      <c r="EGQ135" s="28" t="s">
        <v>3482</v>
      </c>
      <c r="EGR135" s="31">
        <v>1995</v>
      </c>
      <c r="EGS135" s="35"/>
      <c r="EGT135" s="31">
        <v>2019</v>
      </c>
      <c r="EGU135" s="26"/>
      <c r="EGV135" s="14" t="s">
        <v>3483</v>
      </c>
      <c r="EGW135" s="55" t="s">
        <v>3443</v>
      </c>
      <c r="EGX135" s="28" t="s">
        <v>3481</v>
      </c>
      <c r="EGY135" s="28" t="s">
        <v>3482</v>
      </c>
      <c r="EGZ135" s="31">
        <v>1995</v>
      </c>
      <c r="EHA135" s="35"/>
      <c r="EHB135" s="31">
        <v>2019</v>
      </c>
      <c r="EHC135" s="26"/>
      <c r="EHD135" s="14" t="s">
        <v>3483</v>
      </c>
      <c r="EHE135" s="55" t="s">
        <v>3443</v>
      </c>
      <c r="EHF135" s="28" t="s">
        <v>3481</v>
      </c>
      <c r="EHG135" s="28" t="s">
        <v>3482</v>
      </c>
      <c r="EHH135" s="31">
        <v>1995</v>
      </c>
      <c r="EHI135" s="35"/>
      <c r="EHJ135" s="31">
        <v>2019</v>
      </c>
      <c r="EHK135" s="26"/>
      <c r="EHL135" s="14" t="s">
        <v>3483</v>
      </c>
      <c r="EHM135" s="55" t="s">
        <v>3443</v>
      </c>
      <c r="EHN135" s="28" t="s">
        <v>3481</v>
      </c>
      <c r="EHO135" s="28" t="s">
        <v>3482</v>
      </c>
      <c r="EHP135" s="31">
        <v>1995</v>
      </c>
      <c r="EHQ135" s="35"/>
      <c r="EHR135" s="31">
        <v>2019</v>
      </c>
      <c r="EHS135" s="26"/>
      <c r="EHT135" s="14" t="s">
        <v>3483</v>
      </c>
      <c r="EHU135" s="55" t="s">
        <v>3443</v>
      </c>
      <c r="EHV135" s="28" t="s">
        <v>3481</v>
      </c>
      <c r="EHW135" s="28" t="s">
        <v>3482</v>
      </c>
      <c r="EHX135" s="31">
        <v>1995</v>
      </c>
      <c r="EHY135" s="35"/>
      <c r="EHZ135" s="31">
        <v>2019</v>
      </c>
      <c r="EIA135" s="26"/>
      <c r="EIB135" s="14" t="s">
        <v>3483</v>
      </c>
      <c r="EIC135" s="55" t="s">
        <v>3443</v>
      </c>
      <c r="EID135" s="28" t="s">
        <v>3481</v>
      </c>
      <c r="EIE135" s="28" t="s">
        <v>3482</v>
      </c>
      <c r="EIF135" s="31">
        <v>1995</v>
      </c>
      <c r="EIG135" s="35"/>
      <c r="EIH135" s="31">
        <v>2019</v>
      </c>
      <c r="EII135" s="26"/>
      <c r="EIJ135" s="14" t="s">
        <v>3483</v>
      </c>
      <c r="EIK135" s="55" t="s">
        <v>3443</v>
      </c>
      <c r="EIL135" s="28" t="s">
        <v>3481</v>
      </c>
      <c r="EIM135" s="28" t="s">
        <v>3482</v>
      </c>
      <c r="EIN135" s="31">
        <v>1995</v>
      </c>
      <c r="EIO135" s="35"/>
      <c r="EIP135" s="31">
        <v>2019</v>
      </c>
      <c r="EIQ135" s="26"/>
      <c r="EIR135" s="14" t="s">
        <v>3483</v>
      </c>
      <c r="EIS135" s="55" t="s">
        <v>3443</v>
      </c>
      <c r="EIT135" s="28" t="s">
        <v>3481</v>
      </c>
      <c r="EIU135" s="28" t="s">
        <v>3482</v>
      </c>
      <c r="EIV135" s="31">
        <v>1995</v>
      </c>
      <c r="EIW135" s="35"/>
      <c r="EIX135" s="31">
        <v>2019</v>
      </c>
      <c r="EIY135" s="26"/>
      <c r="EIZ135" s="14" t="s">
        <v>3483</v>
      </c>
      <c r="EJA135" s="55" t="s">
        <v>3443</v>
      </c>
      <c r="EJB135" s="28" t="s">
        <v>3481</v>
      </c>
      <c r="EJC135" s="28" t="s">
        <v>3482</v>
      </c>
      <c r="EJD135" s="31">
        <v>1995</v>
      </c>
      <c r="EJE135" s="35"/>
      <c r="EJF135" s="31">
        <v>2019</v>
      </c>
      <c r="EJG135" s="26"/>
      <c r="EJH135" s="14" t="s">
        <v>3483</v>
      </c>
      <c r="EJI135" s="55" t="s">
        <v>3443</v>
      </c>
      <c r="EJJ135" s="28" t="s">
        <v>3481</v>
      </c>
      <c r="EJK135" s="28" t="s">
        <v>3482</v>
      </c>
      <c r="EJL135" s="31">
        <v>1995</v>
      </c>
      <c r="EJM135" s="35"/>
      <c r="EJN135" s="31">
        <v>2019</v>
      </c>
      <c r="EJO135" s="26"/>
      <c r="EJP135" s="14" t="s">
        <v>3483</v>
      </c>
      <c r="EJQ135" s="55" t="s">
        <v>3443</v>
      </c>
      <c r="EJR135" s="28" t="s">
        <v>3481</v>
      </c>
      <c r="EJS135" s="28" t="s">
        <v>3482</v>
      </c>
      <c r="EJT135" s="31">
        <v>1995</v>
      </c>
      <c r="EJU135" s="35"/>
      <c r="EJV135" s="31">
        <v>2019</v>
      </c>
      <c r="EJW135" s="26"/>
      <c r="EJX135" s="14" t="s">
        <v>3483</v>
      </c>
      <c r="EJY135" s="55" t="s">
        <v>3443</v>
      </c>
      <c r="EJZ135" s="28" t="s">
        <v>3481</v>
      </c>
      <c r="EKA135" s="28" t="s">
        <v>3482</v>
      </c>
      <c r="EKB135" s="31">
        <v>1995</v>
      </c>
      <c r="EKC135" s="35"/>
      <c r="EKD135" s="31">
        <v>2019</v>
      </c>
      <c r="EKE135" s="26"/>
      <c r="EKF135" s="14" t="s">
        <v>3483</v>
      </c>
      <c r="EKG135" s="55" t="s">
        <v>3443</v>
      </c>
      <c r="EKH135" s="28" t="s">
        <v>3481</v>
      </c>
      <c r="EKI135" s="28" t="s">
        <v>3482</v>
      </c>
      <c r="EKJ135" s="31">
        <v>1995</v>
      </c>
      <c r="EKK135" s="35"/>
      <c r="EKL135" s="31">
        <v>2019</v>
      </c>
      <c r="EKM135" s="26"/>
      <c r="EKN135" s="14" t="s">
        <v>3483</v>
      </c>
      <c r="EKO135" s="55" t="s">
        <v>3443</v>
      </c>
      <c r="EKP135" s="28" t="s">
        <v>3481</v>
      </c>
      <c r="EKQ135" s="28" t="s">
        <v>3482</v>
      </c>
      <c r="EKR135" s="31">
        <v>1995</v>
      </c>
      <c r="EKS135" s="35"/>
      <c r="EKT135" s="31">
        <v>2019</v>
      </c>
      <c r="EKU135" s="26"/>
      <c r="EKV135" s="14" t="s">
        <v>3483</v>
      </c>
      <c r="EKW135" s="55" t="s">
        <v>3443</v>
      </c>
      <c r="EKX135" s="28" t="s">
        <v>3481</v>
      </c>
      <c r="EKY135" s="28" t="s">
        <v>3482</v>
      </c>
      <c r="EKZ135" s="31">
        <v>1995</v>
      </c>
      <c r="ELA135" s="35"/>
      <c r="ELB135" s="31">
        <v>2019</v>
      </c>
      <c r="ELC135" s="26"/>
      <c r="ELD135" s="14" t="s">
        <v>3483</v>
      </c>
      <c r="ELE135" s="55" t="s">
        <v>3443</v>
      </c>
      <c r="ELF135" s="28" t="s">
        <v>3481</v>
      </c>
      <c r="ELG135" s="28" t="s">
        <v>3482</v>
      </c>
      <c r="ELH135" s="31">
        <v>1995</v>
      </c>
      <c r="ELI135" s="35"/>
      <c r="ELJ135" s="31">
        <v>2019</v>
      </c>
      <c r="ELK135" s="26"/>
      <c r="ELL135" s="14" t="s">
        <v>3483</v>
      </c>
      <c r="ELM135" s="55" t="s">
        <v>3443</v>
      </c>
      <c r="ELN135" s="28" t="s">
        <v>3481</v>
      </c>
      <c r="ELO135" s="28" t="s">
        <v>3482</v>
      </c>
      <c r="ELP135" s="31">
        <v>1995</v>
      </c>
      <c r="ELQ135" s="35"/>
      <c r="ELR135" s="31">
        <v>2019</v>
      </c>
      <c r="ELS135" s="26"/>
      <c r="ELT135" s="14" t="s">
        <v>3483</v>
      </c>
      <c r="ELU135" s="55" t="s">
        <v>3443</v>
      </c>
      <c r="ELV135" s="28" t="s">
        <v>3481</v>
      </c>
      <c r="ELW135" s="28" t="s">
        <v>3482</v>
      </c>
      <c r="ELX135" s="31">
        <v>1995</v>
      </c>
      <c r="ELY135" s="35"/>
      <c r="ELZ135" s="31">
        <v>2019</v>
      </c>
      <c r="EMA135" s="26"/>
      <c r="EMB135" s="14" t="s">
        <v>3483</v>
      </c>
      <c r="EMC135" s="55" t="s">
        <v>3443</v>
      </c>
      <c r="EMD135" s="28" t="s">
        <v>3481</v>
      </c>
      <c r="EME135" s="28" t="s">
        <v>3482</v>
      </c>
      <c r="EMF135" s="31">
        <v>1995</v>
      </c>
      <c r="EMG135" s="35"/>
      <c r="EMH135" s="31">
        <v>2019</v>
      </c>
      <c r="EMI135" s="26"/>
      <c r="EMJ135" s="14" t="s">
        <v>3483</v>
      </c>
      <c r="EMK135" s="55" t="s">
        <v>3443</v>
      </c>
      <c r="EML135" s="28" t="s">
        <v>3481</v>
      </c>
      <c r="EMM135" s="28" t="s">
        <v>3482</v>
      </c>
      <c r="EMN135" s="31">
        <v>1995</v>
      </c>
      <c r="EMO135" s="35"/>
      <c r="EMP135" s="31">
        <v>2019</v>
      </c>
      <c r="EMQ135" s="26"/>
      <c r="EMR135" s="14" t="s">
        <v>3483</v>
      </c>
      <c r="EMS135" s="55" t="s">
        <v>3443</v>
      </c>
      <c r="EMT135" s="28" t="s">
        <v>3481</v>
      </c>
      <c r="EMU135" s="28" t="s">
        <v>3482</v>
      </c>
      <c r="EMV135" s="31">
        <v>1995</v>
      </c>
      <c r="EMW135" s="35"/>
      <c r="EMX135" s="31">
        <v>2019</v>
      </c>
      <c r="EMY135" s="26"/>
      <c r="EMZ135" s="14" t="s">
        <v>3483</v>
      </c>
      <c r="ENA135" s="55" t="s">
        <v>3443</v>
      </c>
      <c r="ENB135" s="28" t="s">
        <v>3481</v>
      </c>
      <c r="ENC135" s="28" t="s">
        <v>3482</v>
      </c>
      <c r="END135" s="31">
        <v>1995</v>
      </c>
      <c r="ENE135" s="35"/>
      <c r="ENF135" s="31">
        <v>2019</v>
      </c>
      <c r="ENG135" s="26"/>
      <c r="ENH135" s="14" t="s">
        <v>3483</v>
      </c>
      <c r="ENI135" s="55" t="s">
        <v>3443</v>
      </c>
      <c r="ENJ135" s="28" t="s">
        <v>3481</v>
      </c>
      <c r="ENK135" s="28" t="s">
        <v>3482</v>
      </c>
      <c r="ENL135" s="31">
        <v>1995</v>
      </c>
      <c r="ENM135" s="35"/>
      <c r="ENN135" s="31">
        <v>2019</v>
      </c>
      <c r="ENO135" s="26"/>
      <c r="ENP135" s="14" t="s">
        <v>3483</v>
      </c>
      <c r="ENQ135" s="55" t="s">
        <v>3443</v>
      </c>
      <c r="ENR135" s="28" t="s">
        <v>3481</v>
      </c>
      <c r="ENS135" s="28" t="s">
        <v>3482</v>
      </c>
      <c r="ENT135" s="31">
        <v>1995</v>
      </c>
      <c r="ENU135" s="35"/>
      <c r="ENV135" s="31">
        <v>2019</v>
      </c>
      <c r="ENW135" s="26"/>
      <c r="ENX135" s="14" t="s">
        <v>3483</v>
      </c>
      <c r="ENY135" s="55" t="s">
        <v>3443</v>
      </c>
      <c r="ENZ135" s="28" t="s">
        <v>3481</v>
      </c>
      <c r="EOA135" s="28" t="s">
        <v>3482</v>
      </c>
      <c r="EOB135" s="31">
        <v>1995</v>
      </c>
      <c r="EOC135" s="35"/>
      <c r="EOD135" s="31">
        <v>2019</v>
      </c>
      <c r="EOE135" s="26"/>
      <c r="EOF135" s="14" t="s">
        <v>3483</v>
      </c>
      <c r="EOG135" s="55" t="s">
        <v>3443</v>
      </c>
      <c r="EOH135" s="28" t="s">
        <v>3481</v>
      </c>
      <c r="EOI135" s="28" t="s">
        <v>3482</v>
      </c>
      <c r="EOJ135" s="31">
        <v>1995</v>
      </c>
      <c r="EOK135" s="35"/>
      <c r="EOL135" s="31">
        <v>2019</v>
      </c>
      <c r="EOM135" s="26"/>
      <c r="EON135" s="14" t="s">
        <v>3483</v>
      </c>
      <c r="EOO135" s="55" t="s">
        <v>3443</v>
      </c>
      <c r="EOP135" s="28" t="s">
        <v>3481</v>
      </c>
      <c r="EOQ135" s="28" t="s">
        <v>3482</v>
      </c>
      <c r="EOR135" s="31">
        <v>1995</v>
      </c>
      <c r="EOS135" s="35"/>
      <c r="EOT135" s="31">
        <v>2019</v>
      </c>
      <c r="EOU135" s="26"/>
      <c r="EOV135" s="14" t="s">
        <v>3483</v>
      </c>
      <c r="EOW135" s="55" t="s">
        <v>3443</v>
      </c>
      <c r="EOX135" s="28" t="s">
        <v>3481</v>
      </c>
      <c r="EOY135" s="28" t="s">
        <v>3482</v>
      </c>
      <c r="EOZ135" s="31">
        <v>1995</v>
      </c>
      <c r="EPA135" s="35"/>
      <c r="EPB135" s="31">
        <v>2019</v>
      </c>
      <c r="EPC135" s="26"/>
      <c r="EPD135" s="14" t="s">
        <v>3483</v>
      </c>
      <c r="EPE135" s="55" t="s">
        <v>3443</v>
      </c>
      <c r="EPF135" s="28" t="s">
        <v>3481</v>
      </c>
      <c r="EPG135" s="28" t="s">
        <v>3482</v>
      </c>
      <c r="EPH135" s="31">
        <v>1995</v>
      </c>
      <c r="EPI135" s="35"/>
      <c r="EPJ135" s="31">
        <v>2019</v>
      </c>
      <c r="EPK135" s="26"/>
      <c r="EPL135" s="14" t="s">
        <v>3483</v>
      </c>
      <c r="EPM135" s="55" t="s">
        <v>3443</v>
      </c>
      <c r="EPN135" s="28" t="s">
        <v>3481</v>
      </c>
      <c r="EPO135" s="28" t="s">
        <v>3482</v>
      </c>
      <c r="EPP135" s="31">
        <v>1995</v>
      </c>
      <c r="EPQ135" s="35"/>
      <c r="EPR135" s="31">
        <v>2019</v>
      </c>
      <c r="EPS135" s="26"/>
      <c r="EPT135" s="14" t="s">
        <v>3483</v>
      </c>
      <c r="EPU135" s="55" t="s">
        <v>3443</v>
      </c>
      <c r="EPV135" s="28" t="s">
        <v>3481</v>
      </c>
      <c r="EPW135" s="28" t="s">
        <v>3482</v>
      </c>
      <c r="EPX135" s="31">
        <v>1995</v>
      </c>
      <c r="EPY135" s="35"/>
      <c r="EPZ135" s="31">
        <v>2019</v>
      </c>
      <c r="EQA135" s="26"/>
      <c r="EQB135" s="14" t="s">
        <v>3483</v>
      </c>
      <c r="EQC135" s="55" t="s">
        <v>3443</v>
      </c>
      <c r="EQD135" s="28" t="s">
        <v>3481</v>
      </c>
      <c r="EQE135" s="28" t="s">
        <v>3482</v>
      </c>
      <c r="EQF135" s="31">
        <v>1995</v>
      </c>
      <c r="EQG135" s="35"/>
      <c r="EQH135" s="31">
        <v>2019</v>
      </c>
      <c r="EQI135" s="26"/>
      <c r="EQJ135" s="14" t="s">
        <v>3483</v>
      </c>
      <c r="EQK135" s="55" t="s">
        <v>3443</v>
      </c>
      <c r="EQL135" s="28" t="s">
        <v>3481</v>
      </c>
      <c r="EQM135" s="28" t="s">
        <v>3482</v>
      </c>
      <c r="EQN135" s="31">
        <v>1995</v>
      </c>
      <c r="EQO135" s="35"/>
      <c r="EQP135" s="31">
        <v>2019</v>
      </c>
      <c r="EQQ135" s="26"/>
      <c r="EQR135" s="14" t="s">
        <v>3483</v>
      </c>
      <c r="EQS135" s="55" t="s">
        <v>3443</v>
      </c>
      <c r="EQT135" s="28" t="s">
        <v>3481</v>
      </c>
      <c r="EQU135" s="28" t="s">
        <v>3482</v>
      </c>
      <c r="EQV135" s="31">
        <v>1995</v>
      </c>
      <c r="EQW135" s="35"/>
      <c r="EQX135" s="31">
        <v>2019</v>
      </c>
      <c r="EQY135" s="26"/>
      <c r="EQZ135" s="14" t="s">
        <v>3483</v>
      </c>
      <c r="ERA135" s="55" t="s">
        <v>3443</v>
      </c>
      <c r="ERB135" s="28" t="s">
        <v>3481</v>
      </c>
      <c r="ERC135" s="28" t="s">
        <v>3482</v>
      </c>
      <c r="ERD135" s="31">
        <v>1995</v>
      </c>
      <c r="ERE135" s="35"/>
      <c r="ERF135" s="31">
        <v>2019</v>
      </c>
      <c r="ERG135" s="26"/>
      <c r="ERH135" s="14" t="s">
        <v>3483</v>
      </c>
      <c r="ERI135" s="55" t="s">
        <v>3443</v>
      </c>
      <c r="ERJ135" s="28" t="s">
        <v>3481</v>
      </c>
      <c r="ERK135" s="28" t="s">
        <v>3482</v>
      </c>
      <c r="ERL135" s="31">
        <v>1995</v>
      </c>
      <c r="ERM135" s="35"/>
      <c r="ERN135" s="31">
        <v>2019</v>
      </c>
      <c r="ERO135" s="26"/>
      <c r="ERP135" s="14" t="s">
        <v>3483</v>
      </c>
      <c r="ERQ135" s="55" t="s">
        <v>3443</v>
      </c>
      <c r="ERR135" s="28" t="s">
        <v>3481</v>
      </c>
      <c r="ERS135" s="28" t="s">
        <v>3482</v>
      </c>
      <c r="ERT135" s="31">
        <v>1995</v>
      </c>
      <c r="ERU135" s="35"/>
      <c r="ERV135" s="31">
        <v>2019</v>
      </c>
      <c r="ERW135" s="26"/>
      <c r="ERX135" s="14" t="s">
        <v>3483</v>
      </c>
      <c r="ERY135" s="55" t="s">
        <v>3443</v>
      </c>
      <c r="ERZ135" s="28" t="s">
        <v>3481</v>
      </c>
      <c r="ESA135" s="28" t="s">
        <v>3482</v>
      </c>
      <c r="ESB135" s="31">
        <v>1995</v>
      </c>
      <c r="ESC135" s="35"/>
      <c r="ESD135" s="31">
        <v>2019</v>
      </c>
      <c r="ESE135" s="26"/>
      <c r="ESF135" s="14" t="s">
        <v>3483</v>
      </c>
      <c r="ESG135" s="55" t="s">
        <v>3443</v>
      </c>
      <c r="ESH135" s="28" t="s">
        <v>3481</v>
      </c>
      <c r="ESI135" s="28" t="s">
        <v>3482</v>
      </c>
      <c r="ESJ135" s="31">
        <v>1995</v>
      </c>
      <c r="ESK135" s="35"/>
      <c r="ESL135" s="31">
        <v>2019</v>
      </c>
      <c r="ESM135" s="26"/>
      <c r="ESN135" s="14" t="s">
        <v>3483</v>
      </c>
      <c r="ESO135" s="55" t="s">
        <v>3443</v>
      </c>
      <c r="ESP135" s="28" t="s">
        <v>3481</v>
      </c>
      <c r="ESQ135" s="28" t="s">
        <v>3482</v>
      </c>
      <c r="ESR135" s="31">
        <v>1995</v>
      </c>
      <c r="ESS135" s="35"/>
      <c r="EST135" s="31">
        <v>2019</v>
      </c>
      <c r="ESU135" s="26"/>
      <c r="ESV135" s="14" t="s">
        <v>3483</v>
      </c>
      <c r="ESW135" s="55" t="s">
        <v>3443</v>
      </c>
      <c r="ESX135" s="28" t="s">
        <v>3481</v>
      </c>
      <c r="ESY135" s="28" t="s">
        <v>3482</v>
      </c>
      <c r="ESZ135" s="31">
        <v>1995</v>
      </c>
      <c r="ETA135" s="35"/>
      <c r="ETB135" s="31">
        <v>2019</v>
      </c>
      <c r="ETC135" s="26"/>
      <c r="ETD135" s="14" t="s">
        <v>3483</v>
      </c>
      <c r="ETE135" s="55" t="s">
        <v>3443</v>
      </c>
      <c r="ETF135" s="28" t="s">
        <v>3481</v>
      </c>
      <c r="ETG135" s="28" t="s">
        <v>3482</v>
      </c>
      <c r="ETH135" s="31">
        <v>1995</v>
      </c>
      <c r="ETI135" s="35"/>
      <c r="ETJ135" s="31">
        <v>2019</v>
      </c>
      <c r="ETK135" s="26"/>
      <c r="ETL135" s="14" t="s">
        <v>3483</v>
      </c>
      <c r="ETM135" s="55" t="s">
        <v>3443</v>
      </c>
      <c r="ETN135" s="28" t="s">
        <v>3481</v>
      </c>
      <c r="ETO135" s="28" t="s">
        <v>3482</v>
      </c>
      <c r="ETP135" s="31">
        <v>1995</v>
      </c>
      <c r="ETQ135" s="35"/>
      <c r="ETR135" s="31">
        <v>2019</v>
      </c>
      <c r="ETS135" s="26"/>
      <c r="ETT135" s="14" t="s">
        <v>3483</v>
      </c>
      <c r="ETU135" s="55" t="s">
        <v>3443</v>
      </c>
      <c r="ETV135" s="28" t="s">
        <v>3481</v>
      </c>
      <c r="ETW135" s="28" t="s">
        <v>3482</v>
      </c>
      <c r="ETX135" s="31">
        <v>1995</v>
      </c>
      <c r="ETY135" s="35"/>
      <c r="ETZ135" s="31">
        <v>2019</v>
      </c>
      <c r="EUA135" s="26"/>
      <c r="EUB135" s="14" t="s">
        <v>3483</v>
      </c>
      <c r="EUC135" s="55" t="s">
        <v>3443</v>
      </c>
      <c r="EUD135" s="28" t="s">
        <v>3481</v>
      </c>
      <c r="EUE135" s="28" t="s">
        <v>3482</v>
      </c>
      <c r="EUF135" s="31">
        <v>1995</v>
      </c>
      <c r="EUG135" s="35"/>
      <c r="EUH135" s="31">
        <v>2019</v>
      </c>
      <c r="EUI135" s="26"/>
      <c r="EUJ135" s="14" t="s">
        <v>3483</v>
      </c>
      <c r="EUK135" s="55" t="s">
        <v>3443</v>
      </c>
      <c r="EUL135" s="28" t="s">
        <v>3481</v>
      </c>
      <c r="EUM135" s="28" t="s">
        <v>3482</v>
      </c>
      <c r="EUN135" s="31">
        <v>1995</v>
      </c>
      <c r="EUO135" s="35"/>
      <c r="EUP135" s="31">
        <v>2019</v>
      </c>
      <c r="EUQ135" s="26"/>
      <c r="EUR135" s="14" t="s">
        <v>3483</v>
      </c>
      <c r="EUS135" s="55" t="s">
        <v>3443</v>
      </c>
      <c r="EUT135" s="28" t="s">
        <v>3481</v>
      </c>
      <c r="EUU135" s="28" t="s">
        <v>3482</v>
      </c>
      <c r="EUV135" s="31">
        <v>1995</v>
      </c>
      <c r="EUW135" s="35"/>
      <c r="EUX135" s="31">
        <v>2019</v>
      </c>
      <c r="EUY135" s="26"/>
      <c r="EUZ135" s="14" t="s">
        <v>3483</v>
      </c>
      <c r="EVA135" s="55" t="s">
        <v>3443</v>
      </c>
      <c r="EVB135" s="28" t="s">
        <v>3481</v>
      </c>
      <c r="EVC135" s="28" t="s">
        <v>3482</v>
      </c>
      <c r="EVD135" s="31">
        <v>1995</v>
      </c>
      <c r="EVE135" s="35"/>
      <c r="EVF135" s="31">
        <v>2019</v>
      </c>
      <c r="EVG135" s="26"/>
      <c r="EVH135" s="14" t="s">
        <v>3483</v>
      </c>
      <c r="EVI135" s="55" t="s">
        <v>3443</v>
      </c>
      <c r="EVJ135" s="28" t="s">
        <v>3481</v>
      </c>
      <c r="EVK135" s="28" t="s">
        <v>3482</v>
      </c>
      <c r="EVL135" s="31">
        <v>1995</v>
      </c>
      <c r="EVM135" s="35"/>
      <c r="EVN135" s="31">
        <v>2019</v>
      </c>
      <c r="EVO135" s="26"/>
      <c r="EVP135" s="14" t="s">
        <v>3483</v>
      </c>
      <c r="EVQ135" s="55" t="s">
        <v>3443</v>
      </c>
      <c r="EVR135" s="28" t="s">
        <v>3481</v>
      </c>
      <c r="EVS135" s="28" t="s">
        <v>3482</v>
      </c>
      <c r="EVT135" s="31">
        <v>1995</v>
      </c>
      <c r="EVU135" s="35"/>
      <c r="EVV135" s="31">
        <v>2019</v>
      </c>
      <c r="EVW135" s="26"/>
      <c r="EVX135" s="14" t="s">
        <v>3483</v>
      </c>
      <c r="EVY135" s="55" t="s">
        <v>3443</v>
      </c>
      <c r="EVZ135" s="28" t="s">
        <v>3481</v>
      </c>
      <c r="EWA135" s="28" t="s">
        <v>3482</v>
      </c>
      <c r="EWB135" s="31">
        <v>1995</v>
      </c>
      <c r="EWC135" s="35"/>
      <c r="EWD135" s="31">
        <v>2019</v>
      </c>
      <c r="EWE135" s="26"/>
      <c r="EWF135" s="14" t="s">
        <v>3483</v>
      </c>
      <c r="EWG135" s="55" t="s">
        <v>3443</v>
      </c>
      <c r="EWH135" s="28" t="s">
        <v>3481</v>
      </c>
      <c r="EWI135" s="28" t="s">
        <v>3482</v>
      </c>
      <c r="EWJ135" s="31">
        <v>1995</v>
      </c>
      <c r="EWK135" s="35"/>
      <c r="EWL135" s="31">
        <v>2019</v>
      </c>
      <c r="EWM135" s="26"/>
      <c r="EWN135" s="14" t="s">
        <v>3483</v>
      </c>
      <c r="EWO135" s="55" t="s">
        <v>3443</v>
      </c>
      <c r="EWP135" s="28" t="s">
        <v>3481</v>
      </c>
      <c r="EWQ135" s="28" t="s">
        <v>3482</v>
      </c>
      <c r="EWR135" s="31">
        <v>1995</v>
      </c>
      <c r="EWS135" s="35"/>
      <c r="EWT135" s="31">
        <v>2019</v>
      </c>
      <c r="EWU135" s="26"/>
      <c r="EWV135" s="14" t="s">
        <v>3483</v>
      </c>
      <c r="EWW135" s="55" t="s">
        <v>3443</v>
      </c>
      <c r="EWX135" s="28" t="s">
        <v>3481</v>
      </c>
      <c r="EWY135" s="28" t="s">
        <v>3482</v>
      </c>
      <c r="EWZ135" s="31">
        <v>1995</v>
      </c>
      <c r="EXA135" s="35"/>
      <c r="EXB135" s="31">
        <v>2019</v>
      </c>
      <c r="EXC135" s="26"/>
      <c r="EXD135" s="14" t="s">
        <v>3483</v>
      </c>
      <c r="EXE135" s="55" t="s">
        <v>3443</v>
      </c>
      <c r="EXF135" s="28" t="s">
        <v>3481</v>
      </c>
      <c r="EXG135" s="28" t="s">
        <v>3482</v>
      </c>
      <c r="EXH135" s="31">
        <v>1995</v>
      </c>
      <c r="EXI135" s="35"/>
      <c r="EXJ135" s="31">
        <v>2019</v>
      </c>
      <c r="EXK135" s="26"/>
      <c r="EXL135" s="14" t="s">
        <v>3483</v>
      </c>
      <c r="EXM135" s="55" t="s">
        <v>3443</v>
      </c>
      <c r="EXN135" s="28" t="s">
        <v>3481</v>
      </c>
      <c r="EXO135" s="28" t="s">
        <v>3482</v>
      </c>
      <c r="EXP135" s="31">
        <v>1995</v>
      </c>
      <c r="EXQ135" s="35"/>
      <c r="EXR135" s="31">
        <v>2019</v>
      </c>
      <c r="EXS135" s="26"/>
      <c r="EXT135" s="14" t="s">
        <v>3483</v>
      </c>
      <c r="EXU135" s="55" t="s">
        <v>3443</v>
      </c>
      <c r="EXV135" s="28" t="s">
        <v>3481</v>
      </c>
      <c r="EXW135" s="28" t="s">
        <v>3482</v>
      </c>
      <c r="EXX135" s="31">
        <v>1995</v>
      </c>
      <c r="EXY135" s="35"/>
      <c r="EXZ135" s="31">
        <v>2019</v>
      </c>
      <c r="EYA135" s="26"/>
      <c r="EYB135" s="14" t="s">
        <v>3483</v>
      </c>
      <c r="EYC135" s="55" t="s">
        <v>3443</v>
      </c>
      <c r="EYD135" s="28" t="s">
        <v>3481</v>
      </c>
      <c r="EYE135" s="28" t="s">
        <v>3482</v>
      </c>
      <c r="EYF135" s="31">
        <v>1995</v>
      </c>
      <c r="EYG135" s="35"/>
      <c r="EYH135" s="31">
        <v>2019</v>
      </c>
      <c r="EYI135" s="26"/>
      <c r="EYJ135" s="14" t="s">
        <v>3483</v>
      </c>
      <c r="EYK135" s="55" t="s">
        <v>3443</v>
      </c>
      <c r="EYL135" s="28" t="s">
        <v>3481</v>
      </c>
      <c r="EYM135" s="28" t="s">
        <v>3482</v>
      </c>
      <c r="EYN135" s="31">
        <v>1995</v>
      </c>
      <c r="EYO135" s="35"/>
      <c r="EYP135" s="31">
        <v>2019</v>
      </c>
      <c r="EYQ135" s="26"/>
      <c r="EYR135" s="14" t="s">
        <v>3483</v>
      </c>
      <c r="EYS135" s="55" t="s">
        <v>3443</v>
      </c>
      <c r="EYT135" s="28" t="s">
        <v>3481</v>
      </c>
      <c r="EYU135" s="28" t="s">
        <v>3482</v>
      </c>
      <c r="EYV135" s="31">
        <v>1995</v>
      </c>
      <c r="EYW135" s="35"/>
      <c r="EYX135" s="31">
        <v>2019</v>
      </c>
      <c r="EYY135" s="26"/>
      <c r="EYZ135" s="14" t="s">
        <v>3483</v>
      </c>
      <c r="EZA135" s="55" t="s">
        <v>3443</v>
      </c>
      <c r="EZB135" s="28" t="s">
        <v>3481</v>
      </c>
      <c r="EZC135" s="28" t="s">
        <v>3482</v>
      </c>
      <c r="EZD135" s="31">
        <v>1995</v>
      </c>
      <c r="EZE135" s="35"/>
      <c r="EZF135" s="31">
        <v>2019</v>
      </c>
      <c r="EZG135" s="26"/>
      <c r="EZH135" s="14" t="s">
        <v>3483</v>
      </c>
      <c r="EZI135" s="55" t="s">
        <v>3443</v>
      </c>
      <c r="EZJ135" s="28" t="s">
        <v>3481</v>
      </c>
      <c r="EZK135" s="28" t="s">
        <v>3482</v>
      </c>
      <c r="EZL135" s="31">
        <v>1995</v>
      </c>
      <c r="EZM135" s="35"/>
      <c r="EZN135" s="31">
        <v>2019</v>
      </c>
      <c r="EZO135" s="26"/>
      <c r="EZP135" s="14" t="s">
        <v>3483</v>
      </c>
      <c r="EZQ135" s="55" t="s">
        <v>3443</v>
      </c>
      <c r="EZR135" s="28" t="s">
        <v>3481</v>
      </c>
      <c r="EZS135" s="28" t="s">
        <v>3482</v>
      </c>
      <c r="EZT135" s="31">
        <v>1995</v>
      </c>
      <c r="EZU135" s="35"/>
      <c r="EZV135" s="31">
        <v>2019</v>
      </c>
      <c r="EZW135" s="26"/>
      <c r="EZX135" s="14" t="s">
        <v>3483</v>
      </c>
      <c r="EZY135" s="55" t="s">
        <v>3443</v>
      </c>
      <c r="EZZ135" s="28" t="s">
        <v>3481</v>
      </c>
      <c r="FAA135" s="28" t="s">
        <v>3482</v>
      </c>
      <c r="FAB135" s="31">
        <v>1995</v>
      </c>
      <c r="FAC135" s="35"/>
      <c r="FAD135" s="31">
        <v>2019</v>
      </c>
      <c r="FAE135" s="26"/>
      <c r="FAF135" s="14" t="s">
        <v>3483</v>
      </c>
      <c r="FAG135" s="55" t="s">
        <v>3443</v>
      </c>
      <c r="FAH135" s="28" t="s">
        <v>3481</v>
      </c>
      <c r="FAI135" s="28" t="s">
        <v>3482</v>
      </c>
      <c r="FAJ135" s="31">
        <v>1995</v>
      </c>
      <c r="FAK135" s="35"/>
      <c r="FAL135" s="31">
        <v>2019</v>
      </c>
      <c r="FAM135" s="26"/>
      <c r="FAN135" s="14" t="s">
        <v>3483</v>
      </c>
      <c r="FAO135" s="55" t="s">
        <v>3443</v>
      </c>
      <c r="FAP135" s="28" t="s">
        <v>3481</v>
      </c>
      <c r="FAQ135" s="28" t="s">
        <v>3482</v>
      </c>
      <c r="FAR135" s="31">
        <v>1995</v>
      </c>
      <c r="FAS135" s="35"/>
      <c r="FAT135" s="31">
        <v>2019</v>
      </c>
      <c r="FAU135" s="26"/>
      <c r="FAV135" s="14" t="s">
        <v>3483</v>
      </c>
      <c r="FAW135" s="55" t="s">
        <v>3443</v>
      </c>
      <c r="FAX135" s="28" t="s">
        <v>3481</v>
      </c>
      <c r="FAY135" s="28" t="s">
        <v>3482</v>
      </c>
      <c r="FAZ135" s="31">
        <v>1995</v>
      </c>
      <c r="FBA135" s="35"/>
      <c r="FBB135" s="31">
        <v>2019</v>
      </c>
      <c r="FBC135" s="26"/>
      <c r="FBD135" s="14" t="s">
        <v>3483</v>
      </c>
      <c r="FBE135" s="55" t="s">
        <v>3443</v>
      </c>
      <c r="FBF135" s="28" t="s">
        <v>3481</v>
      </c>
      <c r="FBG135" s="28" t="s">
        <v>3482</v>
      </c>
      <c r="FBH135" s="31">
        <v>1995</v>
      </c>
      <c r="FBI135" s="35"/>
      <c r="FBJ135" s="31">
        <v>2019</v>
      </c>
      <c r="FBK135" s="26"/>
      <c r="FBL135" s="14" t="s">
        <v>3483</v>
      </c>
      <c r="FBM135" s="55" t="s">
        <v>3443</v>
      </c>
      <c r="FBN135" s="28" t="s">
        <v>3481</v>
      </c>
      <c r="FBO135" s="28" t="s">
        <v>3482</v>
      </c>
      <c r="FBP135" s="31">
        <v>1995</v>
      </c>
      <c r="FBQ135" s="35"/>
      <c r="FBR135" s="31">
        <v>2019</v>
      </c>
      <c r="FBS135" s="26"/>
      <c r="FBT135" s="14" t="s">
        <v>3483</v>
      </c>
      <c r="FBU135" s="55" t="s">
        <v>3443</v>
      </c>
      <c r="FBV135" s="28" t="s">
        <v>3481</v>
      </c>
      <c r="FBW135" s="28" t="s">
        <v>3482</v>
      </c>
      <c r="FBX135" s="31">
        <v>1995</v>
      </c>
      <c r="FBY135" s="35"/>
      <c r="FBZ135" s="31">
        <v>2019</v>
      </c>
      <c r="FCA135" s="26"/>
      <c r="FCB135" s="14" t="s">
        <v>3483</v>
      </c>
      <c r="FCC135" s="55" t="s">
        <v>3443</v>
      </c>
      <c r="FCD135" s="28" t="s">
        <v>3481</v>
      </c>
      <c r="FCE135" s="28" t="s">
        <v>3482</v>
      </c>
      <c r="FCF135" s="31">
        <v>1995</v>
      </c>
      <c r="FCG135" s="35"/>
      <c r="FCH135" s="31">
        <v>2019</v>
      </c>
      <c r="FCI135" s="26"/>
      <c r="FCJ135" s="14" t="s">
        <v>3483</v>
      </c>
      <c r="FCK135" s="55" t="s">
        <v>3443</v>
      </c>
      <c r="FCL135" s="28" t="s">
        <v>3481</v>
      </c>
      <c r="FCM135" s="28" t="s">
        <v>3482</v>
      </c>
      <c r="FCN135" s="31">
        <v>1995</v>
      </c>
      <c r="FCO135" s="35"/>
      <c r="FCP135" s="31">
        <v>2019</v>
      </c>
      <c r="FCQ135" s="26"/>
      <c r="FCR135" s="14" t="s">
        <v>3483</v>
      </c>
      <c r="FCS135" s="55" t="s">
        <v>3443</v>
      </c>
      <c r="FCT135" s="28" t="s">
        <v>3481</v>
      </c>
      <c r="FCU135" s="28" t="s">
        <v>3482</v>
      </c>
      <c r="FCV135" s="31">
        <v>1995</v>
      </c>
      <c r="FCW135" s="35"/>
      <c r="FCX135" s="31">
        <v>2019</v>
      </c>
      <c r="FCY135" s="26"/>
      <c r="FCZ135" s="14" t="s">
        <v>3483</v>
      </c>
      <c r="FDA135" s="55" t="s">
        <v>3443</v>
      </c>
      <c r="FDB135" s="28" t="s">
        <v>3481</v>
      </c>
      <c r="FDC135" s="28" t="s">
        <v>3482</v>
      </c>
      <c r="FDD135" s="31">
        <v>1995</v>
      </c>
      <c r="FDE135" s="35"/>
      <c r="FDF135" s="31">
        <v>2019</v>
      </c>
      <c r="FDG135" s="26"/>
      <c r="FDH135" s="14" t="s">
        <v>3483</v>
      </c>
      <c r="FDI135" s="55" t="s">
        <v>3443</v>
      </c>
      <c r="FDJ135" s="28" t="s">
        <v>3481</v>
      </c>
      <c r="FDK135" s="28" t="s">
        <v>3482</v>
      </c>
      <c r="FDL135" s="31">
        <v>1995</v>
      </c>
      <c r="FDM135" s="35"/>
      <c r="FDN135" s="31">
        <v>2019</v>
      </c>
      <c r="FDO135" s="26"/>
      <c r="FDP135" s="14" t="s">
        <v>3483</v>
      </c>
      <c r="FDQ135" s="55" t="s">
        <v>3443</v>
      </c>
      <c r="FDR135" s="28" t="s">
        <v>3481</v>
      </c>
      <c r="FDS135" s="28" t="s">
        <v>3482</v>
      </c>
      <c r="FDT135" s="31">
        <v>1995</v>
      </c>
      <c r="FDU135" s="35"/>
      <c r="FDV135" s="31">
        <v>2019</v>
      </c>
      <c r="FDW135" s="26"/>
      <c r="FDX135" s="14" t="s">
        <v>3483</v>
      </c>
      <c r="FDY135" s="55" t="s">
        <v>3443</v>
      </c>
      <c r="FDZ135" s="28" t="s">
        <v>3481</v>
      </c>
      <c r="FEA135" s="28" t="s">
        <v>3482</v>
      </c>
      <c r="FEB135" s="31">
        <v>1995</v>
      </c>
      <c r="FEC135" s="35"/>
      <c r="FED135" s="31">
        <v>2019</v>
      </c>
      <c r="FEE135" s="26"/>
      <c r="FEF135" s="14" t="s">
        <v>3483</v>
      </c>
      <c r="FEG135" s="55" t="s">
        <v>3443</v>
      </c>
      <c r="FEH135" s="28" t="s">
        <v>3481</v>
      </c>
      <c r="FEI135" s="28" t="s">
        <v>3482</v>
      </c>
      <c r="FEJ135" s="31">
        <v>1995</v>
      </c>
      <c r="FEK135" s="35"/>
      <c r="FEL135" s="31">
        <v>2019</v>
      </c>
      <c r="FEM135" s="26"/>
      <c r="FEN135" s="14" t="s">
        <v>3483</v>
      </c>
      <c r="FEO135" s="55" t="s">
        <v>3443</v>
      </c>
      <c r="FEP135" s="28" t="s">
        <v>3481</v>
      </c>
      <c r="FEQ135" s="28" t="s">
        <v>3482</v>
      </c>
      <c r="FER135" s="31">
        <v>1995</v>
      </c>
      <c r="FES135" s="35"/>
      <c r="FET135" s="31">
        <v>2019</v>
      </c>
      <c r="FEU135" s="26"/>
      <c r="FEV135" s="14" t="s">
        <v>3483</v>
      </c>
      <c r="FEW135" s="55" t="s">
        <v>3443</v>
      </c>
      <c r="FEX135" s="28" t="s">
        <v>3481</v>
      </c>
      <c r="FEY135" s="28" t="s">
        <v>3482</v>
      </c>
      <c r="FEZ135" s="31">
        <v>1995</v>
      </c>
      <c r="FFA135" s="35"/>
      <c r="FFB135" s="31">
        <v>2019</v>
      </c>
      <c r="FFC135" s="26"/>
      <c r="FFD135" s="14" t="s">
        <v>3483</v>
      </c>
      <c r="FFE135" s="55" t="s">
        <v>3443</v>
      </c>
      <c r="FFF135" s="28" t="s">
        <v>3481</v>
      </c>
      <c r="FFG135" s="28" t="s">
        <v>3482</v>
      </c>
      <c r="FFH135" s="31">
        <v>1995</v>
      </c>
      <c r="FFI135" s="35"/>
      <c r="FFJ135" s="31">
        <v>2019</v>
      </c>
      <c r="FFK135" s="26"/>
      <c r="FFL135" s="14" t="s">
        <v>3483</v>
      </c>
      <c r="FFM135" s="55" t="s">
        <v>3443</v>
      </c>
      <c r="FFN135" s="28" t="s">
        <v>3481</v>
      </c>
      <c r="FFO135" s="28" t="s">
        <v>3482</v>
      </c>
      <c r="FFP135" s="31">
        <v>1995</v>
      </c>
      <c r="FFQ135" s="35"/>
      <c r="FFR135" s="31">
        <v>2019</v>
      </c>
      <c r="FFS135" s="26"/>
      <c r="FFT135" s="14" t="s">
        <v>3483</v>
      </c>
      <c r="FFU135" s="55" t="s">
        <v>3443</v>
      </c>
      <c r="FFV135" s="28" t="s">
        <v>3481</v>
      </c>
      <c r="FFW135" s="28" t="s">
        <v>3482</v>
      </c>
      <c r="FFX135" s="31">
        <v>1995</v>
      </c>
      <c r="FFY135" s="35"/>
      <c r="FFZ135" s="31">
        <v>2019</v>
      </c>
      <c r="FGA135" s="26"/>
      <c r="FGB135" s="14" t="s">
        <v>3483</v>
      </c>
      <c r="FGC135" s="55" t="s">
        <v>3443</v>
      </c>
      <c r="FGD135" s="28" t="s">
        <v>3481</v>
      </c>
      <c r="FGE135" s="28" t="s">
        <v>3482</v>
      </c>
      <c r="FGF135" s="31">
        <v>1995</v>
      </c>
      <c r="FGG135" s="35"/>
      <c r="FGH135" s="31">
        <v>2019</v>
      </c>
      <c r="FGI135" s="26"/>
      <c r="FGJ135" s="14" t="s">
        <v>3483</v>
      </c>
      <c r="FGK135" s="55" t="s">
        <v>3443</v>
      </c>
      <c r="FGL135" s="28" t="s">
        <v>3481</v>
      </c>
      <c r="FGM135" s="28" t="s">
        <v>3482</v>
      </c>
      <c r="FGN135" s="31">
        <v>1995</v>
      </c>
      <c r="FGO135" s="35"/>
      <c r="FGP135" s="31">
        <v>2019</v>
      </c>
      <c r="FGQ135" s="26"/>
      <c r="FGR135" s="14" t="s">
        <v>3483</v>
      </c>
      <c r="FGS135" s="55" t="s">
        <v>3443</v>
      </c>
      <c r="FGT135" s="28" t="s">
        <v>3481</v>
      </c>
      <c r="FGU135" s="28" t="s">
        <v>3482</v>
      </c>
      <c r="FGV135" s="31">
        <v>1995</v>
      </c>
      <c r="FGW135" s="35"/>
      <c r="FGX135" s="31">
        <v>2019</v>
      </c>
      <c r="FGY135" s="26"/>
      <c r="FGZ135" s="14" t="s">
        <v>3483</v>
      </c>
      <c r="FHA135" s="55" t="s">
        <v>3443</v>
      </c>
      <c r="FHB135" s="28" t="s">
        <v>3481</v>
      </c>
      <c r="FHC135" s="28" t="s">
        <v>3482</v>
      </c>
      <c r="FHD135" s="31">
        <v>1995</v>
      </c>
      <c r="FHE135" s="35"/>
      <c r="FHF135" s="31">
        <v>2019</v>
      </c>
      <c r="FHG135" s="26"/>
      <c r="FHH135" s="14" t="s">
        <v>3483</v>
      </c>
      <c r="FHI135" s="55" t="s">
        <v>3443</v>
      </c>
      <c r="FHJ135" s="28" t="s">
        <v>3481</v>
      </c>
      <c r="FHK135" s="28" t="s">
        <v>3482</v>
      </c>
      <c r="FHL135" s="31">
        <v>1995</v>
      </c>
      <c r="FHM135" s="35"/>
      <c r="FHN135" s="31">
        <v>2019</v>
      </c>
      <c r="FHO135" s="26"/>
      <c r="FHP135" s="14" t="s">
        <v>3483</v>
      </c>
      <c r="FHQ135" s="55" t="s">
        <v>3443</v>
      </c>
      <c r="FHR135" s="28" t="s">
        <v>3481</v>
      </c>
      <c r="FHS135" s="28" t="s">
        <v>3482</v>
      </c>
      <c r="FHT135" s="31">
        <v>1995</v>
      </c>
      <c r="FHU135" s="35"/>
      <c r="FHV135" s="31">
        <v>2019</v>
      </c>
      <c r="FHW135" s="26"/>
      <c r="FHX135" s="14" t="s">
        <v>3483</v>
      </c>
      <c r="FHY135" s="55" t="s">
        <v>3443</v>
      </c>
      <c r="FHZ135" s="28" t="s">
        <v>3481</v>
      </c>
      <c r="FIA135" s="28" t="s">
        <v>3482</v>
      </c>
      <c r="FIB135" s="31">
        <v>1995</v>
      </c>
      <c r="FIC135" s="35"/>
      <c r="FID135" s="31">
        <v>2019</v>
      </c>
      <c r="FIE135" s="26"/>
      <c r="FIF135" s="14" t="s">
        <v>3483</v>
      </c>
      <c r="FIG135" s="55" t="s">
        <v>3443</v>
      </c>
      <c r="FIH135" s="28" t="s">
        <v>3481</v>
      </c>
      <c r="FII135" s="28" t="s">
        <v>3482</v>
      </c>
      <c r="FIJ135" s="31">
        <v>1995</v>
      </c>
      <c r="FIK135" s="35"/>
      <c r="FIL135" s="31">
        <v>2019</v>
      </c>
      <c r="FIM135" s="26"/>
      <c r="FIN135" s="14" t="s">
        <v>3483</v>
      </c>
      <c r="FIO135" s="55" t="s">
        <v>3443</v>
      </c>
      <c r="FIP135" s="28" t="s">
        <v>3481</v>
      </c>
      <c r="FIQ135" s="28" t="s">
        <v>3482</v>
      </c>
      <c r="FIR135" s="31">
        <v>1995</v>
      </c>
      <c r="FIS135" s="35"/>
      <c r="FIT135" s="31">
        <v>2019</v>
      </c>
      <c r="FIU135" s="26"/>
      <c r="FIV135" s="14" t="s">
        <v>3483</v>
      </c>
      <c r="FIW135" s="55" t="s">
        <v>3443</v>
      </c>
      <c r="FIX135" s="28" t="s">
        <v>3481</v>
      </c>
      <c r="FIY135" s="28" t="s">
        <v>3482</v>
      </c>
      <c r="FIZ135" s="31">
        <v>1995</v>
      </c>
      <c r="FJA135" s="35"/>
      <c r="FJB135" s="31">
        <v>2019</v>
      </c>
      <c r="FJC135" s="26"/>
      <c r="FJD135" s="14" t="s">
        <v>3483</v>
      </c>
      <c r="FJE135" s="55" t="s">
        <v>3443</v>
      </c>
      <c r="FJF135" s="28" t="s">
        <v>3481</v>
      </c>
      <c r="FJG135" s="28" t="s">
        <v>3482</v>
      </c>
      <c r="FJH135" s="31">
        <v>1995</v>
      </c>
      <c r="FJI135" s="35"/>
      <c r="FJJ135" s="31">
        <v>2019</v>
      </c>
      <c r="FJK135" s="26"/>
      <c r="FJL135" s="14" t="s">
        <v>3483</v>
      </c>
      <c r="FJM135" s="55" t="s">
        <v>3443</v>
      </c>
      <c r="FJN135" s="28" t="s">
        <v>3481</v>
      </c>
      <c r="FJO135" s="28" t="s">
        <v>3482</v>
      </c>
      <c r="FJP135" s="31">
        <v>1995</v>
      </c>
      <c r="FJQ135" s="35"/>
      <c r="FJR135" s="31">
        <v>2019</v>
      </c>
      <c r="FJS135" s="26"/>
      <c r="FJT135" s="14" t="s">
        <v>3483</v>
      </c>
      <c r="FJU135" s="55" t="s">
        <v>3443</v>
      </c>
      <c r="FJV135" s="28" t="s">
        <v>3481</v>
      </c>
      <c r="FJW135" s="28" t="s">
        <v>3482</v>
      </c>
      <c r="FJX135" s="31">
        <v>1995</v>
      </c>
      <c r="FJY135" s="35"/>
      <c r="FJZ135" s="31">
        <v>2019</v>
      </c>
      <c r="FKA135" s="26"/>
      <c r="FKB135" s="14" t="s">
        <v>3483</v>
      </c>
      <c r="FKC135" s="55" t="s">
        <v>3443</v>
      </c>
      <c r="FKD135" s="28" t="s">
        <v>3481</v>
      </c>
      <c r="FKE135" s="28" t="s">
        <v>3482</v>
      </c>
      <c r="FKF135" s="31">
        <v>1995</v>
      </c>
      <c r="FKG135" s="35"/>
      <c r="FKH135" s="31">
        <v>2019</v>
      </c>
      <c r="FKI135" s="26"/>
      <c r="FKJ135" s="14" t="s">
        <v>3483</v>
      </c>
      <c r="FKK135" s="55" t="s">
        <v>3443</v>
      </c>
      <c r="FKL135" s="28" t="s">
        <v>3481</v>
      </c>
      <c r="FKM135" s="28" t="s">
        <v>3482</v>
      </c>
      <c r="FKN135" s="31">
        <v>1995</v>
      </c>
      <c r="FKO135" s="35"/>
      <c r="FKP135" s="31">
        <v>2019</v>
      </c>
      <c r="FKQ135" s="26"/>
      <c r="FKR135" s="14" t="s">
        <v>3483</v>
      </c>
      <c r="FKS135" s="55" t="s">
        <v>3443</v>
      </c>
      <c r="FKT135" s="28" t="s">
        <v>3481</v>
      </c>
      <c r="FKU135" s="28" t="s">
        <v>3482</v>
      </c>
      <c r="FKV135" s="31">
        <v>1995</v>
      </c>
      <c r="FKW135" s="35"/>
      <c r="FKX135" s="31">
        <v>2019</v>
      </c>
      <c r="FKY135" s="26"/>
      <c r="FKZ135" s="14" t="s">
        <v>3483</v>
      </c>
      <c r="FLA135" s="55" t="s">
        <v>3443</v>
      </c>
      <c r="FLB135" s="28" t="s">
        <v>3481</v>
      </c>
      <c r="FLC135" s="28" t="s">
        <v>3482</v>
      </c>
      <c r="FLD135" s="31">
        <v>1995</v>
      </c>
      <c r="FLE135" s="35"/>
      <c r="FLF135" s="31">
        <v>2019</v>
      </c>
      <c r="FLG135" s="26"/>
      <c r="FLH135" s="14" t="s">
        <v>3483</v>
      </c>
      <c r="FLI135" s="55" t="s">
        <v>3443</v>
      </c>
      <c r="FLJ135" s="28" t="s">
        <v>3481</v>
      </c>
      <c r="FLK135" s="28" t="s">
        <v>3482</v>
      </c>
      <c r="FLL135" s="31">
        <v>1995</v>
      </c>
      <c r="FLM135" s="35"/>
      <c r="FLN135" s="31">
        <v>2019</v>
      </c>
      <c r="FLO135" s="26"/>
      <c r="FLP135" s="14" t="s">
        <v>3483</v>
      </c>
      <c r="FLQ135" s="55" t="s">
        <v>3443</v>
      </c>
      <c r="FLR135" s="28" t="s">
        <v>3481</v>
      </c>
      <c r="FLS135" s="28" t="s">
        <v>3482</v>
      </c>
      <c r="FLT135" s="31">
        <v>1995</v>
      </c>
      <c r="FLU135" s="35"/>
      <c r="FLV135" s="31">
        <v>2019</v>
      </c>
      <c r="FLW135" s="26"/>
      <c r="FLX135" s="14" t="s">
        <v>3483</v>
      </c>
      <c r="FLY135" s="55" t="s">
        <v>3443</v>
      </c>
      <c r="FLZ135" s="28" t="s">
        <v>3481</v>
      </c>
      <c r="FMA135" s="28" t="s">
        <v>3482</v>
      </c>
      <c r="FMB135" s="31">
        <v>1995</v>
      </c>
      <c r="FMC135" s="35"/>
      <c r="FMD135" s="31">
        <v>2019</v>
      </c>
      <c r="FME135" s="26"/>
      <c r="FMF135" s="14" t="s">
        <v>3483</v>
      </c>
      <c r="FMG135" s="55" t="s">
        <v>3443</v>
      </c>
      <c r="FMH135" s="28" t="s">
        <v>3481</v>
      </c>
      <c r="FMI135" s="28" t="s">
        <v>3482</v>
      </c>
      <c r="FMJ135" s="31">
        <v>1995</v>
      </c>
      <c r="FMK135" s="35"/>
      <c r="FML135" s="31">
        <v>2019</v>
      </c>
      <c r="FMM135" s="26"/>
      <c r="FMN135" s="14" t="s">
        <v>3483</v>
      </c>
      <c r="FMO135" s="55" t="s">
        <v>3443</v>
      </c>
      <c r="FMP135" s="28" t="s">
        <v>3481</v>
      </c>
      <c r="FMQ135" s="28" t="s">
        <v>3482</v>
      </c>
      <c r="FMR135" s="31">
        <v>1995</v>
      </c>
      <c r="FMS135" s="35"/>
      <c r="FMT135" s="31">
        <v>2019</v>
      </c>
      <c r="FMU135" s="26"/>
      <c r="FMV135" s="14" t="s">
        <v>3483</v>
      </c>
      <c r="FMW135" s="55" t="s">
        <v>3443</v>
      </c>
      <c r="FMX135" s="28" t="s">
        <v>3481</v>
      </c>
      <c r="FMY135" s="28" t="s">
        <v>3482</v>
      </c>
      <c r="FMZ135" s="31">
        <v>1995</v>
      </c>
      <c r="FNA135" s="35"/>
      <c r="FNB135" s="31">
        <v>2019</v>
      </c>
      <c r="FNC135" s="26"/>
      <c r="FND135" s="14" t="s">
        <v>3483</v>
      </c>
      <c r="FNE135" s="55" t="s">
        <v>3443</v>
      </c>
      <c r="FNF135" s="28" t="s">
        <v>3481</v>
      </c>
      <c r="FNG135" s="28" t="s">
        <v>3482</v>
      </c>
      <c r="FNH135" s="31">
        <v>1995</v>
      </c>
      <c r="FNI135" s="35"/>
      <c r="FNJ135" s="31">
        <v>2019</v>
      </c>
      <c r="FNK135" s="26"/>
      <c r="FNL135" s="14" t="s">
        <v>3483</v>
      </c>
      <c r="FNM135" s="55" t="s">
        <v>3443</v>
      </c>
      <c r="FNN135" s="28" t="s">
        <v>3481</v>
      </c>
      <c r="FNO135" s="28" t="s">
        <v>3482</v>
      </c>
      <c r="FNP135" s="31">
        <v>1995</v>
      </c>
      <c r="FNQ135" s="35"/>
      <c r="FNR135" s="31">
        <v>2019</v>
      </c>
      <c r="FNS135" s="26"/>
      <c r="FNT135" s="14" t="s">
        <v>3483</v>
      </c>
      <c r="FNU135" s="55" t="s">
        <v>3443</v>
      </c>
      <c r="FNV135" s="28" t="s">
        <v>3481</v>
      </c>
      <c r="FNW135" s="28" t="s">
        <v>3482</v>
      </c>
      <c r="FNX135" s="31">
        <v>1995</v>
      </c>
      <c r="FNY135" s="35"/>
      <c r="FNZ135" s="31">
        <v>2019</v>
      </c>
      <c r="FOA135" s="26"/>
      <c r="FOB135" s="14" t="s">
        <v>3483</v>
      </c>
      <c r="FOC135" s="55" t="s">
        <v>3443</v>
      </c>
      <c r="FOD135" s="28" t="s">
        <v>3481</v>
      </c>
      <c r="FOE135" s="28" t="s">
        <v>3482</v>
      </c>
      <c r="FOF135" s="31">
        <v>1995</v>
      </c>
      <c r="FOG135" s="35"/>
      <c r="FOH135" s="31">
        <v>2019</v>
      </c>
      <c r="FOI135" s="26"/>
      <c r="FOJ135" s="14" t="s">
        <v>3483</v>
      </c>
      <c r="FOK135" s="55" t="s">
        <v>3443</v>
      </c>
      <c r="FOL135" s="28" t="s">
        <v>3481</v>
      </c>
      <c r="FOM135" s="28" t="s">
        <v>3482</v>
      </c>
      <c r="FON135" s="31">
        <v>1995</v>
      </c>
      <c r="FOO135" s="35"/>
      <c r="FOP135" s="31">
        <v>2019</v>
      </c>
      <c r="FOQ135" s="26"/>
      <c r="FOR135" s="14" t="s">
        <v>3483</v>
      </c>
      <c r="FOS135" s="55" t="s">
        <v>3443</v>
      </c>
      <c r="FOT135" s="28" t="s">
        <v>3481</v>
      </c>
      <c r="FOU135" s="28" t="s">
        <v>3482</v>
      </c>
      <c r="FOV135" s="31">
        <v>1995</v>
      </c>
      <c r="FOW135" s="35"/>
      <c r="FOX135" s="31">
        <v>2019</v>
      </c>
      <c r="FOY135" s="26"/>
      <c r="FOZ135" s="14" t="s">
        <v>3483</v>
      </c>
      <c r="FPA135" s="55" t="s">
        <v>3443</v>
      </c>
      <c r="FPB135" s="28" t="s">
        <v>3481</v>
      </c>
      <c r="FPC135" s="28" t="s">
        <v>3482</v>
      </c>
      <c r="FPD135" s="31">
        <v>1995</v>
      </c>
      <c r="FPE135" s="35"/>
      <c r="FPF135" s="31">
        <v>2019</v>
      </c>
      <c r="FPG135" s="26"/>
      <c r="FPH135" s="14" t="s">
        <v>3483</v>
      </c>
      <c r="FPI135" s="55" t="s">
        <v>3443</v>
      </c>
      <c r="FPJ135" s="28" t="s">
        <v>3481</v>
      </c>
      <c r="FPK135" s="28" t="s">
        <v>3482</v>
      </c>
      <c r="FPL135" s="31">
        <v>1995</v>
      </c>
      <c r="FPM135" s="35"/>
      <c r="FPN135" s="31">
        <v>2019</v>
      </c>
      <c r="FPO135" s="26"/>
      <c r="FPP135" s="14" t="s">
        <v>3483</v>
      </c>
      <c r="FPQ135" s="55" t="s">
        <v>3443</v>
      </c>
      <c r="FPR135" s="28" t="s">
        <v>3481</v>
      </c>
      <c r="FPS135" s="28" t="s">
        <v>3482</v>
      </c>
      <c r="FPT135" s="31">
        <v>1995</v>
      </c>
      <c r="FPU135" s="35"/>
      <c r="FPV135" s="31">
        <v>2019</v>
      </c>
      <c r="FPW135" s="26"/>
      <c r="FPX135" s="14" t="s">
        <v>3483</v>
      </c>
      <c r="FPY135" s="55" t="s">
        <v>3443</v>
      </c>
      <c r="FPZ135" s="28" t="s">
        <v>3481</v>
      </c>
      <c r="FQA135" s="28" t="s">
        <v>3482</v>
      </c>
      <c r="FQB135" s="31">
        <v>1995</v>
      </c>
      <c r="FQC135" s="35"/>
      <c r="FQD135" s="31">
        <v>2019</v>
      </c>
      <c r="FQE135" s="26"/>
      <c r="FQF135" s="14" t="s">
        <v>3483</v>
      </c>
      <c r="FQG135" s="55" t="s">
        <v>3443</v>
      </c>
      <c r="FQH135" s="28" t="s">
        <v>3481</v>
      </c>
      <c r="FQI135" s="28" t="s">
        <v>3482</v>
      </c>
      <c r="FQJ135" s="31">
        <v>1995</v>
      </c>
      <c r="FQK135" s="35"/>
      <c r="FQL135" s="31">
        <v>2019</v>
      </c>
      <c r="FQM135" s="26"/>
      <c r="FQN135" s="14" t="s">
        <v>3483</v>
      </c>
      <c r="FQO135" s="55" t="s">
        <v>3443</v>
      </c>
      <c r="FQP135" s="28" t="s">
        <v>3481</v>
      </c>
      <c r="FQQ135" s="28" t="s">
        <v>3482</v>
      </c>
      <c r="FQR135" s="31">
        <v>1995</v>
      </c>
      <c r="FQS135" s="35"/>
      <c r="FQT135" s="31">
        <v>2019</v>
      </c>
      <c r="FQU135" s="26"/>
      <c r="FQV135" s="14" t="s">
        <v>3483</v>
      </c>
      <c r="FQW135" s="55" t="s">
        <v>3443</v>
      </c>
      <c r="FQX135" s="28" t="s">
        <v>3481</v>
      </c>
      <c r="FQY135" s="28" t="s">
        <v>3482</v>
      </c>
      <c r="FQZ135" s="31">
        <v>1995</v>
      </c>
      <c r="FRA135" s="35"/>
      <c r="FRB135" s="31">
        <v>2019</v>
      </c>
      <c r="FRC135" s="26"/>
      <c r="FRD135" s="14" t="s">
        <v>3483</v>
      </c>
      <c r="FRE135" s="55" t="s">
        <v>3443</v>
      </c>
      <c r="FRF135" s="28" t="s">
        <v>3481</v>
      </c>
      <c r="FRG135" s="28" t="s">
        <v>3482</v>
      </c>
      <c r="FRH135" s="31">
        <v>1995</v>
      </c>
      <c r="FRI135" s="35"/>
      <c r="FRJ135" s="31">
        <v>2019</v>
      </c>
      <c r="FRK135" s="26"/>
      <c r="FRL135" s="14" t="s">
        <v>3483</v>
      </c>
      <c r="FRM135" s="55" t="s">
        <v>3443</v>
      </c>
      <c r="FRN135" s="28" t="s">
        <v>3481</v>
      </c>
      <c r="FRO135" s="28" t="s">
        <v>3482</v>
      </c>
      <c r="FRP135" s="31">
        <v>1995</v>
      </c>
      <c r="FRQ135" s="35"/>
      <c r="FRR135" s="31">
        <v>2019</v>
      </c>
      <c r="FRS135" s="26"/>
      <c r="FRT135" s="14" t="s">
        <v>3483</v>
      </c>
      <c r="FRU135" s="55" t="s">
        <v>3443</v>
      </c>
      <c r="FRV135" s="28" t="s">
        <v>3481</v>
      </c>
      <c r="FRW135" s="28" t="s">
        <v>3482</v>
      </c>
      <c r="FRX135" s="31">
        <v>1995</v>
      </c>
      <c r="FRY135" s="35"/>
      <c r="FRZ135" s="31">
        <v>2019</v>
      </c>
      <c r="FSA135" s="26"/>
      <c r="FSB135" s="14" t="s">
        <v>3483</v>
      </c>
      <c r="FSC135" s="55" t="s">
        <v>3443</v>
      </c>
      <c r="FSD135" s="28" t="s">
        <v>3481</v>
      </c>
      <c r="FSE135" s="28" t="s">
        <v>3482</v>
      </c>
      <c r="FSF135" s="31">
        <v>1995</v>
      </c>
      <c r="FSG135" s="35"/>
      <c r="FSH135" s="31">
        <v>2019</v>
      </c>
      <c r="FSI135" s="26"/>
      <c r="FSJ135" s="14" t="s">
        <v>3483</v>
      </c>
      <c r="FSK135" s="55" t="s">
        <v>3443</v>
      </c>
      <c r="FSL135" s="28" t="s">
        <v>3481</v>
      </c>
      <c r="FSM135" s="28" t="s">
        <v>3482</v>
      </c>
      <c r="FSN135" s="31">
        <v>1995</v>
      </c>
      <c r="FSO135" s="35"/>
      <c r="FSP135" s="31">
        <v>2019</v>
      </c>
      <c r="FSQ135" s="26"/>
      <c r="FSR135" s="14" t="s">
        <v>3483</v>
      </c>
      <c r="FSS135" s="55" t="s">
        <v>3443</v>
      </c>
      <c r="FST135" s="28" t="s">
        <v>3481</v>
      </c>
      <c r="FSU135" s="28" t="s">
        <v>3482</v>
      </c>
      <c r="FSV135" s="31">
        <v>1995</v>
      </c>
      <c r="FSW135" s="35"/>
      <c r="FSX135" s="31">
        <v>2019</v>
      </c>
      <c r="FSY135" s="26"/>
      <c r="FSZ135" s="14" t="s">
        <v>3483</v>
      </c>
      <c r="FTA135" s="55" t="s">
        <v>3443</v>
      </c>
      <c r="FTB135" s="28" t="s">
        <v>3481</v>
      </c>
      <c r="FTC135" s="28" t="s">
        <v>3482</v>
      </c>
      <c r="FTD135" s="31">
        <v>1995</v>
      </c>
      <c r="FTE135" s="35"/>
      <c r="FTF135" s="31">
        <v>2019</v>
      </c>
      <c r="FTG135" s="26"/>
      <c r="FTH135" s="14" t="s">
        <v>3483</v>
      </c>
      <c r="FTI135" s="55" t="s">
        <v>3443</v>
      </c>
      <c r="FTJ135" s="28" t="s">
        <v>3481</v>
      </c>
      <c r="FTK135" s="28" t="s">
        <v>3482</v>
      </c>
      <c r="FTL135" s="31">
        <v>1995</v>
      </c>
      <c r="FTM135" s="35"/>
      <c r="FTN135" s="31">
        <v>2019</v>
      </c>
      <c r="FTO135" s="26"/>
      <c r="FTP135" s="14" t="s">
        <v>3483</v>
      </c>
      <c r="FTQ135" s="55" t="s">
        <v>3443</v>
      </c>
      <c r="FTR135" s="28" t="s">
        <v>3481</v>
      </c>
      <c r="FTS135" s="28" t="s">
        <v>3482</v>
      </c>
      <c r="FTT135" s="31">
        <v>1995</v>
      </c>
      <c r="FTU135" s="35"/>
      <c r="FTV135" s="31">
        <v>2019</v>
      </c>
      <c r="FTW135" s="26"/>
      <c r="FTX135" s="14" t="s">
        <v>3483</v>
      </c>
      <c r="FTY135" s="55" t="s">
        <v>3443</v>
      </c>
      <c r="FTZ135" s="28" t="s">
        <v>3481</v>
      </c>
      <c r="FUA135" s="28" t="s">
        <v>3482</v>
      </c>
      <c r="FUB135" s="31">
        <v>1995</v>
      </c>
      <c r="FUC135" s="35"/>
      <c r="FUD135" s="31">
        <v>2019</v>
      </c>
      <c r="FUE135" s="26"/>
      <c r="FUF135" s="14" t="s">
        <v>3483</v>
      </c>
      <c r="FUG135" s="55" t="s">
        <v>3443</v>
      </c>
      <c r="FUH135" s="28" t="s">
        <v>3481</v>
      </c>
      <c r="FUI135" s="28" t="s">
        <v>3482</v>
      </c>
      <c r="FUJ135" s="31">
        <v>1995</v>
      </c>
      <c r="FUK135" s="35"/>
      <c r="FUL135" s="31">
        <v>2019</v>
      </c>
      <c r="FUM135" s="26"/>
      <c r="FUN135" s="14" t="s">
        <v>3483</v>
      </c>
      <c r="FUO135" s="55" t="s">
        <v>3443</v>
      </c>
      <c r="FUP135" s="28" t="s">
        <v>3481</v>
      </c>
      <c r="FUQ135" s="28" t="s">
        <v>3482</v>
      </c>
      <c r="FUR135" s="31">
        <v>1995</v>
      </c>
      <c r="FUS135" s="35"/>
      <c r="FUT135" s="31">
        <v>2019</v>
      </c>
      <c r="FUU135" s="26"/>
      <c r="FUV135" s="14" t="s">
        <v>3483</v>
      </c>
      <c r="FUW135" s="55" t="s">
        <v>3443</v>
      </c>
      <c r="FUX135" s="28" t="s">
        <v>3481</v>
      </c>
      <c r="FUY135" s="28" t="s">
        <v>3482</v>
      </c>
      <c r="FUZ135" s="31">
        <v>1995</v>
      </c>
      <c r="FVA135" s="35"/>
      <c r="FVB135" s="31">
        <v>2019</v>
      </c>
      <c r="FVC135" s="26"/>
      <c r="FVD135" s="14" t="s">
        <v>3483</v>
      </c>
      <c r="FVE135" s="55" t="s">
        <v>3443</v>
      </c>
      <c r="FVF135" s="28" t="s">
        <v>3481</v>
      </c>
      <c r="FVG135" s="28" t="s">
        <v>3482</v>
      </c>
      <c r="FVH135" s="31">
        <v>1995</v>
      </c>
      <c r="FVI135" s="35"/>
      <c r="FVJ135" s="31">
        <v>2019</v>
      </c>
      <c r="FVK135" s="26"/>
      <c r="FVL135" s="14" t="s">
        <v>3483</v>
      </c>
      <c r="FVM135" s="55" t="s">
        <v>3443</v>
      </c>
      <c r="FVN135" s="28" t="s">
        <v>3481</v>
      </c>
      <c r="FVO135" s="28" t="s">
        <v>3482</v>
      </c>
      <c r="FVP135" s="31">
        <v>1995</v>
      </c>
      <c r="FVQ135" s="35"/>
      <c r="FVR135" s="31">
        <v>2019</v>
      </c>
      <c r="FVS135" s="26"/>
      <c r="FVT135" s="14" t="s">
        <v>3483</v>
      </c>
      <c r="FVU135" s="55" t="s">
        <v>3443</v>
      </c>
      <c r="FVV135" s="28" t="s">
        <v>3481</v>
      </c>
      <c r="FVW135" s="28" t="s">
        <v>3482</v>
      </c>
      <c r="FVX135" s="31">
        <v>1995</v>
      </c>
      <c r="FVY135" s="35"/>
      <c r="FVZ135" s="31">
        <v>2019</v>
      </c>
      <c r="FWA135" s="26"/>
      <c r="FWB135" s="14" t="s">
        <v>3483</v>
      </c>
      <c r="FWC135" s="55" t="s">
        <v>3443</v>
      </c>
      <c r="FWD135" s="28" t="s">
        <v>3481</v>
      </c>
      <c r="FWE135" s="28" t="s">
        <v>3482</v>
      </c>
      <c r="FWF135" s="31">
        <v>1995</v>
      </c>
      <c r="FWG135" s="35"/>
      <c r="FWH135" s="31">
        <v>2019</v>
      </c>
      <c r="FWI135" s="26"/>
      <c r="FWJ135" s="14" t="s">
        <v>3483</v>
      </c>
      <c r="FWK135" s="55" t="s">
        <v>3443</v>
      </c>
      <c r="FWL135" s="28" t="s">
        <v>3481</v>
      </c>
      <c r="FWM135" s="28" t="s">
        <v>3482</v>
      </c>
      <c r="FWN135" s="31">
        <v>1995</v>
      </c>
      <c r="FWO135" s="35"/>
      <c r="FWP135" s="31">
        <v>2019</v>
      </c>
      <c r="FWQ135" s="26"/>
      <c r="FWR135" s="14" t="s">
        <v>3483</v>
      </c>
      <c r="FWS135" s="55" t="s">
        <v>3443</v>
      </c>
      <c r="FWT135" s="28" t="s">
        <v>3481</v>
      </c>
      <c r="FWU135" s="28" t="s">
        <v>3482</v>
      </c>
      <c r="FWV135" s="31">
        <v>1995</v>
      </c>
      <c r="FWW135" s="35"/>
      <c r="FWX135" s="31">
        <v>2019</v>
      </c>
      <c r="FWY135" s="26"/>
      <c r="FWZ135" s="14" t="s">
        <v>3483</v>
      </c>
      <c r="FXA135" s="55" t="s">
        <v>3443</v>
      </c>
      <c r="FXB135" s="28" t="s">
        <v>3481</v>
      </c>
      <c r="FXC135" s="28" t="s">
        <v>3482</v>
      </c>
      <c r="FXD135" s="31">
        <v>1995</v>
      </c>
      <c r="FXE135" s="35"/>
      <c r="FXF135" s="31">
        <v>2019</v>
      </c>
      <c r="FXG135" s="26"/>
      <c r="FXH135" s="14" t="s">
        <v>3483</v>
      </c>
      <c r="FXI135" s="55" t="s">
        <v>3443</v>
      </c>
      <c r="FXJ135" s="28" t="s">
        <v>3481</v>
      </c>
      <c r="FXK135" s="28" t="s">
        <v>3482</v>
      </c>
      <c r="FXL135" s="31">
        <v>1995</v>
      </c>
      <c r="FXM135" s="35"/>
      <c r="FXN135" s="31">
        <v>2019</v>
      </c>
      <c r="FXO135" s="26"/>
      <c r="FXP135" s="14" t="s">
        <v>3483</v>
      </c>
      <c r="FXQ135" s="55" t="s">
        <v>3443</v>
      </c>
      <c r="FXR135" s="28" t="s">
        <v>3481</v>
      </c>
      <c r="FXS135" s="28" t="s">
        <v>3482</v>
      </c>
      <c r="FXT135" s="31">
        <v>1995</v>
      </c>
      <c r="FXU135" s="35"/>
      <c r="FXV135" s="31">
        <v>2019</v>
      </c>
      <c r="FXW135" s="26"/>
      <c r="FXX135" s="14" t="s">
        <v>3483</v>
      </c>
      <c r="FXY135" s="55" t="s">
        <v>3443</v>
      </c>
      <c r="FXZ135" s="28" t="s">
        <v>3481</v>
      </c>
      <c r="FYA135" s="28" t="s">
        <v>3482</v>
      </c>
      <c r="FYB135" s="31">
        <v>1995</v>
      </c>
      <c r="FYC135" s="35"/>
      <c r="FYD135" s="31">
        <v>2019</v>
      </c>
      <c r="FYE135" s="26"/>
      <c r="FYF135" s="14" t="s">
        <v>3483</v>
      </c>
      <c r="FYG135" s="55" t="s">
        <v>3443</v>
      </c>
      <c r="FYH135" s="28" t="s">
        <v>3481</v>
      </c>
      <c r="FYI135" s="28" t="s">
        <v>3482</v>
      </c>
      <c r="FYJ135" s="31">
        <v>1995</v>
      </c>
      <c r="FYK135" s="35"/>
      <c r="FYL135" s="31">
        <v>2019</v>
      </c>
      <c r="FYM135" s="26"/>
      <c r="FYN135" s="14" t="s">
        <v>3483</v>
      </c>
      <c r="FYO135" s="55" t="s">
        <v>3443</v>
      </c>
      <c r="FYP135" s="28" t="s">
        <v>3481</v>
      </c>
      <c r="FYQ135" s="28" t="s">
        <v>3482</v>
      </c>
      <c r="FYR135" s="31">
        <v>1995</v>
      </c>
      <c r="FYS135" s="35"/>
      <c r="FYT135" s="31">
        <v>2019</v>
      </c>
      <c r="FYU135" s="26"/>
      <c r="FYV135" s="14" t="s">
        <v>3483</v>
      </c>
      <c r="FYW135" s="55" t="s">
        <v>3443</v>
      </c>
      <c r="FYX135" s="28" t="s">
        <v>3481</v>
      </c>
      <c r="FYY135" s="28" t="s">
        <v>3482</v>
      </c>
      <c r="FYZ135" s="31">
        <v>1995</v>
      </c>
      <c r="FZA135" s="35"/>
      <c r="FZB135" s="31">
        <v>2019</v>
      </c>
      <c r="FZC135" s="26"/>
      <c r="FZD135" s="14" t="s">
        <v>3483</v>
      </c>
      <c r="FZE135" s="55" t="s">
        <v>3443</v>
      </c>
      <c r="FZF135" s="28" t="s">
        <v>3481</v>
      </c>
      <c r="FZG135" s="28" t="s">
        <v>3482</v>
      </c>
      <c r="FZH135" s="31">
        <v>1995</v>
      </c>
      <c r="FZI135" s="35"/>
      <c r="FZJ135" s="31">
        <v>2019</v>
      </c>
      <c r="FZK135" s="26"/>
      <c r="FZL135" s="14" t="s">
        <v>3483</v>
      </c>
      <c r="FZM135" s="55" t="s">
        <v>3443</v>
      </c>
      <c r="FZN135" s="28" t="s">
        <v>3481</v>
      </c>
      <c r="FZO135" s="28" t="s">
        <v>3482</v>
      </c>
      <c r="FZP135" s="31">
        <v>1995</v>
      </c>
      <c r="FZQ135" s="35"/>
      <c r="FZR135" s="31">
        <v>2019</v>
      </c>
      <c r="FZS135" s="26"/>
      <c r="FZT135" s="14" t="s">
        <v>3483</v>
      </c>
      <c r="FZU135" s="55" t="s">
        <v>3443</v>
      </c>
      <c r="FZV135" s="28" t="s">
        <v>3481</v>
      </c>
      <c r="FZW135" s="28" t="s">
        <v>3482</v>
      </c>
      <c r="FZX135" s="31">
        <v>1995</v>
      </c>
      <c r="FZY135" s="35"/>
      <c r="FZZ135" s="31">
        <v>2019</v>
      </c>
      <c r="GAA135" s="26"/>
      <c r="GAB135" s="14" t="s">
        <v>3483</v>
      </c>
      <c r="GAC135" s="55" t="s">
        <v>3443</v>
      </c>
      <c r="GAD135" s="28" t="s">
        <v>3481</v>
      </c>
      <c r="GAE135" s="28" t="s">
        <v>3482</v>
      </c>
      <c r="GAF135" s="31">
        <v>1995</v>
      </c>
      <c r="GAG135" s="35"/>
      <c r="GAH135" s="31">
        <v>2019</v>
      </c>
      <c r="GAI135" s="26"/>
      <c r="GAJ135" s="14" t="s">
        <v>3483</v>
      </c>
      <c r="GAK135" s="55" t="s">
        <v>3443</v>
      </c>
      <c r="GAL135" s="28" t="s">
        <v>3481</v>
      </c>
      <c r="GAM135" s="28" t="s">
        <v>3482</v>
      </c>
      <c r="GAN135" s="31">
        <v>1995</v>
      </c>
      <c r="GAO135" s="35"/>
      <c r="GAP135" s="31">
        <v>2019</v>
      </c>
      <c r="GAQ135" s="26"/>
      <c r="GAR135" s="14" t="s">
        <v>3483</v>
      </c>
      <c r="GAS135" s="55" t="s">
        <v>3443</v>
      </c>
      <c r="GAT135" s="28" t="s">
        <v>3481</v>
      </c>
      <c r="GAU135" s="28" t="s">
        <v>3482</v>
      </c>
      <c r="GAV135" s="31">
        <v>1995</v>
      </c>
      <c r="GAW135" s="35"/>
      <c r="GAX135" s="31">
        <v>2019</v>
      </c>
      <c r="GAY135" s="26"/>
      <c r="GAZ135" s="14" t="s">
        <v>3483</v>
      </c>
      <c r="GBA135" s="55" t="s">
        <v>3443</v>
      </c>
      <c r="GBB135" s="28" t="s">
        <v>3481</v>
      </c>
      <c r="GBC135" s="28" t="s">
        <v>3482</v>
      </c>
      <c r="GBD135" s="31">
        <v>1995</v>
      </c>
      <c r="GBE135" s="35"/>
      <c r="GBF135" s="31">
        <v>2019</v>
      </c>
      <c r="GBG135" s="26"/>
      <c r="GBH135" s="14" t="s">
        <v>3483</v>
      </c>
      <c r="GBI135" s="55" t="s">
        <v>3443</v>
      </c>
      <c r="GBJ135" s="28" t="s">
        <v>3481</v>
      </c>
      <c r="GBK135" s="28" t="s">
        <v>3482</v>
      </c>
      <c r="GBL135" s="31">
        <v>1995</v>
      </c>
      <c r="GBM135" s="35"/>
      <c r="GBN135" s="31">
        <v>2019</v>
      </c>
      <c r="GBO135" s="26"/>
      <c r="GBP135" s="14" t="s">
        <v>3483</v>
      </c>
      <c r="GBQ135" s="55" t="s">
        <v>3443</v>
      </c>
      <c r="GBR135" s="28" t="s">
        <v>3481</v>
      </c>
      <c r="GBS135" s="28" t="s">
        <v>3482</v>
      </c>
      <c r="GBT135" s="31">
        <v>1995</v>
      </c>
      <c r="GBU135" s="35"/>
      <c r="GBV135" s="31">
        <v>2019</v>
      </c>
      <c r="GBW135" s="26"/>
      <c r="GBX135" s="14" t="s">
        <v>3483</v>
      </c>
      <c r="GBY135" s="55" t="s">
        <v>3443</v>
      </c>
      <c r="GBZ135" s="28" t="s">
        <v>3481</v>
      </c>
      <c r="GCA135" s="28" t="s">
        <v>3482</v>
      </c>
      <c r="GCB135" s="31">
        <v>1995</v>
      </c>
      <c r="GCC135" s="35"/>
      <c r="GCD135" s="31">
        <v>2019</v>
      </c>
      <c r="GCE135" s="26"/>
      <c r="GCF135" s="14" t="s">
        <v>3483</v>
      </c>
      <c r="GCG135" s="55" t="s">
        <v>3443</v>
      </c>
      <c r="GCH135" s="28" t="s">
        <v>3481</v>
      </c>
      <c r="GCI135" s="28" t="s">
        <v>3482</v>
      </c>
      <c r="GCJ135" s="31">
        <v>1995</v>
      </c>
      <c r="GCK135" s="35"/>
      <c r="GCL135" s="31">
        <v>2019</v>
      </c>
      <c r="GCM135" s="26"/>
      <c r="GCN135" s="14" t="s">
        <v>3483</v>
      </c>
      <c r="GCO135" s="55" t="s">
        <v>3443</v>
      </c>
      <c r="GCP135" s="28" t="s">
        <v>3481</v>
      </c>
      <c r="GCQ135" s="28" t="s">
        <v>3482</v>
      </c>
      <c r="GCR135" s="31">
        <v>1995</v>
      </c>
      <c r="GCS135" s="35"/>
      <c r="GCT135" s="31">
        <v>2019</v>
      </c>
      <c r="GCU135" s="26"/>
      <c r="GCV135" s="14" t="s">
        <v>3483</v>
      </c>
      <c r="GCW135" s="55" t="s">
        <v>3443</v>
      </c>
      <c r="GCX135" s="28" t="s">
        <v>3481</v>
      </c>
      <c r="GCY135" s="28" t="s">
        <v>3482</v>
      </c>
      <c r="GCZ135" s="31">
        <v>1995</v>
      </c>
      <c r="GDA135" s="35"/>
      <c r="GDB135" s="31">
        <v>2019</v>
      </c>
      <c r="GDC135" s="26"/>
      <c r="GDD135" s="14" t="s">
        <v>3483</v>
      </c>
      <c r="GDE135" s="55" t="s">
        <v>3443</v>
      </c>
      <c r="GDF135" s="28" t="s">
        <v>3481</v>
      </c>
      <c r="GDG135" s="28" t="s">
        <v>3482</v>
      </c>
      <c r="GDH135" s="31">
        <v>1995</v>
      </c>
      <c r="GDI135" s="35"/>
      <c r="GDJ135" s="31">
        <v>2019</v>
      </c>
      <c r="GDK135" s="26"/>
      <c r="GDL135" s="14" t="s">
        <v>3483</v>
      </c>
      <c r="GDM135" s="55" t="s">
        <v>3443</v>
      </c>
      <c r="GDN135" s="28" t="s">
        <v>3481</v>
      </c>
      <c r="GDO135" s="28" t="s">
        <v>3482</v>
      </c>
      <c r="GDP135" s="31">
        <v>1995</v>
      </c>
      <c r="GDQ135" s="35"/>
      <c r="GDR135" s="31">
        <v>2019</v>
      </c>
      <c r="GDS135" s="26"/>
      <c r="GDT135" s="14" t="s">
        <v>3483</v>
      </c>
      <c r="GDU135" s="55" t="s">
        <v>3443</v>
      </c>
      <c r="GDV135" s="28" t="s">
        <v>3481</v>
      </c>
      <c r="GDW135" s="28" t="s">
        <v>3482</v>
      </c>
      <c r="GDX135" s="31">
        <v>1995</v>
      </c>
      <c r="GDY135" s="35"/>
      <c r="GDZ135" s="31">
        <v>2019</v>
      </c>
      <c r="GEA135" s="26"/>
      <c r="GEB135" s="14" t="s">
        <v>3483</v>
      </c>
      <c r="GEC135" s="55" t="s">
        <v>3443</v>
      </c>
      <c r="GED135" s="28" t="s">
        <v>3481</v>
      </c>
      <c r="GEE135" s="28" t="s">
        <v>3482</v>
      </c>
      <c r="GEF135" s="31">
        <v>1995</v>
      </c>
      <c r="GEG135" s="35"/>
      <c r="GEH135" s="31">
        <v>2019</v>
      </c>
      <c r="GEI135" s="26"/>
      <c r="GEJ135" s="14" t="s">
        <v>3483</v>
      </c>
      <c r="GEK135" s="55" t="s">
        <v>3443</v>
      </c>
      <c r="GEL135" s="28" t="s">
        <v>3481</v>
      </c>
      <c r="GEM135" s="28" t="s">
        <v>3482</v>
      </c>
      <c r="GEN135" s="31">
        <v>1995</v>
      </c>
      <c r="GEO135" s="35"/>
      <c r="GEP135" s="31">
        <v>2019</v>
      </c>
      <c r="GEQ135" s="26"/>
      <c r="GER135" s="14" t="s">
        <v>3483</v>
      </c>
      <c r="GES135" s="55" t="s">
        <v>3443</v>
      </c>
      <c r="GET135" s="28" t="s">
        <v>3481</v>
      </c>
      <c r="GEU135" s="28" t="s">
        <v>3482</v>
      </c>
      <c r="GEV135" s="31">
        <v>1995</v>
      </c>
      <c r="GEW135" s="35"/>
      <c r="GEX135" s="31">
        <v>2019</v>
      </c>
      <c r="GEY135" s="26"/>
      <c r="GEZ135" s="14" t="s">
        <v>3483</v>
      </c>
      <c r="GFA135" s="55" t="s">
        <v>3443</v>
      </c>
      <c r="GFB135" s="28" t="s">
        <v>3481</v>
      </c>
      <c r="GFC135" s="28" t="s">
        <v>3482</v>
      </c>
      <c r="GFD135" s="31">
        <v>1995</v>
      </c>
      <c r="GFE135" s="35"/>
      <c r="GFF135" s="31">
        <v>2019</v>
      </c>
      <c r="GFG135" s="26"/>
      <c r="GFH135" s="14" t="s">
        <v>3483</v>
      </c>
      <c r="GFI135" s="55" t="s">
        <v>3443</v>
      </c>
      <c r="GFJ135" s="28" t="s">
        <v>3481</v>
      </c>
      <c r="GFK135" s="28" t="s">
        <v>3482</v>
      </c>
      <c r="GFL135" s="31">
        <v>1995</v>
      </c>
      <c r="GFM135" s="35"/>
      <c r="GFN135" s="31">
        <v>2019</v>
      </c>
      <c r="GFO135" s="26"/>
      <c r="GFP135" s="14" t="s">
        <v>3483</v>
      </c>
      <c r="GFQ135" s="55" t="s">
        <v>3443</v>
      </c>
      <c r="GFR135" s="28" t="s">
        <v>3481</v>
      </c>
      <c r="GFS135" s="28" t="s">
        <v>3482</v>
      </c>
      <c r="GFT135" s="31">
        <v>1995</v>
      </c>
      <c r="GFU135" s="35"/>
      <c r="GFV135" s="31">
        <v>2019</v>
      </c>
      <c r="GFW135" s="26"/>
      <c r="GFX135" s="14" t="s">
        <v>3483</v>
      </c>
      <c r="GFY135" s="55" t="s">
        <v>3443</v>
      </c>
      <c r="GFZ135" s="28" t="s">
        <v>3481</v>
      </c>
      <c r="GGA135" s="28" t="s">
        <v>3482</v>
      </c>
      <c r="GGB135" s="31">
        <v>1995</v>
      </c>
      <c r="GGC135" s="35"/>
      <c r="GGD135" s="31">
        <v>2019</v>
      </c>
      <c r="GGE135" s="26"/>
      <c r="GGF135" s="14" t="s">
        <v>3483</v>
      </c>
      <c r="GGG135" s="55" t="s">
        <v>3443</v>
      </c>
      <c r="GGH135" s="28" t="s">
        <v>3481</v>
      </c>
      <c r="GGI135" s="28" t="s">
        <v>3482</v>
      </c>
      <c r="GGJ135" s="31">
        <v>1995</v>
      </c>
      <c r="GGK135" s="35"/>
      <c r="GGL135" s="31">
        <v>2019</v>
      </c>
      <c r="GGM135" s="26"/>
      <c r="GGN135" s="14" t="s">
        <v>3483</v>
      </c>
      <c r="GGO135" s="55" t="s">
        <v>3443</v>
      </c>
      <c r="GGP135" s="28" t="s">
        <v>3481</v>
      </c>
      <c r="GGQ135" s="28" t="s">
        <v>3482</v>
      </c>
      <c r="GGR135" s="31">
        <v>1995</v>
      </c>
      <c r="GGS135" s="35"/>
      <c r="GGT135" s="31">
        <v>2019</v>
      </c>
      <c r="GGU135" s="26"/>
      <c r="GGV135" s="14" t="s">
        <v>3483</v>
      </c>
      <c r="GGW135" s="55" t="s">
        <v>3443</v>
      </c>
      <c r="GGX135" s="28" t="s">
        <v>3481</v>
      </c>
      <c r="GGY135" s="28" t="s">
        <v>3482</v>
      </c>
      <c r="GGZ135" s="31">
        <v>1995</v>
      </c>
      <c r="GHA135" s="35"/>
      <c r="GHB135" s="31">
        <v>2019</v>
      </c>
      <c r="GHC135" s="26"/>
      <c r="GHD135" s="14" t="s">
        <v>3483</v>
      </c>
      <c r="GHE135" s="55" t="s">
        <v>3443</v>
      </c>
      <c r="GHF135" s="28" t="s">
        <v>3481</v>
      </c>
      <c r="GHG135" s="28" t="s">
        <v>3482</v>
      </c>
      <c r="GHH135" s="31">
        <v>1995</v>
      </c>
      <c r="GHI135" s="35"/>
      <c r="GHJ135" s="31">
        <v>2019</v>
      </c>
      <c r="GHK135" s="26"/>
      <c r="GHL135" s="14" t="s">
        <v>3483</v>
      </c>
      <c r="GHM135" s="55" t="s">
        <v>3443</v>
      </c>
      <c r="GHN135" s="28" t="s">
        <v>3481</v>
      </c>
      <c r="GHO135" s="28" t="s">
        <v>3482</v>
      </c>
      <c r="GHP135" s="31">
        <v>1995</v>
      </c>
      <c r="GHQ135" s="35"/>
      <c r="GHR135" s="31">
        <v>2019</v>
      </c>
      <c r="GHS135" s="26"/>
      <c r="GHT135" s="14" t="s">
        <v>3483</v>
      </c>
      <c r="GHU135" s="55" t="s">
        <v>3443</v>
      </c>
      <c r="GHV135" s="28" t="s">
        <v>3481</v>
      </c>
      <c r="GHW135" s="28" t="s">
        <v>3482</v>
      </c>
      <c r="GHX135" s="31">
        <v>1995</v>
      </c>
      <c r="GHY135" s="35"/>
      <c r="GHZ135" s="31">
        <v>2019</v>
      </c>
      <c r="GIA135" s="26"/>
      <c r="GIB135" s="14" t="s">
        <v>3483</v>
      </c>
      <c r="GIC135" s="55" t="s">
        <v>3443</v>
      </c>
      <c r="GID135" s="28" t="s">
        <v>3481</v>
      </c>
      <c r="GIE135" s="28" t="s">
        <v>3482</v>
      </c>
      <c r="GIF135" s="31">
        <v>1995</v>
      </c>
      <c r="GIG135" s="35"/>
      <c r="GIH135" s="31">
        <v>2019</v>
      </c>
      <c r="GII135" s="26"/>
      <c r="GIJ135" s="14" t="s">
        <v>3483</v>
      </c>
      <c r="GIK135" s="55" t="s">
        <v>3443</v>
      </c>
      <c r="GIL135" s="28" t="s">
        <v>3481</v>
      </c>
      <c r="GIM135" s="28" t="s">
        <v>3482</v>
      </c>
      <c r="GIN135" s="31">
        <v>1995</v>
      </c>
      <c r="GIO135" s="35"/>
      <c r="GIP135" s="31">
        <v>2019</v>
      </c>
      <c r="GIQ135" s="26"/>
      <c r="GIR135" s="14" t="s">
        <v>3483</v>
      </c>
      <c r="GIS135" s="55" t="s">
        <v>3443</v>
      </c>
      <c r="GIT135" s="28" t="s">
        <v>3481</v>
      </c>
      <c r="GIU135" s="28" t="s">
        <v>3482</v>
      </c>
      <c r="GIV135" s="31">
        <v>1995</v>
      </c>
      <c r="GIW135" s="35"/>
      <c r="GIX135" s="31">
        <v>2019</v>
      </c>
      <c r="GIY135" s="26"/>
      <c r="GIZ135" s="14" t="s">
        <v>3483</v>
      </c>
      <c r="GJA135" s="55" t="s">
        <v>3443</v>
      </c>
      <c r="GJB135" s="28" t="s">
        <v>3481</v>
      </c>
      <c r="GJC135" s="28" t="s">
        <v>3482</v>
      </c>
      <c r="GJD135" s="31">
        <v>1995</v>
      </c>
      <c r="GJE135" s="35"/>
      <c r="GJF135" s="31">
        <v>2019</v>
      </c>
      <c r="GJG135" s="26"/>
      <c r="GJH135" s="14" t="s">
        <v>3483</v>
      </c>
      <c r="GJI135" s="55" t="s">
        <v>3443</v>
      </c>
      <c r="GJJ135" s="28" t="s">
        <v>3481</v>
      </c>
      <c r="GJK135" s="28" t="s">
        <v>3482</v>
      </c>
      <c r="GJL135" s="31">
        <v>1995</v>
      </c>
      <c r="GJM135" s="35"/>
      <c r="GJN135" s="31">
        <v>2019</v>
      </c>
      <c r="GJO135" s="26"/>
      <c r="GJP135" s="14" t="s">
        <v>3483</v>
      </c>
      <c r="GJQ135" s="55" t="s">
        <v>3443</v>
      </c>
      <c r="GJR135" s="28" t="s">
        <v>3481</v>
      </c>
      <c r="GJS135" s="28" t="s">
        <v>3482</v>
      </c>
      <c r="GJT135" s="31">
        <v>1995</v>
      </c>
      <c r="GJU135" s="35"/>
      <c r="GJV135" s="31">
        <v>2019</v>
      </c>
      <c r="GJW135" s="26"/>
      <c r="GJX135" s="14" t="s">
        <v>3483</v>
      </c>
      <c r="GJY135" s="55" t="s">
        <v>3443</v>
      </c>
      <c r="GJZ135" s="28" t="s">
        <v>3481</v>
      </c>
      <c r="GKA135" s="28" t="s">
        <v>3482</v>
      </c>
      <c r="GKB135" s="31">
        <v>1995</v>
      </c>
      <c r="GKC135" s="35"/>
      <c r="GKD135" s="31">
        <v>2019</v>
      </c>
      <c r="GKE135" s="26"/>
      <c r="GKF135" s="14" t="s">
        <v>3483</v>
      </c>
      <c r="GKG135" s="55" t="s">
        <v>3443</v>
      </c>
      <c r="GKH135" s="28" t="s">
        <v>3481</v>
      </c>
      <c r="GKI135" s="28" t="s">
        <v>3482</v>
      </c>
      <c r="GKJ135" s="31">
        <v>1995</v>
      </c>
      <c r="GKK135" s="35"/>
      <c r="GKL135" s="31">
        <v>2019</v>
      </c>
      <c r="GKM135" s="26"/>
      <c r="GKN135" s="14" t="s">
        <v>3483</v>
      </c>
      <c r="GKO135" s="55" t="s">
        <v>3443</v>
      </c>
      <c r="GKP135" s="28" t="s">
        <v>3481</v>
      </c>
      <c r="GKQ135" s="28" t="s">
        <v>3482</v>
      </c>
      <c r="GKR135" s="31">
        <v>1995</v>
      </c>
      <c r="GKS135" s="35"/>
      <c r="GKT135" s="31">
        <v>2019</v>
      </c>
      <c r="GKU135" s="26"/>
      <c r="GKV135" s="14" t="s">
        <v>3483</v>
      </c>
      <c r="GKW135" s="55" t="s">
        <v>3443</v>
      </c>
      <c r="GKX135" s="28" t="s">
        <v>3481</v>
      </c>
      <c r="GKY135" s="28" t="s">
        <v>3482</v>
      </c>
      <c r="GKZ135" s="31">
        <v>1995</v>
      </c>
      <c r="GLA135" s="35"/>
      <c r="GLB135" s="31">
        <v>2019</v>
      </c>
      <c r="GLC135" s="26"/>
      <c r="GLD135" s="14" t="s">
        <v>3483</v>
      </c>
      <c r="GLE135" s="55" t="s">
        <v>3443</v>
      </c>
      <c r="GLF135" s="28" t="s">
        <v>3481</v>
      </c>
      <c r="GLG135" s="28" t="s">
        <v>3482</v>
      </c>
      <c r="GLH135" s="31">
        <v>1995</v>
      </c>
      <c r="GLI135" s="35"/>
      <c r="GLJ135" s="31">
        <v>2019</v>
      </c>
      <c r="GLK135" s="26"/>
      <c r="GLL135" s="14" t="s">
        <v>3483</v>
      </c>
      <c r="GLM135" s="55" t="s">
        <v>3443</v>
      </c>
      <c r="GLN135" s="28" t="s">
        <v>3481</v>
      </c>
      <c r="GLO135" s="28" t="s">
        <v>3482</v>
      </c>
      <c r="GLP135" s="31">
        <v>1995</v>
      </c>
      <c r="GLQ135" s="35"/>
      <c r="GLR135" s="31">
        <v>2019</v>
      </c>
      <c r="GLS135" s="26"/>
      <c r="GLT135" s="14" t="s">
        <v>3483</v>
      </c>
      <c r="GLU135" s="55" t="s">
        <v>3443</v>
      </c>
      <c r="GLV135" s="28" t="s">
        <v>3481</v>
      </c>
      <c r="GLW135" s="28" t="s">
        <v>3482</v>
      </c>
      <c r="GLX135" s="31">
        <v>1995</v>
      </c>
      <c r="GLY135" s="35"/>
      <c r="GLZ135" s="31">
        <v>2019</v>
      </c>
      <c r="GMA135" s="26"/>
      <c r="GMB135" s="14" t="s">
        <v>3483</v>
      </c>
      <c r="GMC135" s="55" t="s">
        <v>3443</v>
      </c>
      <c r="GMD135" s="28" t="s">
        <v>3481</v>
      </c>
      <c r="GME135" s="28" t="s">
        <v>3482</v>
      </c>
      <c r="GMF135" s="31">
        <v>1995</v>
      </c>
      <c r="GMG135" s="35"/>
      <c r="GMH135" s="31">
        <v>2019</v>
      </c>
      <c r="GMI135" s="26"/>
      <c r="GMJ135" s="14" t="s">
        <v>3483</v>
      </c>
      <c r="GMK135" s="55" t="s">
        <v>3443</v>
      </c>
      <c r="GML135" s="28" t="s">
        <v>3481</v>
      </c>
      <c r="GMM135" s="28" t="s">
        <v>3482</v>
      </c>
      <c r="GMN135" s="31">
        <v>1995</v>
      </c>
      <c r="GMO135" s="35"/>
      <c r="GMP135" s="31">
        <v>2019</v>
      </c>
      <c r="GMQ135" s="26"/>
      <c r="GMR135" s="14" t="s">
        <v>3483</v>
      </c>
      <c r="GMS135" s="55" t="s">
        <v>3443</v>
      </c>
      <c r="GMT135" s="28" t="s">
        <v>3481</v>
      </c>
      <c r="GMU135" s="28" t="s">
        <v>3482</v>
      </c>
      <c r="GMV135" s="31">
        <v>1995</v>
      </c>
      <c r="GMW135" s="35"/>
      <c r="GMX135" s="31">
        <v>2019</v>
      </c>
      <c r="GMY135" s="26"/>
      <c r="GMZ135" s="14" t="s">
        <v>3483</v>
      </c>
      <c r="GNA135" s="55" t="s">
        <v>3443</v>
      </c>
      <c r="GNB135" s="28" t="s">
        <v>3481</v>
      </c>
      <c r="GNC135" s="28" t="s">
        <v>3482</v>
      </c>
      <c r="GND135" s="31">
        <v>1995</v>
      </c>
      <c r="GNE135" s="35"/>
      <c r="GNF135" s="31">
        <v>2019</v>
      </c>
      <c r="GNG135" s="26"/>
      <c r="GNH135" s="14" t="s">
        <v>3483</v>
      </c>
      <c r="GNI135" s="55" t="s">
        <v>3443</v>
      </c>
      <c r="GNJ135" s="28" t="s">
        <v>3481</v>
      </c>
      <c r="GNK135" s="28" t="s">
        <v>3482</v>
      </c>
      <c r="GNL135" s="31">
        <v>1995</v>
      </c>
      <c r="GNM135" s="35"/>
      <c r="GNN135" s="31">
        <v>2019</v>
      </c>
      <c r="GNO135" s="26"/>
      <c r="GNP135" s="14" t="s">
        <v>3483</v>
      </c>
      <c r="GNQ135" s="55" t="s">
        <v>3443</v>
      </c>
      <c r="GNR135" s="28" t="s">
        <v>3481</v>
      </c>
      <c r="GNS135" s="28" t="s">
        <v>3482</v>
      </c>
      <c r="GNT135" s="31">
        <v>1995</v>
      </c>
      <c r="GNU135" s="35"/>
      <c r="GNV135" s="31">
        <v>2019</v>
      </c>
      <c r="GNW135" s="26"/>
      <c r="GNX135" s="14" t="s">
        <v>3483</v>
      </c>
      <c r="GNY135" s="55" t="s">
        <v>3443</v>
      </c>
      <c r="GNZ135" s="28" t="s">
        <v>3481</v>
      </c>
      <c r="GOA135" s="28" t="s">
        <v>3482</v>
      </c>
      <c r="GOB135" s="31">
        <v>1995</v>
      </c>
      <c r="GOC135" s="35"/>
      <c r="GOD135" s="31">
        <v>2019</v>
      </c>
      <c r="GOE135" s="26"/>
      <c r="GOF135" s="14" t="s">
        <v>3483</v>
      </c>
      <c r="GOG135" s="55" t="s">
        <v>3443</v>
      </c>
      <c r="GOH135" s="28" t="s">
        <v>3481</v>
      </c>
      <c r="GOI135" s="28" t="s">
        <v>3482</v>
      </c>
      <c r="GOJ135" s="31">
        <v>1995</v>
      </c>
      <c r="GOK135" s="35"/>
      <c r="GOL135" s="31">
        <v>2019</v>
      </c>
      <c r="GOM135" s="26"/>
      <c r="GON135" s="14" t="s">
        <v>3483</v>
      </c>
      <c r="GOO135" s="55" t="s">
        <v>3443</v>
      </c>
      <c r="GOP135" s="28" t="s">
        <v>3481</v>
      </c>
      <c r="GOQ135" s="28" t="s">
        <v>3482</v>
      </c>
      <c r="GOR135" s="31">
        <v>1995</v>
      </c>
      <c r="GOS135" s="35"/>
      <c r="GOT135" s="31">
        <v>2019</v>
      </c>
      <c r="GOU135" s="26"/>
      <c r="GOV135" s="14" t="s">
        <v>3483</v>
      </c>
      <c r="GOW135" s="55" t="s">
        <v>3443</v>
      </c>
      <c r="GOX135" s="28" t="s">
        <v>3481</v>
      </c>
      <c r="GOY135" s="28" t="s">
        <v>3482</v>
      </c>
      <c r="GOZ135" s="31">
        <v>1995</v>
      </c>
      <c r="GPA135" s="35"/>
      <c r="GPB135" s="31">
        <v>2019</v>
      </c>
      <c r="GPC135" s="26"/>
      <c r="GPD135" s="14" t="s">
        <v>3483</v>
      </c>
      <c r="GPE135" s="55" t="s">
        <v>3443</v>
      </c>
      <c r="GPF135" s="28" t="s">
        <v>3481</v>
      </c>
      <c r="GPG135" s="28" t="s">
        <v>3482</v>
      </c>
      <c r="GPH135" s="31">
        <v>1995</v>
      </c>
      <c r="GPI135" s="35"/>
      <c r="GPJ135" s="31">
        <v>2019</v>
      </c>
      <c r="GPK135" s="26"/>
      <c r="GPL135" s="14" t="s">
        <v>3483</v>
      </c>
      <c r="GPM135" s="55" t="s">
        <v>3443</v>
      </c>
      <c r="GPN135" s="28" t="s">
        <v>3481</v>
      </c>
      <c r="GPO135" s="28" t="s">
        <v>3482</v>
      </c>
      <c r="GPP135" s="31">
        <v>1995</v>
      </c>
      <c r="GPQ135" s="35"/>
      <c r="GPR135" s="31">
        <v>2019</v>
      </c>
      <c r="GPS135" s="26"/>
      <c r="GPT135" s="14" t="s">
        <v>3483</v>
      </c>
      <c r="GPU135" s="55" t="s">
        <v>3443</v>
      </c>
      <c r="GPV135" s="28" t="s">
        <v>3481</v>
      </c>
      <c r="GPW135" s="28" t="s">
        <v>3482</v>
      </c>
      <c r="GPX135" s="31">
        <v>1995</v>
      </c>
      <c r="GPY135" s="35"/>
      <c r="GPZ135" s="31">
        <v>2019</v>
      </c>
      <c r="GQA135" s="26"/>
      <c r="GQB135" s="14" t="s">
        <v>3483</v>
      </c>
      <c r="GQC135" s="55" t="s">
        <v>3443</v>
      </c>
      <c r="GQD135" s="28" t="s">
        <v>3481</v>
      </c>
      <c r="GQE135" s="28" t="s">
        <v>3482</v>
      </c>
      <c r="GQF135" s="31">
        <v>1995</v>
      </c>
      <c r="GQG135" s="35"/>
      <c r="GQH135" s="31">
        <v>2019</v>
      </c>
      <c r="GQI135" s="26"/>
      <c r="GQJ135" s="14" t="s">
        <v>3483</v>
      </c>
      <c r="GQK135" s="55" t="s">
        <v>3443</v>
      </c>
      <c r="GQL135" s="28" t="s">
        <v>3481</v>
      </c>
      <c r="GQM135" s="28" t="s">
        <v>3482</v>
      </c>
      <c r="GQN135" s="31">
        <v>1995</v>
      </c>
      <c r="GQO135" s="35"/>
      <c r="GQP135" s="31">
        <v>2019</v>
      </c>
      <c r="GQQ135" s="26"/>
      <c r="GQR135" s="14" t="s">
        <v>3483</v>
      </c>
      <c r="GQS135" s="55" t="s">
        <v>3443</v>
      </c>
      <c r="GQT135" s="28" t="s">
        <v>3481</v>
      </c>
      <c r="GQU135" s="28" t="s">
        <v>3482</v>
      </c>
      <c r="GQV135" s="31">
        <v>1995</v>
      </c>
      <c r="GQW135" s="35"/>
      <c r="GQX135" s="31">
        <v>2019</v>
      </c>
      <c r="GQY135" s="26"/>
      <c r="GQZ135" s="14" t="s">
        <v>3483</v>
      </c>
      <c r="GRA135" s="55" t="s">
        <v>3443</v>
      </c>
      <c r="GRB135" s="28" t="s">
        <v>3481</v>
      </c>
      <c r="GRC135" s="28" t="s">
        <v>3482</v>
      </c>
      <c r="GRD135" s="31">
        <v>1995</v>
      </c>
      <c r="GRE135" s="35"/>
      <c r="GRF135" s="31">
        <v>2019</v>
      </c>
      <c r="GRG135" s="26"/>
      <c r="GRH135" s="14" t="s">
        <v>3483</v>
      </c>
      <c r="GRI135" s="55" t="s">
        <v>3443</v>
      </c>
      <c r="GRJ135" s="28" t="s">
        <v>3481</v>
      </c>
      <c r="GRK135" s="28" t="s">
        <v>3482</v>
      </c>
      <c r="GRL135" s="31">
        <v>1995</v>
      </c>
      <c r="GRM135" s="35"/>
      <c r="GRN135" s="31">
        <v>2019</v>
      </c>
      <c r="GRO135" s="26"/>
      <c r="GRP135" s="14" t="s">
        <v>3483</v>
      </c>
      <c r="GRQ135" s="55" t="s">
        <v>3443</v>
      </c>
      <c r="GRR135" s="28" t="s">
        <v>3481</v>
      </c>
      <c r="GRS135" s="28" t="s">
        <v>3482</v>
      </c>
      <c r="GRT135" s="31">
        <v>1995</v>
      </c>
      <c r="GRU135" s="35"/>
      <c r="GRV135" s="31">
        <v>2019</v>
      </c>
      <c r="GRW135" s="26"/>
      <c r="GRX135" s="14" t="s">
        <v>3483</v>
      </c>
      <c r="GRY135" s="55" t="s">
        <v>3443</v>
      </c>
      <c r="GRZ135" s="28" t="s">
        <v>3481</v>
      </c>
      <c r="GSA135" s="28" t="s">
        <v>3482</v>
      </c>
      <c r="GSB135" s="31">
        <v>1995</v>
      </c>
      <c r="GSC135" s="35"/>
      <c r="GSD135" s="31">
        <v>2019</v>
      </c>
      <c r="GSE135" s="26"/>
      <c r="GSF135" s="14" t="s">
        <v>3483</v>
      </c>
      <c r="GSG135" s="55" t="s">
        <v>3443</v>
      </c>
      <c r="GSH135" s="28" t="s">
        <v>3481</v>
      </c>
      <c r="GSI135" s="28" t="s">
        <v>3482</v>
      </c>
      <c r="GSJ135" s="31">
        <v>1995</v>
      </c>
      <c r="GSK135" s="35"/>
      <c r="GSL135" s="31">
        <v>2019</v>
      </c>
      <c r="GSM135" s="26"/>
      <c r="GSN135" s="14" t="s">
        <v>3483</v>
      </c>
      <c r="GSO135" s="55" t="s">
        <v>3443</v>
      </c>
      <c r="GSP135" s="28" t="s">
        <v>3481</v>
      </c>
      <c r="GSQ135" s="28" t="s">
        <v>3482</v>
      </c>
      <c r="GSR135" s="31">
        <v>1995</v>
      </c>
      <c r="GSS135" s="35"/>
      <c r="GST135" s="31">
        <v>2019</v>
      </c>
      <c r="GSU135" s="26"/>
      <c r="GSV135" s="14" t="s">
        <v>3483</v>
      </c>
      <c r="GSW135" s="55" t="s">
        <v>3443</v>
      </c>
      <c r="GSX135" s="28" t="s">
        <v>3481</v>
      </c>
      <c r="GSY135" s="28" t="s">
        <v>3482</v>
      </c>
      <c r="GSZ135" s="31">
        <v>1995</v>
      </c>
      <c r="GTA135" s="35"/>
      <c r="GTB135" s="31">
        <v>2019</v>
      </c>
      <c r="GTC135" s="26"/>
      <c r="GTD135" s="14" t="s">
        <v>3483</v>
      </c>
      <c r="GTE135" s="55" t="s">
        <v>3443</v>
      </c>
      <c r="GTF135" s="28" t="s">
        <v>3481</v>
      </c>
      <c r="GTG135" s="28" t="s">
        <v>3482</v>
      </c>
      <c r="GTH135" s="31">
        <v>1995</v>
      </c>
      <c r="GTI135" s="35"/>
      <c r="GTJ135" s="31">
        <v>2019</v>
      </c>
      <c r="GTK135" s="26"/>
      <c r="GTL135" s="14" t="s">
        <v>3483</v>
      </c>
      <c r="GTM135" s="55" t="s">
        <v>3443</v>
      </c>
      <c r="GTN135" s="28" t="s">
        <v>3481</v>
      </c>
      <c r="GTO135" s="28" t="s">
        <v>3482</v>
      </c>
      <c r="GTP135" s="31">
        <v>1995</v>
      </c>
      <c r="GTQ135" s="35"/>
      <c r="GTR135" s="31">
        <v>2019</v>
      </c>
      <c r="GTS135" s="26"/>
      <c r="GTT135" s="14" t="s">
        <v>3483</v>
      </c>
      <c r="GTU135" s="55" t="s">
        <v>3443</v>
      </c>
      <c r="GTV135" s="28" t="s">
        <v>3481</v>
      </c>
      <c r="GTW135" s="28" t="s">
        <v>3482</v>
      </c>
      <c r="GTX135" s="31">
        <v>1995</v>
      </c>
      <c r="GTY135" s="35"/>
      <c r="GTZ135" s="31">
        <v>2019</v>
      </c>
      <c r="GUA135" s="26"/>
      <c r="GUB135" s="14" t="s">
        <v>3483</v>
      </c>
      <c r="GUC135" s="55" t="s">
        <v>3443</v>
      </c>
      <c r="GUD135" s="28" t="s">
        <v>3481</v>
      </c>
      <c r="GUE135" s="28" t="s">
        <v>3482</v>
      </c>
      <c r="GUF135" s="31">
        <v>1995</v>
      </c>
      <c r="GUG135" s="35"/>
      <c r="GUH135" s="31">
        <v>2019</v>
      </c>
      <c r="GUI135" s="26"/>
      <c r="GUJ135" s="14" t="s">
        <v>3483</v>
      </c>
      <c r="GUK135" s="55" t="s">
        <v>3443</v>
      </c>
      <c r="GUL135" s="28" t="s">
        <v>3481</v>
      </c>
      <c r="GUM135" s="28" t="s">
        <v>3482</v>
      </c>
      <c r="GUN135" s="31">
        <v>1995</v>
      </c>
      <c r="GUO135" s="35"/>
      <c r="GUP135" s="31">
        <v>2019</v>
      </c>
      <c r="GUQ135" s="26"/>
      <c r="GUR135" s="14" t="s">
        <v>3483</v>
      </c>
      <c r="GUS135" s="55" t="s">
        <v>3443</v>
      </c>
      <c r="GUT135" s="28" t="s">
        <v>3481</v>
      </c>
      <c r="GUU135" s="28" t="s">
        <v>3482</v>
      </c>
      <c r="GUV135" s="31">
        <v>1995</v>
      </c>
      <c r="GUW135" s="35"/>
      <c r="GUX135" s="31">
        <v>2019</v>
      </c>
      <c r="GUY135" s="26"/>
      <c r="GUZ135" s="14" t="s">
        <v>3483</v>
      </c>
      <c r="GVA135" s="55" t="s">
        <v>3443</v>
      </c>
      <c r="GVB135" s="28" t="s">
        <v>3481</v>
      </c>
      <c r="GVC135" s="28" t="s">
        <v>3482</v>
      </c>
      <c r="GVD135" s="31">
        <v>1995</v>
      </c>
      <c r="GVE135" s="35"/>
      <c r="GVF135" s="31">
        <v>2019</v>
      </c>
      <c r="GVG135" s="26"/>
      <c r="GVH135" s="14" t="s">
        <v>3483</v>
      </c>
      <c r="GVI135" s="55" t="s">
        <v>3443</v>
      </c>
      <c r="GVJ135" s="28" t="s">
        <v>3481</v>
      </c>
      <c r="GVK135" s="28" t="s">
        <v>3482</v>
      </c>
      <c r="GVL135" s="31">
        <v>1995</v>
      </c>
      <c r="GVM135" s="35"/>
      <c r="GVN135" s="31">
        <v>2019</v>
      </c>
      <c r="GVO135" s="26"/>
      <c r="GVP135" s="14" t="s">
        <v>3483</v>
      </c>
      <c r="GVQ135" s="55" t="s">
        <v>3443</v>
      </c>
      <c r="GVR135" s="28" t="s">
        <v>3481</v>
      </c>
      <c r="GVS135" s="28" t="s">
        <v>3482</v>
      </c>
      <c r="GVT135" s="31">
        <v>1995</v>
      </c>
      <c r="GVU135" s="35"/>
      <c r="GVV135" s="31">
        <v>2019</v>
      </c>
      <c r="GVW135" s="26"/>
      <c r="GVX135" s="14" t="s">
        <v>3483</v>
      </c>
      <c r="GVY135" s="55" t="s">
        <v>3443</v>
      </c>
      <c r="GVZ135" s="28" t="s">
        <v>3481</v>
      </c>
      <c r="GWA135" s="28" t="s">
        <v>3482</v>
      </c>
      <c r="GWB135" s="31">
        <v>1995</v>
      </c>
      <c r="GWC135" s="35"/>
      <c r="GWD135" s="31">
        <v>2019</v>
      </c>
      <c r="GWE135" s="26"/>
      <c r="GWF135" s="14" t="s">
        <v>3483</v>
      </c>
      <c r="GWG135" s="55" t="s">
        <v>3443</v>
      </c>
      <c r="GWH135" s="28" t="s">
        <v>3481</v>
      </c>
      <c r="GWI135" s="28" t="s">
        <v>3482</v>
      </c>
      <c r="GWJ135" s="31">
        <v>1995</v>
      </c>
      <c r="GWK135" s="35"/>
      <c r="GWL135" s="31">
        <v>2019</v>
      </c>
      <c r="GWM135" s="26"/>
      <c r="GWN135" s="14" t="s">
        <v>3483</v>
      </c>
      <c r="GWO135" s="55" t="s">
        <v>3443</v>
      </c>
      <c r="GWP135" s="28" t="s">
        <v>3481</v>
      </c>
      <c r="GWQ135" s="28" t="s">
        <v>3482</v>
      </c>
      <c r="GWR135" s="31">
        <v>1995</v>
      </c>
      <c r="GWS135" s="35"/>
      <c r="GWT135" s="31">
        <v>2019</v>
      </c>
      <c r="GWU135" s="26"/>
      <c r="GWV135" s="14" t="s">
        <v>3483</v>
      </c>
      <c r="GWW135" s="55" t="s">
        <v>3443</v>
      </c>
      <c r="GWX135" s="28" t="s">
        <v>3481</v>
      </c>
      <c r="GWY135" s="28" t="s">
        <v>3482</v>
      </c>
      <c r="GWZ135" s="31">
        <v>1995</v>
      </c>
      <c r="GXA135" s="35"/>
      <c r="GXB135" s="31">
        <v>2019</v>
      </c>
      <c r="GXC135" s="26"/>
      <c r="GXD135" s="14" t="s">
        <v>3483</v>
      </c>
      <c r="GXE135" s="55" t="s">
        <v>3443</v>
      </c>
      <c r="GXF135" s="28" t="s">
        <v>3481</v>
      </c>
      <c r="GXG135" s="28" t="s">
        <v>3482</v>
      </c>
      <c r="GXH135" s="31">
        <v>1995</v>
      </c>
      <c r="GXI135" s="35"/>
      <c r="GXJ135" s="31">
        <v>2019</v>
      </c>
      <c r="GXK135" s="26"/>
      <c r="GXL135" s="14" t="s">
        <v>3483</v>
      </c>
      <c r="GXM135" s="55" t="s">
        <v>3443</v>
      </c>
      <c r="GXN135" s="28" t="s">
        <v>3481</v>
      </c>
      <c r="GXO135" s="28" t="s">
        <v>3482</v>
      </c>
      <c r="GXP135" s="31">
        <v>1995</v>
      </c>
      <c r="GXQ135" s="35"/>
      <c r="GXR135" s="31">
        <v>2019</v>
      </c>
      <c r="GXS135" s="26"/>
      <c r="GXT135" s="14" t="s">
        <v>3483</v>
      </c>
      <c r="GXU135" s="55" t="s">
        <v>3443</v>
      </c>
      <c r="GXV135" s="28" t="s">
        <v>3481</v>
      </c>
      <c r="GXW135" s="28" t="s">
        <v>3482</v>
      </c>
      <c r="GXX135" s="31">
        <v>1995</v>
      </c>
      <c r="GXY135" s="35"/>
      <c r="GXZ135" s="31">
        <v>2019</v>
      </c>
      <c r="GYA135" s="26"/>
      <c r="GYB135" s="14" t="s">
        <v>3483</v>
      </c>
      <c r="GYC135" s="55" t="s">
        <v>3443</v>
      </c>
      <c r="GYD135" s="28" t="s">
        <v>3481</v>
      </c>
      <c r="GYE135" s="28" t="s">
        <v>3482</v>
      </c>
      <c r="GYF135" s="31">
        <v>1995</v>
      </c>
      <c r="GYG135" s="35"/>
      <c r="GYH135" s="31">
        <v>2019</v>
      </c>
      <c r="GYI135" s="26"/>
      <c r="GYJ135" s="14" t="s">
        <v>3483</v>
      </c>
      <c r="GYK135" s="55" t="s">
        <v>3443</v>
      </c>
      <c r="GYL135" s="28" t="s">
        <v>3481</v>
      </c>
      <c r="GYM135" s="28" t="s">
        <v>3482</v>
      </c>
      <c r="GYN135" s="31">
        <v>1995</v>
      </c>
      <c r="GYO135" s="35"/>
      <c r="GYP135" s="31">
        <v>2019</v>
      </c>
      <c r="GYQ135" s="26"/>
      <c r="GYR135" s="14" t="s">
        <v>3483</v>
      </c>
      <c r="GYS135" s="55" t="s">
        <v>3443</v>
      </c>
      <c r="GYT135" s="28" t="s">
        <v>3481</v>
      </c>
      <c r="GYU135" s="28" t="s">
        <v>3482</v>
      </c>
      <c r="GYV135" s="31">
        <v>1995</v>
      </c>
      <c r="GYW135" s="35"/>
      <c r="GYX135" s="31">
        <v>2019</v>
      </c>
      <c r="GYY135" s="26"/>
      <c r="GYZ135" s="14" t="s">
        <v>3483</v>
      </c>
      <c r="GZA135" s="55" t="s">
        <v>3443</v>
      </c>
      <c r="GZB135" s="28" t="s">
        <v>3481</v>
      </c>
      <c r="GZC135" s="28" t="s">
        <v>3482</v>
      </c>
      <c r="GZD135" s="31">
        <v>1995</v>
      </c>
      <c r="GZE135" s="35"/>
      <c r="GZF135" s="31">
        <v>2019</v>
      </c>
      <c r="GZG135" s="26"/>
      <c r="GZH135" s="14" t="s">
        <v>3483</v>
      </c>
      <c r="GZI135" s="55" t="s">
        <v>3443</v>
      </c>
      <c r="GZJ135" s="28" t="s">
        <v>3481</v>
      </c>
      <c r="GZK135" s="28" t="s">
        <v>3482</v>
      </c>
      <c r="GZL135" s="31">
        <v>1995</v>
      </c>
      <c r="GZM135" s="35"/>
      <c r="GZN135" s="31">
        <v>2019</v>
      </c>
      <c r="GZO135" s="26"/>
      <c r="GZP135" s="14" t="s">
        <v>3483</v>
      </c>
      <c r="GZQ135" s="55" t="s">
        <v>3443</v>
      </c>
      <c r="GZR135" s="28" t="s">
        <v>3481</v>
      </c>
      <c r="GZS135" s="28" t="s">
        <v>3482</v>
      </c>
      <c r="GZT135" s="31">
        <v>1995</v>
      </c>
      <c r="GZU135" s="35"/>
      <c r="GZV135" s="31">
        <v>2019</v>
      </c>
      <c r="GZW135" s="26"/>
      <c r="GZX135" s="14" t="s">
        <v>3483</v>
      </c>
      <c r="GZY135" s="55" t="s">
        <v>3443</v>
      </c>
      <c r="GZZ135" s="28" t="s">
        <v>3481</v>
      </c>
      <c r="HAA135" s="28" t="s">
        <v>3482</v>
      </c>
      <c r="HAB135" s="31">
        <v>1995</v>
      </c>
      <c r="HAC135" s="35"/>
      <c r="HAD135" s="31">
        <v>2019</v>
      </c>
      <c r="HAE135" s="26"/>
      <c r="HAF135" s="14" t="s">
        <v>3483</v>
      </c>
      <c r="HAG135" s="55" t="s">
        <v>3443</v>
      </c>
      <c r="HAH135" s="28" t="s">
        <v>3481</v>
      </c>
      <c r="HAI135" s="28" t="s">
        <v>3482</v>
      </c>
      <c r="HAJ135" s="31">
        <v>1995</v>
      </c>
      <c r="HAK135" s="35"/>
      <c r="HAL135" s="31">
        <v>2019</v>
      </c>
      <c r="HAM135" s="26"/>
      <c r="HAN135" s="14" t="s">
        <v>3483</v>
      </c>
      <c r="HAO135" s="55" t="s">
        <v>3443</v>
      </c>
      <c r="HAP135" s="28" t="s">
        <v>3481</v>
      </c>
      <c r="HAQ135" s="28" t="s">
        <v>3482</v>
      </c>
      <c r="HAR135" s="31">
        <v>1995</v>
      </c>
      <c r="HAS135" s="35"/>
      <c r="HAT135" s="31">
        <v>2019</v>
      </c>
      <c r="HAU135" s="26"/>
      <c r="HAV135" s="14" t="s">
        <v>3483</v>
      </c>
      <c r="HAW135" s="55" t="s">
        <v>3443</v>
      </c>
      <c r="HAX135" s="28" t="s">
        <v>3481</v>
      </c>
      <c r="HAY135" s="28" t="s">
        <v>3482</v>
      </c>
      <c r="HAZ135" s="31">
        <v>1995</v>
      </c>
      <c r="HBA135" s="35"/>
      <c r="HBB135" s="31">
        <v>2019</v>
      </c>
      <c r="HBC135" s="26"/>
      <c r="HBD135" s="14" t="s">
        <v>3483</v>
      </c>
      <c r="HBE135" s="55" t="s">
        <v>3443</v>
      </c>
      <c r="HBF135" s="28" t="s">
        <v>3481</v>
      </c>
      <c r="HBG135" s="28" t="s">
        <v>3482</v>
      </c>
      <c r="HBH135" s="31">
        <v>1995</v>
      </c>
      <c r="HBI135" s="35"/>
      <c r="HBJ135" s="31">
        <v>2019</v>
      </c>
      <c r="HBK135" s="26"/>
      <c r="HBL135" s="14" t="s">
        <v>3483</v>
      </c>
      <c r="HBM135" s="55" t="s">
        <v>3443</v>
      </c>
      <c r="HBN135" s="28" t="s">
        <v>3481</v>
      </c>
      <c r="HBO135" s="28" t="s">
        <v>3482</v>
      </c>
      <c r="HBP135" s="31">
        <v>1995</v>
      </c>
      <c r="HBQ135" s="35"/>
      <c r="HBR135" s="31">
        <v>2019</v>
      </c>
      <c r="HBS135" s="26"/>
      <c r="HBT135" s="14" t="s">
        <v>3483</v>
      </c>
      <c r="HBU135" s="55" t="s">
        <v>3443</v>
      </c>
      <c r="HBV135" s="28" t="s">
        <v>3481</v>
      </c>
      <c r="HBW135" s="28" t="s">
        <v>3482</v>
      </c>
      <c r="HBX135" s="31">
        <v>1995</v>
      </c>
      <c r="HBY135" s="35"/>
      <c r="HBZ135" s="31">
        <v>2019</v>
      </c>
      <c r="HCA135" s="26"/>
      <c r="HCB135" s="14" t="s">
        <v>3483</v>
      </c>
      <c r="HCC135" s="55" t="s">
        <v>3443</v>
      </c>
      <c r="HCD135" s="28" t="s">
        <v>3481</v>
      </c>
      <c r="HCE135" s="28" t="s">
        <v>3482</v>
      </c>
      <c r="HCF135" s="31">
        <v>1995</v>
      </c>
      <c r="HCG135" s="35"/>
      <c r="HCH135" s="31">
        <v>2019</v>
      </c>
      <c r="HCI135" s="26"/>
      <c r="HCJ135" s="14" t="s">
        <v>3483</v>
      </c>
      <c r="HCK135" s="55" t="s">
        <v>3443</v>
      </c>
      <c r="HCL135" s="28" t="s">
        <v>3481</v>
      </c>
      <c r="HCM135" s="28" t="s">
        <v>3482</v>
      </c>
      <c r="HCN135" s="31">
        <v>1995</v>
      </c>
      <c r="HCO135" s="35"/>
      <c r="HCP135" s="31">
        <v>2019</v>
      </c>
      <c r="HCQ135" s="26"/>
      <c r="HCR135" s="14" t="s">
        <v>3483</v>
      </c>
      <c r="HCS135" s="55" t="s">
        <v>3443</v>
      </c>
      <c r="HCT135" s="28" t="s">
        <v>3481</v>
      </c>
      <c r="HCU135" s="28" t="s">
        <v>3482</v>
      </c>
      <c r="HCV135" s="31">
        <v>1995</v>
      </c>
      <c r="HCW135" s="35"/>
      <c r="HCX135" s="31">
        <v>2019</v>
      </c>
      <c r="HCY135" s="26"/>
      <c r="HCZ135" s="14" t="s">
        <v>3483</v>
      </c>
      <c r="HDA135" s="55" t="s">
        <v>3443</v>
      </c>
      <c r="HDB135" s="28" t="s">
        <v>3481</v>
      </c>
      <c r="HDC135" s="28" t="s">
        <v>3482</v>
      </c>
      <c r="HDD135" s="31">
        <v>1995</v>
      </c>
      <c r="HDE135" s="35"/>
      <c r="HDF135" s="31">
        <v>2019</v>
      </c>
      <c r="HDG135" s="26"/>
      <c r="HDH135" s="14" t="s">
        <v>3483</v>
      </c>
      <c r="HDI135" s="55" t="s">
        <v>3443</v>
      </c>
      <c r="HDJ135" s="28" t="s">
        <v>3481</v>
      </c>
      <c r="HDK135" s="28" t="s">
        <v>3482</v>
      </c>
      <c r="HDL135" s="31">
        <v>1995</v>
      </c>
      <c r="HDM135" s="35"/>
      <c r="HDN135" s="31">
        <v>2019</v>
      </c>
      <c r="HDO135" s="26"/>
      <c r="HDP135" s="14" t="s">
        <v>3483</v>
      </c>
      <c r="HDQ135" s="55" t="s">
        <v>3443</v>
      </c>
      <c r="HDR135" s="28" t="s">
        <v>3481</v>
      </c>
      <c r="HDS135" s="28" t="s">
        <v>3482</v>
      </c>
      <c r="HDT135" s="31">
        <v>1995</v>
      </c>
      <c r="HDU135" s="35"/>
      <c r="HDV135" s="31">
        <v>2019</v>
      </c>
      <c r="HDW135" s="26"/>
      <c r="HDX135" s="14" t="s">
        <v>3483</v>
      </c>
      <c r="HDY135" s="55" t="s">
        <v>3443</v>
      </c>
      <c r="HDZ135" s="28" t="s">
        <v>3481</v>
      </c>
      <c r="HEA135" s="28" t="s">
        <v>3482</v>
      </c>
      <c r="HEB135" s="31">
        <v>1995</v>
      </c>
      <c r="HEC135" s="35"/>
      <c r="HED135" s="31">
        <v>2019</v>
      </c>
      <c r="HEE135" s="26"/>
      <c r="HEF135" s="14" t="s">
        <v>3483</v>
      </c>
      <c r="HEG135" s="55" t="s">
        <v>3443</v>
      </c>
      <c r="HEH135" s="28" t="s">
        <v>3481</v>
      </c>
      <c r="HEI135" s="28" t="s">
        <v>3482</v>
      </c>
      <c r="HEJ135" s="31">
        <v>1995</v>
      </c>
      <c r="HEK135" s="35"/>
      <c r="HEL135" s="31">
        <v>2019</v>
      </c>
      <c r="HEM135" s="26"/>
      <c r="HEN135" s="14" t="s">
        <v>3483</v>
      </c>
      <c r="HEO135" s="55" t="s">
        <v>3443</v>
      </c>
      <c r="HEP135" s="28" t="s">
        <v>3481</v>
      </c>
      <c r="HEQ135" s="28" t="s">
        <v>3482</v>
      </c>
      <c r="HER135" s="31">
        <v>1995</v>
      </c>
      <c r="HES135" s="35"/>
      <c r="HET135" s="31">
        <v>2019</v>
      </c>
      <c r="HEU135" s="26"/>
      <c r="HEV135" s="14" t="s">
        <v>3483</v>
      </c>
      <c r="HEW135" s="55" t="s">
        <v>3443</v>
      </c>
      <c r="HEX135" s="28" t="s">
        <v>3481</v>
      </c>
      <c r="HEY135" s="28" t="s">
        <v>3482</v>
      </c>
      <c r="HEZ135" s="31">
        <v>1995</v>
      </c>
      <c r="HFA135" s="35"/>
      <c r="HFB135" s="31">
        <v>2019</v>
      </c>
      <c r="HFC135" s="26"/>
      <c r="HFD135" s="14" t="s">
        <v>3483</v>
      </c>
      <c r="HFE135" s="55" t="s">
        <v>3443</v>
      </c>
      <c r="HFF135" s="28" t="s">
        <v>3481</v>
      </c>
      <c r="HFG135" s="28" t="s">
        <v>3482</v>
      </c>
      <c r="HFH135" s="31">
        <v>1995</v>
      </c>
      <c r="HFI135" s="35"/>
      <c r="HFJ135" s="31">
        <v>2019</v>
      </c>
      <c r="HFK135" s="26"/>
      <c r="HFL135" s="14" t="s">
        <v>3483</v>
      </c>
      <c r="HFM135" s="55" t="s">
        <v>3443</v>
      </c>
      <c r="HFN135" s="28" t="s">
        <v>3481</v>
      </c>
      <c r="HFO135" s="28" t="s">
        <v>3482</v>
      </c>
      <c r="HFP135" s="31">
        <v>1995</v>
      </c>
      <c r="HFQ135" s="35"/>
      <c r="HFR135" s="31">
        <v>2019</v>
      </c>
      <c r="HFS135" s="26"/>
      <c r="HFT135" s="14" t="s">
        <v>3483</v>
      </c>
      <c r="HFU135" s="55" t="s">
        <v>3443</v>
      </c>
      <c r="HFV135" s="28" t="s">
        <v>3481</v>
      </c>
      <c r="HFW135" s="28" t="s">
        <v>3482</v>
      </c>
      <c r="HFX135" s="31">
        <v>1995</v>
      </c>
      <c r="HFY135" s="35"/>
      <c r="HFZ135" s="31">
        <v>2019</v>
      </c>
      <c r="HGA135" s="26"/>
      <c r="HGB135" s="14" t="s">
        <v>3483</v>
      </c>
      <c r="HGC135" s="55" t="s">
        <v>3443</v>
      </c>
      <c r="HGD135" s="28" t="s">
        <v>3481</v>
      </c>
      <c r="HGE135" s="28" t="s">
        <v>3482</v>
      </c>
      <c r="HGF135" s="31">
        <v>1995</v>
      </c>
      <c r="HGG135" s="35"/>
      <c r="HGH135" s="31">
        <v>2019</v>
      </c>
      <c r="HGI135" s="26"/>
      <c r="HGJ135" s="14" t="s">
        <v>3483</v>
      </c>
      <c r="HGK135" s="55" t="s">
        <v>3443</v>
      </c>
      <c r="HGL135" s="28" t="s">
        <v>3481</v>
      </c>
      <c r="HGM135" s="28" t="s">
        <v>3482</v>
      </c>
      <c r="HGN135" s="31">
        <v>1995</v>
      </c>
      <c r="HGO135" s="35"/>
      <c r="HGP135" s="31">
        <v>2019</v>
      </c>
      <c r="HGQ135" s="26"/>
      <c r="HGR135" s="14" t="s">
        <v>3483</v>
      </c>
      <c r="HGS135" s="55" t="s">
        <v>3443</v>
      </c>
      <c r="HGT135" s="28" t="s">
        <v>3481</v>
      </c>
      <c r="HGU135" s="28" t="s">
        <v>3482</v>
      </c>
      <c r="HGV135" s="31">
        <v>1995</v>
      </c>
      <c r="HGW135" s="35"/>
      <c r="HGX135" s="31">
        <v>2019</v>
      </c>
      <c r="HGY135" s="26"/>
      <c r="HGZ135" s="14" t="s">
        <v>3483</v>
      </c>
      <c r="HHA135" s="55" t="s">
        <v>3443</v>
      </c>
      <c r="HHB135" s="28" t="s">
        <v>3481</v>
      </c>
      <c r="HHC135" s="28" t="s">
        <v>3482</v>
      </c>
      <c r="HHD135" s="31">
        <v>1995</v>
      </c>
      <c r="HHE135" s="35"/>
      <c r="HHF135" s="31">
        <v>2019</v>
      </c>
      <c r="HHG135" s="26"/>
      <c r="HHH135" s="14" t="s">
        <v>3483</v>
      </c>
      <c r="HHI135" s="55" t="s">
        <v>3443</v>
      </c>
      <c r="HHJ135" s="28" t="s">
        <v>3481</v>
      </c>
      <c r="HHK135" s="28" t="s">
        <v>3482</v>
      </c>
      <c r="HHL135" s="31">
        <v>1995</v>
      </c>
      <c r="HHM135" s="35"/>
      <c r="HHN135" s="31">
        <v>2019</v>
      </c>
      <c r="HHO135" s="26"/>
      <c r="HHP135" s="14" t="s">
        <v>3483</v>
      </c>
      <c r="HHQ135" s="55" t="s">
        <v>3443</v>
      </c>
      <c r="HHR135" s="28" t="s">
        <v>3481</v>
      </c>
      <c r="HHS135" s="28" t="s">
        <v>3482</v>
      </c>
      <c r="HHT135" s="31">
        <v>1995</v>
      </c>
      <c r="HHU135" s="35"/>
      <c r="HHV135" s="31">
        <v>2019</v>
      </c>
      <c r="HHW135" s="26"/>
      <c r="HHX135" s="14" t="s">
        <v>3483</v>
      </c>
      <c r="HHY135" s="55" t="s">
        <v>3443</v>
      </c>
      <c r="HHZ135" s="28" t="s">
        <v>3481</v>
      </c>
      <c r="HIA135" s="28" t="s">
        <v>3482</v>
      </c>
      <c r="HIB135" s="31">
        <v>1995</v>
      </c>
      <c r="HIC135" s="35"/>
      <c r="HID135" s="31">
        <v>2019</v>
      </c>
      <c r="HIE135" s="26"/>
      <c r="HIF135" s="14" t="s">
        <v>3483</v>
      </c>
      <c r="HIG135" s="55" t="s">
        <v>3443</v>
      </c>
      <c r="HIH135" s="28" t="s">
        <v>3481</v>
      </c>
      <c r="HII135" s="28" t="s">
        <v>3482</v>
      </c>
      <c r="HIJ135" s="31">
        <v>1995</v>
      </c>
      <c r="HIK135" s="35"/>
      <c r="HIL135" s="31">
        <v>2019</v>
      </c>
      <c r="HIM135" s="26"/>
      <c r="HIN135" s="14" t="s">
        <v>3483</v>
      </c>
      <c r="HIO135" s="55" t="s">
        <v>3443</v>
      </c>
      <c r="HIP135" s="28" t="s">
        <v>3481</v>
      </c>
      <c r="HIQ135" s="28" t="s">
        <v>3482</v>
      </c>
      <c r="HIR135" s="31">
        <v>1995</v>
      </c>
      <c r="HIS135" s="35"/>
      <c r="HIT135" s="31">
        <v>2019</v>
      </c>
      <c r="HIU135" s="26"/>
      <c r="HIV135" s="14" t="s">
        <v>3483</v>
      </c>
      <c r="HIW135" s="55" t="s">
        <v>3443</v>
      </c>
      <c r="HIX135" s="28" t="s">
        <v>3481</v>
      </c>
      <c r="HIY135" s="28" t="s">
        <v>3482</v>
      </c>
      <c r="HIZ135" s="31">
        <v>1995</v>
      </c>
      <c r="HJA135" s="35"/>
      <c r="HJB135" s="31">
        <v>2019</v>
      </c>
      <c r="HJC135" s="26"/>
      <c r="HJD135" s="14" t="s">
        <v>3483</v>
      </c>
      <c r="HJE135" s="55" t="s">
        <v>3443</v>
      </c>
      <c r="HJF135" s="28" t="s">
        <v>3481</v>
      </c>
      <c r="HJG135" s="28" t="s">
        <v>3482</v>
      </c>
      <c r="HJH135" s="31">
        <v>1995</v>
      </c>
      <c r="HJI135" s="35"/>
      <c r="HJJ135" s="31">
        <v>2019</v>
      </c>
      <c r="HJK135" s="26"/>
      <c r="HJL135" s="14" t="s">
        <v>3483</v>
      </c>
      <c r="HJM135" s="55" t="s">
        <v>3443</v>
      </c>
      <c r="HJN135" s="28" t="s">
        <v>3481</v>
      </c>
      <c r="HJO135" s="28" t="s">
        <v>3482</v>
      </c>
      <c r="HJP135" s="31">
        <v>1995</v>
      </c>
      <c r="HJQ135" s="35"/>
      <c r="HJR135" s="31">
        <v>2019</v>
      </c>
      <c r="HJS135" s="26"/>
      <c r="HJT135" s="14" t="s">
        <v>3483</v>
      </c>
      <c r="HJU135" s="55" t="s">
        <v>3443</v>
      </c>
      <c r="HJV135" s="28" t="s">
        <v>3481</v>
      </c>
      <c r="HJW135" s="28" t="s">
        <v>3482</v>
      </c>
      <c r="HJX135" s="31">
        <v>1995</v>
      </c>
      <c r="HJY135" s="35"/>
      <c r="HJZ135" s="31">
        <v>2019</v>
      </c>
      <c r="HKA135" s="26"/>
      <c r="HKB135" s="14" t="s">
        <v>3483</v>
      </c>
      <c r="HKC135" s="55" t="s">
        <v>3443</v>
      </c>
      <c r="HKD135" s="28" t="s">
        <v>3481</v>
      </c>
      <c r="HKE135" s="28" t="s">
        <v>3482</v>
      </c>
      <c r="HKF135" s="31">
        <v>1995</v>
      </c>
      <c r="HKG135" s="35"/>
      <c r="HKH135" s="31">
        <v>2019</v>
      </c>
      <c r="HKI135" s="26"/>
      <c r="HKJ135" s="14" t="s">
        <v>3483</v>
      </c>
      <c r="HKK135" s="55" t="s">
        <v>3443</v>
      </c>
      <c r="HKL135" s="28" t="s">
        <v>3481</v>
      </c>
      <c r="HKM135" s="28" t="s">
        <v>3482</v>
      </c>
      <c r="HKN135" s="31">
        <v>1995</v>
      </c>
      <c r="HKO135" s="35"/>
      <c r="HKP135" s="31">
        <v>2019</v>
      </c>
      <c r="HKQ135" s="26"/>
      <c r="HKR135" s="14" t="s">
        <v>3483</v>
      </c>
      <c r="HKS135" s="55" t="s">
        <v>3443</v>
      </c>
      <c r="HKT135" s="28" t="s">
        <v>3481</v>
      </c>
      <c r="HKU135" s="28" t="s">
        <v>3482</v>
      </c>
      <c r="HKV135" s="31">
        <v>1995</v>
      </c>
      <c r="HKW135" s="35"/>
      <c r="HKX135" s="31">
        <v>2019</v>
      </c>
      <c r="HKY135" s="26"/>
      <c r="HKZ135" s="14" t="s">
        <v>3483</v>
      </c>
      <c r="HLA135" s="55" t="s">
        <v>3443</v>
      </c>
      <c r="HLB135" s="28" t="s">
        <v>3481</v>
      </c>
      <c r="HLC135" s="28" t="s">
        <v>3482</v>
      </c>
      <c r="HLD135" s="31">
        <v>1995</v>
      </c>
      <c r="HLE135" s="35"/>
      <c r="HLF135" s="31">
        <v>2019</v>
      </c>
      <c r="HLG135" s="26"/>
      <c r="HLH135" s="14" t="s">
        <v>3483</v>
      </c>
      <c r="HLI135" s="55" t="s">
        <v>3443</v>
      </c>
      <c r="HLJ135" s="28" t="s">
        <v>3481</v>
      </c>
      <c r="HLK135" s="28" t="s">
        <v>3482</v>
      </c>
      <c r="HLL135" s="31">
        <v>1995</v>
      </c>
      <c r="HLM135" s="35"/>
      <c r="HLN135" s="31">
        <v>2019</v>
      </c>
      <c r="HLO135" s="26"/>
      <c r="HLP135" s="14" t="s">
        <v>3483</v>
      </c>
      <c r="HLQ135" s="55" t="s">
        <v>3443</v>
      </c>
      <c r="HLR135" s="28" t="s">
        <v>3481</v>
      </c>
      <c r="HLS135" s="28" t="s">
        <v>3482</v>
      </c>
      <c r="HLT135" s="31">
        <v>1995</v>
      </c>
      <c r="HLU135" s="35"/>
      <c r="HLV135" s="31">
        <v>2019</v>
      </c>
      <c r="HLW135" s="26"/>
      <c r="HLX135" s="14" t="s">
        <v>3483</v>
      </c>
      <c r="HLY135" s="55" t="s">
        <v>3443</v>
      </c>
      <c r="HLZ135" s="28" t="s">
        <v>3481</v>
      </c>
      <c r="HMA135" s="28" t="s">
        <v>3482</v>
      </c>
      <c r="HMB135" s="31">
        <v>1995</v>
      </c>
      <c r="HMC135" s="35"/>
      <c r="HMD135" s="31">
        <v>2019</v>
      </c>
      <c r="HME135" s="26"/>
      <c r="HMF135" s="14" t="s">
        <v>3483</v>
      </c>
      <c r="HMG135" s="55" t="s">
        <v>3443</v>
      </c>
      <c r="HMH135" s="28" t="s">
        <v>3481</v>
      </c>
      <c r="HMI135" s="28" t="s">
        <v>3482</v>
      </c>
      <c r="HMJ135" s="31">
        <v>1995</v>
      </c>
      <c r="HMK135" s="35"/>
      <c r="HML135" s="31">
        <v>2019</v>
      </c>
      <c r="HMM135" s="26"/>
      <c r="HMN135" s="14" t="s">
        <v>3483</v>
      </c>
      <c r="HMO135" s="55" t="s">
        <v>3443</v>
      </c>
      <c r="HMP135" s="28" t="s">
        <v>3481</v>
      </c>
      <c r="HMQ135" s="28" t="s">
        <v>3482</v>
      </c>
      <c r="HMR135" s="31">
        <v>1995</v>
      </c>
      <c r="HMS135" s="35"/>
      <c r="HMT135" s="31">
        <v>2019</v>
      </c>
      <c r="HMU135" s="26"/>
      <c r="HMV135" s="14" t="s">
        <v>3483</v>
      </c>
      <c r="HMW135" s="55" t="s">
        <v>3443</v>
      </c>
      <c r="HMX135" s="28" t="s">
        <v>3481</v>
      </c>
      <c r="HMY135" s="28" t="s">
        <v>3482</v>
      </c>
      <c r="HMZ135" s="31">
        <v>1995</v>
      </c>
      <c r="HNA135" s="35"/>
      <c r="HNB135" s="31">
        <v>2019</v>
      </c>
      <c r="HNC135" s="26"/>
      <c r="HND135" s="14" t="s">
        <v>3483</v>
      </c>
      <c r="HNE135" s="55" t="s">
        <v>3443</v>
      </c>
      <c r="HNF135" s="28" t="s">
        <v>3481</v>
      </c>
      <c r="HNG135" s="28" t="s">
        <v>3482</v>
      </c>
      <c r="HNH135" s="31">
        <v>1995</v>
      </c>
      <c r="HNI135" s="35"/>
      <c r="HNJ135" s="31">
        <v>2019</v>
      </c>
      <c r="HNK135" s="26"/>
      <c r="HNL135" s="14" t="s">
        <v>3483</v>
      </c>
      <c r="HNM135" s="55" t="s">
        <v>3443</v>
      </c>
      <c r="HNN135" s="28" t="s">
        <v>3481</v>
      </c>
      <c r="HNO135" s="28" t="s">
        <v>3482</v>
      </c>
      <c r="HNP135" s="31">
        <v>1995</v>
      </c>
      <c r="HNQ135" s="35"/>
      <c r="HNR135" s="31">
        <v>2019</v>
      </c>
      <c r="HNS135" s="26"/>
      <c r="HNT135" s="14" t="s">
        <v>3483</v>
      </c>
      <c r="HNU135" s="55" t="s">
        <v>3443</v>
      </c>
      <c r="HNV135" s="28" t="s">
        <v>3481</v>
      </c>
      <c r="HNW135" s="28" t="s">
        <v>3482</v>
      </c>
      <c r="HNX135" s="31">
        <v>1995</v>
      </c>
      <c r="HNY135" s="35"/>
      <c r="HNZ135" s="31">
        <v>2019</v>
      </c>
      <c r="HOA135" s="26"/>
      <c r="HOB135" s="14" t="s">
        <v>3483</v>
      </c>
      <c r="HOC135" s="55" t="s">
        <v>3443</v>
      </c>
      <c r="HOD135" s="28" t="s">
        <v>3481</v>
      </c>
      <c r="HOE135" s="28" t="s">
        <v>3482</v>
      </c>
      <c r="HOF135" s="31">
        <v>1995</v>
      </c>
      <c r="HOG135" s="35"/>
      <c r="HOH135" s="31">
        <v>2019</v>
      </c>
      <c r="HOI135" s="26"/>
      <c r="HOJ135" s="14" t="s">
        <v>3483</v>
      </c>
      <c r="HOK135" s="55" t="s">
        <v>3443</v>
      </c>
      <c r="HOL135" s="28" t="s">
        <v>3481</v>
      </c>
      <c r="HOM135" s="28" t="s">
        <v>3482</v>
      </c>
      <c r="HON135" s="31">
        <v>1995</v>
      </c>
      <c r="HOO135" s="35"/>
      <c r="HOP135" s="31">
        <v>2019</v>
      </c>
      <c r="HOQ135" s="26"/>
      <c r="HOR135" s="14" t="s">
        <v>3483</v>
      </c>
      <c r="HOS135" s="55" t="s">
        <v>3443</v>
      </c>
      <c r="HOT135" s="28" t="s">
        <v>3481</v>
      </c>
      <c r="HOU135" s="28" t="s">
        <v>3482</v>
      </c>
      <c r="HOV135" s="31">
        <v>1995</v>
      </c>
      <c r="HOW135" s="35"/>
      <c r="HOX135" s="31">
        <v>2019</v>
      </c>
      <c r="HOY135" s="26"/>
      <c r="HOZ135" s="14" t="s">
        <v>3483</v>
      </c>
      <c r="HPA135" s="55" t="s">
        <v>3443</v>
      </c>
      <c r="HPB135" s="28" t="s">
        <v>3481</v>
      </c>
      <c r="HPC135" s="28" t="s">
        <v>3482</v>
      </c>
      <c r="HPD135" s="31">
        <v>1995</v>
      </c>
      <c r="HPE135" s="35"/>
      <c r="HPF135" s="31">
        <v>2019</v>
      </c>
      <c r="HPG135" s="26"/>
      <c r="HPH135" s="14" t="s">
        <v>3483</v>
      </c>
      <c r="HPI135" s="55" t="s">
        <v>3443</v>
      </c>
      <c r="HPJ135" s="28" t="s">
        <v>3481</v>
      </c>
      <c r="HPK135" s="28" t="s">
        <v>3482</v>
      </c>
      <c r="HPL135" s="31">
        <v>1995</v>
      </c>
      <c r="HPM135" s="35"/>
      <c r="HPN135" s="31">
        <v>2019</v>
      </c>
      <c r="HPO135" s="26"/>
      <c r="HPP135" s="14" t="s">
        <v>3483</v>
      </c>
      <c r="HPQ135" s="55" t="s">
        <v>3443</v>
      </c>
      <c r="HPR135" s="28" t="s">
        <v>3481</v>
      </c>
      <c r="HPS135" s="28" t="s">
        <v>3482</v>
      </c>
      <c r="HPT135" s="31">
        <v>1995</v>
      </c>
      <c r="HPU135" s="35"/>
      <c r="HPV135" s="31">
        <v>2019</v>
      </c>
      <c r="HPW135" s="26"/>
      <c r="HPX135" s="14" t="s">
        <v>3483</v>
      </c>
      <c r="HPY135" s="55" t="s">
        <v>3443</v>
      </c>
      <c r="HPZ135" s="28" t="s">
        <v>3481</v>
      </c>
      <c r="HQA135" s="28" t="s">
        <v>3482</v>
      </c>
      <c r="HQB135" s="31">
        <v>1995</v>
      </c>
      <c r="HQC135" s="35"/>
      <c r="HQD135" s="31">
        <v>2019</v>
      </c>
      <c r="HQE135" s="26"/>
      <c r="HQF135" s="14" t="s">
        <v>3483</v>
      </c>
      <c r="HQG135" s="55" t="s">
        <v>3443</v>
      </c>
      <c r="HQH135" s="28" t="s">
        <v>3481</v>
      </c>
      <c r="HQI135" s="28" t="s">
        <v>3482</v>
      </c>
      <c r="HQJ135" s="31">
        <v>1995</v>
      </c>
      <c r="HQK135" s="35"/>
      <c r="HQL135" s="31">
        <v>2019</v>
      </c>
      <c r="HQM135" s="26"/>
      <c r="HQN135" s="14" t="s">
        <v>3483</v>
      </c>
      <c r="HQO135" s="55" t="s">
        <v>3443</v>
      </c>
      <c r="HQP135" s="28" t="s">
        <v>3481</v>
      </c>
      <c r="HQQ135" s="28" t="s">
        <v>3482</v>
      </c>
      <c r="HQR135" s="31">
        <v>1995</v>
      </c>
      <c r="HQS135" s="35"/>
      <c r="HQT135" s="31">
        <v>2019</v>
      </c>
      <c r="HQU135" s="26"/>
      <c r="HQV135" s="14" t="s">
        <v>3483</v>
      </c>
      <c r="HQW135" s="55" t="s">
        <v>3443</v>
      </c>
      <c r="HQX135" s="28" t="s">
        <v>3481</v>
      </c>
      <c r="HQY135" s="28" t="s">
        <v>3482</v>
      </c>
      <c r="HQZ135" s="31">
        <v>1995</v>
      </c>
      <c r="HRA135" s="35"/>
      <c r="HRB135" s="31">
        <v>2019</v>
      </c>
      <c r="HRC135" s="26"/>
      <c r="HRD135" s="14" t="s">
        <v>3483</v>
      </c>
      <c r="HRE135" s="55" t="s">
        <v>3443</v>
      </c>
      <c r="HRF135" s="28" t="s">
        <v>3481</v>
      </c>
      <c r="HRG135" s="28" t="s">
        <v>3482</v>
      </c>
      <c r="HRH135" s="31">
        <v>1995</v>
      </c>
      <c r="HRI135" s="35"/>
      <c r="HRJ135" s="31">
        <v>2019</v>
      </c>
      <c r="HRK135" s="26"/>
      <c r="HRL135" s="14" t="s">
        <v>3483</v>
      </c>
      <c r="HRM135" s="55" t="s">
        <v>3443</v>
      </c>
      <c r="HRN135" s="28" t="s">
        <v>3481</v>
      </c>
      <c r="HRO135" s="28" t="s">
        <v>3482</v>
      </c>
      <c r="HRP135" s="31">
        <v>1995</v>
      </c>
      <c r="HRQ135" s="35"/>
      <c r="HRR135" s="31">
        <v>2019</v>
      </c>
      <c r="HRS135" s="26"/>
      <c r="HRT135" s="14" t="s">
        <v>3483</v>
      </c>
      <c r="HRU135" s="55" t="s">
        <v>3443</v>
      </c>
      <c r="HRV135" s="28" t="s">
        <v>3481</v>
      </c>
      <c r="HRW135" s="28" t="s">
        <v>3482</v>
      </c>
      <c r="HRX135" s="31">
        <v>1995</v>
      </c>
      <c r="HRY135" s="35"/>
      <c r="HRZ135" s="31">
        <v>2019</v>
      </c>
      <c r="HSA135" s="26"/>
      <c r="HSB135" s="14" t="s">
        <v>3483</v>
      </c>
      <c r="HSC135" s="55" t="s">
        <v>3443</v>
      </c>
      <c r="HSD135" s="28" t="s">
        <v>3481</v>
      </c>
      <c r="HSE135" s="28" t="s">
        <v>3482</v>
      </c>
      <c r="HSF135" s="31">
        <v>1995</v>
      </c>
      <c r="HSG135" s="35"/>
      <c r="HSH135" s="31">
        <v>2019</v>
      </c>
      <c r="HSI135" s="26"/>
      <c r="HSJ135" s="14" t="s">
        <v>3483</v>
      </c>
      <c r="HSK135" s="55" t="s">
        <v>3443</v>
      </c>
      <c r="HSL135" s="28" t="s">
        <v>3481</v>
      </c>
      <c r="HSM135" s="28" t="s">
        <v>3482</v>
      </c>
      <c r="HSN135" s="31">
        <v>1995</v>
      </c>
      <c r="HSO135" s="35"/>
      <c r="HSP135" s="31">
        <v>2019</v>
      </c>
      <c r="HSQ135" s="26"/>
      <c r="HSR135" s="14" t="s">
        <v>3483</v>
      </c>
      <c r="HSS135" s="55" t="s">
        <v>3443</v>
      </c>
      <c r="HST135" s="28" t="s">
        <v>3481</v>
      </c>
      <c r="HSU135" s="28" t="s">
        <v>3482</v>
      </c>
      <c r="HSV135" s="31">
        <v>1995</v>
      </c>
      <c r="HSW135" s="35"/>
      <c r="HSX135" s="31">
        <v>2019</v>
      </c>
      <c r="HSY135" s="26"/>
      <c r="HSZ135" s="14" t="s">
        <v>3483</v>
      </c>
      <c r="HTA135" s="55" t="s">
        <v>3443</v>
      </c>
      <c r="HTB135" s="28" t="s">
        <v>3481</v>
      </c>
      <c r="HTC135" s="28" t="s">
        <v>3482</v>
      </c>
      <c r="HTD135" s="31">
        <v>1995</v>
      </c>
      <c r="HTE135" s="35"/>
      <c r="HTF135" s="31">
        <v>2019</v>
      </c>
      <c r="HTG135" s="26"/>
      <c r="HTH135" s="14" t="s">
        <v>3483</v>
      </c>
      <c r="HTI135" s="55" t="s">
        <v>3443</v>
      </c>
      <c r="HTJ135" s="28" t="s">
        <v>3481</v>
      </c>
      <c r="HTK135" s="28" t="s">
        <v>3482</v>
      </c>
      <c r="HTL135" s="31">
        <v>1995</v>
      </c>
      <c r="HTM135" s="35"/>
      <c r="HTN135" s="31">
        <v>2019</v>
      </c>
      <c r="HTO135" s="26"/>
      <c r="HTP135" s="14" t="s">
        <v>3483</v>
      </c>
      <c r="HTQ135" s="55" t="s">
        <v>3443</v>
      </c>
      <c r="HTR135" s="28" t="s">
        <v>3481</v>
      </c>
      <c r="HTS135" s="28" t="s">
        <v>3482</v>
      </c>
      <c r="HTT135" s="31">
        <v>1995</v>
      </c>
      <c r="HTU135" s="35"/>
      <c r="HTV135" s="31">
        <v>2019</v>
      </c>
      <c r="HTW135" s="26"/>
      <c r="HTX135" s="14" t="s">
        <v>3483</v>
      </c>
      <c r="HTY135" s="55" t="s">
        <v>3443</v>
      </c>
      <c r="HTZ135" s="28" t="s">
        <v>3481</v>
      </c>
      <c r="HUA135" s="28" t="s">
        <v>3482</v>
      </c>
      <c r="HUB135" s="31">
        <v>1995</v>
      </c>
      <c r="HUC135" s="35"/>
      <c r="HUD135" s="31">
        <v>2019</v>
      </c>
      <c r="HUE135" s="26"/>
      <c r="HUF135" s="14" t="s">
        <v>3483</v>
      </c>
      <c r="HUG135" s="55" t="s">
        <v>3443</v>
      </c>
      <c r="HUH135" s="28" t="s">
        <v>3481</v>
      </c>
      <c r="HUI135" s="28" t="s">
        <v>3482</v>
      </c>
      <c r="HUJ135" s="31">
        <v>1995</v>
      </c>
      <c r="HUK135" s="35"/>
      <c r="HUL135" s="31">
        <v>2019</v>
      </c>
      <c r="HUM135" s="26"/>
      <c r="HUN135" s="14" t="s">
        <v>3483</v>
      </c>
      <c r="HUO135" s="55" t="s">
        <v>3443</v>
      </c>
      <c r="HUP135" s="28" t="s">
        <v>3481</v>
      </c>
      <c r="HUQ135" s="28" t="s">
        <v>3482</v>
      </c>
      <c r="HUR135" s="31">
        <v>1995</v>
      </c>
      <c r="HUS135" s="35"/>
      <c r="HUT135" s="31">
        <v>2019</v>
      </c>
      <c r="HUU135" s="26"/>
      <c r="HUV135" s="14" t="s">
        <v>3483</v>
      </c>
      <c r="HUW135" s="55" t="s">
        <v>3443</v>
      </c>
      <c r="HUX135" s="28" t="s">
        <v>3481</v>
      </c>
      <c r="HUY135" s="28" t="s">
        <v>3482</v>
      </c>
      <c r="HUZ135" s="31">
        <v>1995</v>
      </c>
      <c r="HVA135" s="35"/>
      <c r="HVB135" s="31">
        <v>2019</v>
      </c>
      <c r="HVC135" s="26"/>
      <c r="HVD135" s="14" t="s">
        <v>3483</v>
      </c>
      <c r="HVE135" s="55" t="s">
        <v>3443</v>
      </c>
      <c r="HVF135" s="28" t="s">
        <v>3481</v>
      </c>
      <c r="HVG135" s="28" t="s">
        <v>3482</v>
      </c>
      <c r="HVH135" s="31">
        <v>1995</v>
      </c>
      <c r="HVI135" s="35"/>
      <c r="HVJ135" s="31">
        <v>2019</v>
      </c>
      <c r="HVK135" s="26"/>
      <c r="HVL135" s="14" t="s">
        <v>3483</v>
      </c>
      <c r="HVM135" s="55" t="s">
        <v>3443</v>
      </c>
      <c r="HVN135" s="28" t="s">
        <v>3481</v>
      </c>
      <c r="HVO135" s="28" t="s">
        <v>3482</v>
      </c>
      <c r="HVP135" s="31">
        <v>1995</v>
      </c>
      <c r="HVQ135" s="35"/>
      <c r="HVR135" s="31">
        <v>2019</v>
      </c>
      <c r="HVS135" s="26"/>
      <c r="HVT135" s="14" t="s">
        <v>3483</v>
      </c>
      <c r="HVU135" s="55" t="s">
        <v>3443</v>
      </c>
      <c r="HVV135" s="28" t="s">
        <v>3481</v>
      </c>
      <c r="HVW135" s="28" t="s">
        <v>3482</v>
      </c>
      <c r="HVX135" s="31">
        <v>1995</v>
      </c>
      <c r="HVY135" s="35"/>
      <c r="HVZ135" s="31">
        <v>2019</v>
      </c>
      <c r="HWA135" s="26"/>
      <c r="HWB135" s="14" t="s">
        <v>3483</v>
      </c>
      <c r="HWC135" s="55" t="s">
        <v>3443</v>
      </c>
      <c r="HWD135" s="28" t="s">
        <v>3481</v>
      </c>
      <c r="HWE135" s="28" t="s">
        <v>3482</v>
      </c>
      <c r="HWF135" s="31">
        <v>1995</v>
      </c>
      <c r="HWG135" s="35"/>
      <c r="HWH135" s="31">
        <v>2019</v>
      </c>
      <c r="HWI135" s="26"/>
      <c r="HWJ135" s="14" t="s">
        <v>3483</v>
      </c>
      <c r="HWK135" s="55" t="s">
        <v>3443</v>
      </c>
      <c r="HWL135" s="28" t="s">
        <v>3481</v>
      </c>
      <c r="HWM135" s="28" t="s">
        <v>3482</v>
      </c>
      <c r="HWN135" s="31">
        <v>1995</v>
      </c>
      <c r="HWO135" s="35"/>
      <c r="HWP135" s="31">
        <v>2019</v>
      </c>
      <c r="HWQ135" s="26"/>
      <c r="HWR135" s="14" t="s">
        <v>3483</v>
      </c>
      <c r="HWS135" s="55" t="s">
        <v>3443</v>
      </c>
      <c r="HWT135" s="28" t="s">
        <v>3481</v>
      </c>
      <c r="HWU135" s="28" t="s">
        <v>3482</v>
      </c>
      <c r="HWV135" s="31">
        <v>1995</v>
      </c>
      <c r="HWW135" s="35"/>
      <c r="HWX135" s="31">
        <v>2019</v>
      </c>
      <c r="HWY135" s="26"/>
      <c r="HWZ135" s="14" t="s">
        <v>3483</v>
      </c>
      <c r="HXA135" s="55" t="s">
        <v>3443</v>
      </c>
      <c r="HXB135" s="28" t="s">
        <v>3481</v>
      </c>
      <c r="HXC135" s="28" t="s">
        <v>3482</v>
      </c>
      <c r="HXD135" s="31">
        <v>1995</v>
      </c>
      <c r="HXE135" s="35"/>
      <c r="HXF135" s="31">
        <v>2019</v>
      </c>
      <c r="HXG135" s="26"/>
      <c r="HXH135" s="14" t="s">
        <v>3483</v>
      </c>
      <c r="HXI135" s="55" t="s">
        <v>3443</v>
      </c>
      <c r="HXJ135" s="28" t="s">
        <v>3481</v>
      </c>
      <c r="HXK135" s="28" t="s">
        <v>3482</v>
      </c>
      <c r="HXL135" s="31">
        <v>1995</v>
      </c>
      <c r="HXM135" s="35"/>
      <c r="HXN135" s="31">
        <v>2019</v>
      </c>
      <c r="HXO135" s="26"/>
      <c r="HXP135" s="14" t="s">
        <v>3483</v>
      </c>
      <c r="HXQ135" s="55" t="s">
        <v>3443</v>
      </c>
      <c r="HXR135" s="28" t="s">
        <v>3481</v>
      </c>
      <c r="HXS135" s="28" t="s">
        <v>3482</v>
      </c>
      <c r="HXT135" s="31">
        <v>1995</v>
      </c>
      <c r="HXU135" s="35"/>
      <c r="HXV135" s="31">
        <v>2019</v>
      </c>
      <c r="HXW135" s="26"/>
      <c r="HXX135" s="14" t="s">
        <v>3483</v>
      </c>
      <c r="HXY135" s="55" t="s">
        <v>3443</v>
      </c>
      <c r="HXZ135" s="28" t="s">
        <v>3481</v>
      </c>
      <c r="HYA135" s="28" t="s">
        <v>3482</v>
      </c>
      <c r="HYB135" s="31">
        <v>1995</v>
      </c>
      <c r="HYC135" s="35"/>
      <c r="HYD135" s="31">
        <v>2019</v>
      </c>
      <c r="HYE135" s="26"/>
      <c r="HYF135" s="14" t="s">
        <v>3483</v>
      </c>
      <c r="HYG135" s="55" t="s">
        <v>3443</v>
      </c>
      <c r="HYH135" s="28" t="s">
        <v>3481</v>
      </c>
      <c r="HYI135" s="28" t="s">
        <v>3482</v>
      </c>
      <c r="HYJ135" s="31">
        <v>1995</v>
      </c>
      <c r="HYK135" s="35"/>
      <c r="HYL135" s="31">
        <v>2019</v>
      </c>
      <c r="HYM135" s="26"/>
      <c r="HYN135" s="14" t="s">
        <v>3483</v>
      </c>
      <c r="HYO135" s="55" t="s">
        <v>3443</v>
      </c>
      <c r="HYP135" s="28" t="s">
        <v>3481</v>
      </c>
      <c r="HYQ135" s="28" t="s">
        <v>3482</v>
      </c>
      <c r="HYR135" s="31">
        <v>1995</v>
      </c>
      <c r="HYS135" s="35"/>
      <c r="HYT135" s="31">
        <v>2019</v>
      </c>
      <c r="HYU135" s="26"/>
      <c r="HYV135" s="14" t="s">
        <v>3483</v>
      </c>
      <c r="HYW135" s="55" t="s">
        <v>3443</v>
      </c>
      <c r="HYX135" s="28" t="s">
        <v>3481</v>
      </c>
      <c r="HYY135" s="28" t="s">
        <v>3482</v>
      </c>
      <c r="HYZ135" s="31">
        <v>1995</v>
      </c>
      <c r="HZA135" s="35"/>
      <c r="HZB135" s="31">
        <v>2019</v>
      </c>
      <c r="HZC135" s="26"/>
      <c r="HZD135" s="14" t="s">
        <v>3483</v>
      </c>
      <c r="HZE135" s="55" t="s">
        <v>3443</v>
      </c>
      <c r="HZF135" s="28" t="s">
        <v>3481</v>
      </c>
      <c r="HZG135" s="28" t="s">
        <v>3482</v>
      </c>
      <c r="HZH135" s="31">
        <v>1995</v>
      </c>
      <c r="HZI135" s="35"/>
      <c r="HZJ135" s="31">
        <v>2019</v>
      </c>
      <c r="HZK135" s="26"/>
      <c r="HZL135" s="14" t="s">
        <v>3483</v>
      </c>
      <c r="HZM135" s="55" t="s">
        <v>3443</v>
      </c>
      <c r="HZN135" s="28" t="s">
        <v>3481</v>
      </c>
      <c r="HZO135" s="28" t="s">
        <v>3482</v>
      </c>
      <c r="HZP135" s="31">
        <v>1995</v>
      </c>
      <c r="HZQ135" s="35"/>
      <c r="HZR135" s="31">
        <v>2019</v>
      </c>
      <c r="HZS135" s="26"/>
      <c r="HZT135" s="14" t="s">
        <v>3483</v>
      </c>
      <c r="HZU135" s="55" t="s">
        <v>3443</v>
      </c>
      <c r="HZV135" s="28" t="s">
        <v>3481</v>
      </c>
      <c r="HZW135" s="28" t="s">
        <v>3482</v>
      </c>
      <c r="HZX135" s="31">
        <v>1995</v>
      </c>
      <c r="HZY135" s="35"/>
      <c r="HZZ135" s="31">
        <v>2019</v>
      </c>
      <c r="IAA135" s="26"/>
      <c r="IAB135" s="14" t="s">
        <v>3483</v>
      </c>
      <c r="IAC135" s="55" t="s">
        <v>3443</v>
      </c>
      <c r="IAD135" s="28" t="s">
        <v>3481</v>
      </c>
      <c r="IAE135" s="28" t="s">
        <v>3482</v>
      </c>
      <c r="IAF135" s="31">
        <v>1995</v>
      </c>
      <c r="IAG135" s="35"/>
      <c r="IAH135" s="31">
        <v>2019</v>
      </c>
      <c r="IAI135" s="26"/>
      <c r="IAJ135" s="14" t="s">
        <v>3483</v>
      </c>
      <c r="IAK135" s="55" t="s">
        <v>3443</v>
      </c>
      <c r="IAL135" s="28" t="s">
        <v>3481</v>
      </c>
      <c r="IAM135" s="28" t="s">
        <v>3482</v>
      </c>
      <c r="IAN135" s="31">
        <v>1995</v>
      </c>
      <c r="IAO135" s="35"/>
      <c r="IAP135" s="31">
        <v>2019</v>
      </c>
      <c r="IAQ135" s="26"/>
      <c r="IAR135" s="14" t="s">
        <v>3483</v>
      </c>
      <c r="IAS135" s="55" t="s">
        <v>3443</v>
      </c>
      <c r="IAT135" s="28" t="s">
        <v>3481</v>
      </c>
      <c r="IAU135" s="28" t="s">
        <v>3482</v>
      </c>
      <c r="IAV135" s="31">
        <v>1995</v>
      </c>
      <c r="IAW135" s="35"/>
      <c r="IAX135" s="31">
        <v>2019</v>
      </c>
      <c r="IAY135" s="26"/>
      <c r="IAZ135" s="14" t="s">
        <v>3483</v>
      </c>
      <c r="IBA135" s="55" t="s">
        <v>3443</v>
      </c>
      <c r="IBB135" s="28" t="s">
        <v>3481</v>
      </c>
      <c r="IBC135" s="28" t="s">
        <v>3482</v>
      </c>
      <c r="IBD135" s="31">
        <v>1995</v>
      </c>
      <c r="IBE135" s="35"/>
      <c r="IBF135" s="31">
        <v>2019</v>
      </c>
      <c r="IBG135" s="26"/>
      <c r="IBH135" s="14" t="s">
        <v>3483</v>
      </c>
      <c r="IBI135" s="55" t="s">
        <v>3443</v>
      </c>
      <c r="IBJ135" s="28" t="s">
        <v>3481</v>
      </c>
      <c r="IBK135" s="28" t="s">
        <v>3482</v>
      </c>
      <c r="IBL135" s="31">
        <v>1995</v>
      </c>
      <c r="IBM135" s="35"/>
      <c r="IBN135" s="31">
        <v>2019</v>
      </c>
      <c r="IBO135" s="26"/>
      <c r="IBP135" s="14" t="s">
        <v>3483</v>
      </c>
      <c r="IBQ135" s="55" t="s">
        <v>3443</v>
      </c>
      <c r="IBR135" s="28" t="s">
        <v>3481</v>
      </c>
      <c r="IBS135" s="28" t="s">
        <v>3482</v>
      </c>
      <c r="IBT135" s="31">
        <v>1995</v>
      </c>
      <c r="IBU135" s="35"/>
      <c r="IBV135" s="31">
        <v>2019</v>
      </c>
      <c r="IBW135" s="26"/>
      <c r="IBX135" s="14" t="s">
        <v>3483</v>
      </c>
      <c r="IBY135" s="55" t="s">
        <v>3443</v>
      </c>
      <c r="IBZ135" s="28" t="s">
        <v>3481</v>
      </c>
      <c r="ICA135" s="28" t="s">
        <v>3482</v>
      </c>
      <c r="ICB135" s="31">
        <v>1995</v>
      </c>
      <c r="ICC135" s="35"/>
      <c r="ICD135" s="31">
        <v>2019</v>
      </c>
      <c r="ICE135" s="26"/>
      <c r="ICF135" s="14" t="s">
        <v>3483</v>
      </c>
      <c r="ICG135" s="55" t="s">
        <v>3443</v>
      </c>
      <c r="ICH135" s="28" t="s">
        <v>3481</v>
      </c>
      <c r="ICI135" s="28" t="s">
        <v>3482</v>
      </c>
      <c r="ICJ135" s="31">
        <v>1995</v>
      </c>
      <c r="ICK135" s="35"/>
      <c r="ICL135" s="31">
        <v>2019</v>
      </c>
      <c r="ICM135" s="26"/>
      <c r="ICN135" s="14" t="s">
        <v>3483</v>
      </c>
      <c r="ICO135" s="55" t="s">
        <v>3443</v>
      </c>
      <c r="ICP135" s="28" t="s">
        <v>3481</v>
      </c>
      <c r="ICQ135" s="28" t="s">
        <v>3482</v>
      </c>
      <c r="ICR135" s="31">
        <v>1995</v>
      </c>
      <c r="ICS135" s="35"/>
      <c r="ICT135" s="31">
        <v>2019</v>
      </c>
      <c r="ICU135" s="26"/>
      <c r="ICV135" s="14" t="s">
        <v>3483</v>
      </c>
      <c r="ICW135" s="55" t="s">
        <v>3443</v>
      </c>
      <c r="ICX135" s="28" t="s">
        <v>3481</v>
      </c>
      <c r="ICY135" s="28" t="s">
        <v>3482</v>
      </c>
      <c r="ICZ135" s="31">
        <v>1995</v>
      </c>
      <c r="IDA135" s="35"/>
      <c r="IDB135" s="31">
        <v>2019</v>
      </c>
      <c r="IDC135" s="26"/>
      <c r="IDD135" s="14" t="s">
        <v>3483</v>
      </c>
      <c r="IDE135" s="55" t="s">
        <v>3443</v>
      </c>
      <c r="IDF135" s="28" t="s">
        <v>3481</v>
      </c>
      <c r="IDG135" s="28" t="s">
        <v>3482</v>
      </c>
      <c r="IDH135" s="31">
        <v>1995</v>
      </c>
      <c r="IDI135" s="35"/>
      <c r="IDJ135" s="31">
        <v>2019</v>
      </c>
      <c r="IDK135" s="26"/>
      <c r="IDL135" s="14" t="s">
        <v>3483</v>
      </c>
      <c r="IDM135" s="55" t="s">
        <v>3443</v>
      </c>
      <c r="IDN135" s="28" t="s">
        <v>3481</v>
      </c>
      <c r="IDO135" s="28" t="s">
        <v>3482</v>
      </c>
      <c r="IDP135" s="31">
        <v>1995</v>
      </c>
      <c r="IDQ135" s="35"/>
      <c r="IDR135" s="31">
        <v>2019</v>
      </c>
      <c r="IDS135" s="26"/>
      <c r="IDT135" s="14" t="s">
        <v>3483</v>
      </c>
      <c r="IDU135" s="55" t="s">
        <v>3443</v>
      </c>
      <c r="IDV135" s="28" t="s">
        <v>3481</v>
      </c>
      <c r="IDW135" s="28" t="s">
        <v>3482</v>
      </c>
      <c r="IDX135" s="31">
        <v>1995</v>
      </c>
      <c r="IDY135" s="35"/>
      <c r="IDZ135" s="31">
        <v>2019</v>
      </c>
      <c r="IEA135" s="26"/>
      <c r="IEB135" s="14" t="s">
        <v>3483</v>
      </c>
      <c r="IEC135" s="55" t="s">
        <v>3443</v>
      </c>
      <c r="IED135" s="28" t="s">
        <v>3481</v>
      </c>
      <c r="IEE135" s="28" t="s">
        <v>3482</v>
      </c>
      <c r="IEF135" s="31">
        <v>1995</v>
      </c>
      <c r="IEG135" s="35"/>
      <c r="IEH135" s="31">
        <v>2019</v>
      </c>
      <c r="IEI135" s="26"/>
      <c r="IEJ135" s="14" t="s">
        <v>3483</v>
      </c>
      <c r="IEK135" s="55" t="s">
        <v>3443</v>
      </c>
      <c r="IEL135" s="28" t="s">
        <v>3481</v>
      </c>
      <c r="IEM135" s="28" t="s">
        <v>3482</v>
      </c>
      <c r="IEN135" s="31">
        <v>1995</v>
      </c>
      <c r="IEO135" s="35"/>
      <c r="IEP135" s="31">
        <v>2019</v>
      </c>
      <c r="IEQ135" s="26"/>
      <c r="IER135" s="14" t="s">
        <v>3483</v>
      </c>
      <c r="IES135" s="55" t="s">
        <v>3443</v>
      </c>
      <c r="IET135" s="28" t="s">
        <v>3481</v>
      </c>
      <c r="IEU135" s="28" t="s">
        <v>3482</v>
      </c>
      <c r="IEV135" s="31">
        <v>1995</v>
      </c>
      <c r="IEW135" s="35"/>
      <c r="IEX135" s="31">
        <v>2019</v>
      </c>
      <c r="IEY135" s="26"/>
      <c r="IEZ135" s="14" t="s">
        <v>3483</v>
      </c>
      <c r="IFA135" s="55" t="s">
        <v>3443</v>
      </c>
      <c r="IFB135" s="28" t="s">
        <v>3481</v>
      </c>
      <c r="IFC135" s="28" t="s">
        <v>3482</v>
      </c>
      <c r="IFD135" s="31">
        <v>1995</v>
      </c>
      <c r="IFE135" s="35"/>
      <c r="IFF135" s="31">
        <v>2019</v>
      </c>
      <c r="IFG135" s="26"/>
      <c r="IFH135" s="14" t="s">
        <v>3483</v>
      </c>
      <c r="IFI135" s="55" t="s">
        <v>3443</v>
      </c>
      <c r="IFJ135" s="28" t="s">
        <v>3481</v>
      </c>
      <c r="IFK135" s="28" t="s">
        <v>3482</v>
      </c>
      <c r="IFL135" s="31">
        <v>1995</v>
      </c>
      <c r="IFM135" s="35"/>
      <c r="IFN135" s="31">
        <v>2019</v>
      </c>
      <c r="IFO135" s="26"/>
      <c r="IFP135" s="14" t="s">
        <v>3483</v>
      </c>
      <c r="IFQ135" s="55" t="s">
        <v>3443</v>
      </c>
      <c r="IFR135" s="28" t="s">
        <v>3481</v>
      </c>
      <c r="IFS135" s="28" t="s">
        <v>3482</v>
      </c>
      <c r="IFT135" s="31">
        <v>1995</v>
      </c>
      <c r="IFU135" s="35"/>
      <c r="IFV135" s="31">
        <v>2019</v>
      </c>
      <c r="IFW135" s="26"/>
      <c r="IFX135" s="14" t="s">
        <v>3483</v>
      </c>
      <c r="IFY135" s="55" t="s">
        <v>3443</v>
      </c>
      <c r="IFZ135" s="28" t="s">
        <v>3481</v>
      </c>
      <c r="IGA135" s="28" t="s">
        <v>3482</v>
      </c>
      <c r="IGB135" s="31">
        <v>1995</v>
      </c>
      <c r="IGC135" s="35"/>
      <c r="IGD135" s="31">
        <v>2019</v>
      </c>
      <c r="IGE135" s="26"/>
      <c r="IGF135" s="14" t="s">
        <v>3483</v>
      </c>
      <c r="IGG135" s="55" t="s">
        <v>3443</v>
      </c>
      <c r="IGH135" s="28" t="s">
        <v>3481</v>
      </c>
      <c r="IGI135" s="28" t="s">
        <v>3482</v>
      </c>
      <c r="IGJ135" s="31">
        <v>1995</v>
      </c>
      <c r="IGK135" s="35"/>
      <c r="IGL135" s="31">
        <v>2019</v>
      </c>
      <c r="IGM135" s="26"/>
      <c r="IGN135" s="14" t="s">
        <v>3483</v>
      </c>
      <c r="IGO135" s="55" t="s">
        <v>3443</v>
      </c>
      <c r="IGP135" s="28" t="s">
        <v>3481</v>
      </c>
      <c r="IGQ135" s="28" t="s">
        <v>3482</v>
      </c>
      <c r="IGR135" s="31">
        <v>1995</v>
      </c>
      <c r="IGS135" s="35"/>
      <c r="IGT135" s="31">
        <v>2019</v>
      </c>
      <c r="IGU135" s="26"/>
      <c r="IGV135" s="14" t="s">
        <v>3483</v>
      </c>
      <c r="IGW135" s="55" t="s">
        <v>3443</v>
      </c>
      <c r="IGX135" s="28" t="s">
        <v>3481</v>
      </c>
      <c r="IGY135" s="28" t="s">
        <v>3482</v>
      </c>
      <c r="IGZ135" s="31">
        <v>1995</v>
      </c>
      <c r="IHA135" s="35"/>
      <c r="IHB135" s="31">
        <v>2019</v>
      </c>
      <c r="IHC135" s="26"/>
      <c r="IHD135" s="14" t="s">
        <v>3483</v>
      </c>
      <c r="IHE135" s="55" t="s">
        <v>3443</v>
      </c>
      <c r="IHF135" s="28" t="s">
        <v>3481</v>
      </c>
      <c r="IHG135" s="28" t="s">
        <v>3482</v>
      </c>
      <c r="IHH135" s="31">
        <v>1995</v>
      </c>
      <c r="IHI135" s="35"/>
      <c r="IHJ135" s="31">
        <v>2019</v>
      </c>
      <c r="IHK135" s="26"/>
      <c r="IHL135" s="14" t="s">
        <v>3483</v>
      </c>
      <c r="IHM135" s="55" t="s">
        <v>3443</v>
      </c>
      <c r="IHN135" s="28" t="s">
        <v>3481</v>
      </c>
      <c r="IHO135" s="28" t="s">
        <v>3482</v>
      </c>
      <c r="IHP135" s="31">
        <v>1995</v>
      </c>
      <c r="IHQ135" s="35"/>
      <c r="IHR135" s="31">
        <v>2019</v>
      </c>
      <c r="IHS135" s="26"/>
      <c r="IHT135" s="14" t="s">
        <v>3483</v>
      </c>
      <c r="IHU135" s="55" t="s">
        <v>3443</v>
      </c>
      <c r="IHV135" s="28" t="s">
        <v>3481</v>
      </c>
      <c r="IHW135" s="28" t="s">
        <v>3482</v>
      </c>
      <c r="IHX135" s="31">
        <v>1995</v>
      </c>
      <c r="IHY135" s="35"/>
      <c r="IHZ135" s="31">
        <v>2019</v>
      </c>
      <c r="IIA135" s="26"/>
      <c r="IIB135" s="14" t="s">
        <v>3483</v>
      </c>
      <c r="IIC135" s="55" t="s">
        <v>3443</v>
      </c>
      <c r="IID135" s="28" t="s">
        <v>3481</v>
      </c>
      <c r="IIE135" s="28" t="s">
        <v>3482</v>
      </c>
      <c r="IIF135" s="31">
        <v>1995</v>
      </c>
      <c r="IIG135" s="35"/>
      <c r="IIH135" s="31">
        <v>2019</v>
      </c>
      <c r="III135" s="26"/>
      <c r="IIJ135" s="14" t="s">
        <v>3483</v>
      </c>
      <c r="IIK135" s="55" t="s">
        <v>3443</v>
      </c>
      <c r="IIL135" s="28" t="s">
        <v>3481</v>
      </c>
      <c r="IIM135" s="28" t="s">
        <v>3482</v>
      </c>
      <c r="IIN135" s="31">
        <v>1995</v>
      </c>
      <c r="IIO135" s="35"/>
      <c r="IIP135" s="31">
        <v>2019</v>
      </c>
      <c r="IIQ135" s="26"/>
      <c r="IIR135" s="14" t="s">
        <v>3483</v>
      </c>
      <c r="IIS135" s="55" t="s">
        <v>3443</v>
      </c>
      <c r="IIT135" s="28" t="s">
        <v>3481</v>
      </c>
      <c r="IIU135" s="28" t="s">
        <v>3482</v>
      </c>
      <c r="IIV135" s="31">
        <v>1995</v>
      </c>
      <c r="IIW135" s="35"/>
      <c r="IIX135" s="31">
        <v>2019</v>
      </c>
      <c r="IIY135" s="26"/>
      <c r="IIZ135" s="14" t="s">
        <v>3483</v>
      </c>
      <c r="IJA135" s="55" t="s">
        <v>3443</v>
      </c>
      <c r="IJB135" s="28" t="s">
        <v>3481</v>
      </c>
      <c r="IJC135" s="28" t="s">
        <v>3482</v>
      </c>
      <c r="IJD135" s="31">
        <v>1995</v>
      </c>
      <c r="IJE135" s="35"/>
      <c r="IJF135" s="31">
        <v>2019</v>
      </c>
      <c r="IJG135" s="26"/>
      <c r="IJH135" s="14" t="s">
        <v>3483</v>
      </c>
      <c r="IJI135" s="55" t="s">
        <v>3443</v>
      </c>
      <c r="IJJ135" s="28" t="s">
        <v>3481</v>
      </c>
      <c r="IJK135" s="28" t="s">
        <v>3482</v>
      </c>
      <c r="IJL135" s="31">
        <v>1995</v>
      </c>
      <c r="IJM135" s="35"/>
      <c r="IJN135" s="31">
        <v>2019</v>
      </c>
      <c r="IJO135" s="26"/>
      <c r="IJP135" s="14" t="s">
        <v>3483</v>
      </c>
      <c r="IJQ135" s="55" t="s">
        <v>3443</v>
      </c>
      <c r="IJR135" s="28" t="s">
        <v>3481</v>
      </c>
      <c r="IJS135" s="28" t="s">
        <v>3482</v>
      </c>
      <c r="IJT135" s="31">
        <v>1995</v>
      </c>
      <c r="IJU135" s="35"/>
      <c r="IJV135" s="31">
        <v>2019</v>
      </c>
      <c r="IJW135" s="26"/>
      <c r="IJX135" s="14" t="s">
        <v>3483</v>
      </c>
      <c r="IJY135" s="55" t="s">
        <v>3443</v>
      </c>
      <c r="IJZ135" s="28" t="s">
        <v>3481</v>
      </c>
      <c r="IKA135" s="28" t="s">
        <v>3482</v>
      </c>
      <c r="IKB135" s="31">
        <v>1995</v>
      </c>
      <c r="IKC135" s="35"/>
      <c r="IKD135" s="31">
        <v>2019</v>
      </c>
      <c r="IKE135" s="26"/>
      <c r="IKF135" s="14" t="s">
        <v>3483</v>
      </c>
      <c r="IKG135" s="55" t="s">
        <v>3443</v>
      </c>
      <c r="IKH135" s="28" t="s">
        <v>3481</v>
      </c>
      <c r="IKI135" s="28" t="s">
        <v>3482</v>
      </c>
      <c r="IKJ135" s="31">
        <v>1995</v>
      </c>
      <c r="IKK135" s="35"/>
      <c r="IKL135" s="31">
        <v>2019</v>
      </c>
      <c r="IKM135" s="26"/>
      <c r="IKN135" s="14" t="s">
        <v>3483</v>
      </c>
      <c r="IKO135" s="55" t="s">
        <v>3443</v>
      </c>
      <c r="IKP135" s="28" t="s">
        <v>3481</v>
      </c>
      <c r="IKQ135" s="28" t="s">
        <v>3482</v>
      </c>
      <c r="IKR135" s="31">
        <v>1995</v>
      </c>
      <c r="IKS135" s="35"/>
      <c r="IKT135" s="31">
        <v>2019</v>
      </c>
      <c r="IKU135" s="26"/>
      <c r="IKV135" s="14" t="s">
        <v>3483</v>
      </c>
      <c r="IKW135" s="55" t="s">
        <v>3443</v>
      </c>
      <c r="IKX135" s="28" t="s">
        <v>3481</v>
      </c>
      <c r="IKY135" s="28" t="s">
        <v>3482</v>
      </c>
      <c r="IKZ135" s="31">
        <v>1995</v>
      </c>
      <c r="ILA135" s="35"/>
      <c r="ILB135" s="31">
        <v>2019</v>
      </c>
      <c r="ILC135" s="26"/>
      <c r="ILD135" s="14" t="s">
        <v>3483</v>
      </c>
      <c r="ILE135" s="55" t="s">
        <v>3443</v>
      </c>
      <c r="ILF135" s="28" t="s">
        <v>3481</v>
      </c>
      <c r="ILG135" s="28" t="s">
        <v>3482</v>
      </c>
      <c r="ILH135" s="31">
        <v>1995</v>
      </c>
      <c r="ILI135" s="35"/>
      <c r="ILJ135" s="31">
        <v>2019</v>
      </c>
      <c r="ILK135" s="26"/>
      <c r="ILL135" s="14" t="s">
        <v>3483</v>
      </c>
      <c r="ILM135" s="55" t="s">
        <v>3443</v>
      </c>
      <c r="ILN135" s="28" t="s">
        <v>3481</v>
      </c>
      <c r="ILO135" s="28" t="s">
        <v>3482</v>
      </c>
      <c r="ILP135" s="31">
        <v>1995</v>
      </c>
      <c r="ILQ135" s="35"/>
      <c r="ILR135" s="31">
        <v>2019</v>
      </c>
      <c r="ILS135" s="26"/>
      <c r="ILT135" s="14" t="s">
        <v>3483</v>
      </c>
      <c r="ILU135" s="55" t="s">
        <v>3443</v>
      </c>
      <c r="ILV135" s="28" t="s">
        <v>3481</v>
      </c>
      <c r="ILW135" s="28" t="s">
        <v>3482</v>
      </c>
      <c r="ILX135" s="31">
        <v>1995</v>
      </c>
      <c r="ILY135" s="35"/>
      <c r="ILZ135" s="31">
        <v>2019</v>
      </c>
      <c r="IMA135" s="26"/>
      <c r="IMB135" s="14" t="s">
        <v>3483</v>
      </c>
      <c r="IMC135" s="55" t="s">
        <v>3443</v>
      </c>
      <c r="IMD135" s="28" t="s">
        <v>3481</v>
      </c>
      <c r="IME135" s="28" t="s">
        <v>3482</v>
      </c>
      <c r="IMF135" s="31">
        <v>1995</v>
      </c>
      <c r="IMG135" s="35"/>
      <c r="IMH135" s="31">
        <v>2019</v>
      </c>
      <c r="IMI135" s="26"/>
      <c r="IMJ135" s="14" t="s">
        <v>3483</v>
      </c>
      <c r="IMK135" s="55" t="s">
        <v>3443</v>
      </c>
      <c r="IML135" s="28" t="s">
        <v>3481</v>
      </c>
      <c r="IMM135" s="28" t="s">
        <v>3482</v>
      </c>
      <c r="IMN135" s="31">
        <v>1995</v>
      </c>
      <c r="IMO135" s="35"/>
      <c r="IMP135" s="31">
        <v>2019</v>
      </c>
      <c r="IMQ135" s="26"/>
      <c r="IMR135" s="14" t="s">
        <v>3483</v>
      </c>
      <c r="IMS135" s="55" t="s">
        <v>3443</v>
      </c>
      <c r="IMT135" s="28" t="s">
        <v>3481</v>
      </c>
      <c r="IMU135" s="28" t="s">
        <v>3482</v>
      </c>
      <c r="IMV135" s="31">
        <v>1995</v>
      </c>
      <c r="IMW135" s="35"/>
      <c r="IMX135" s="31">
        <v>2019</v>
      </c>
      <c r="IMY135" s="26"/>
      <c r="IMZ135" s="14" t="s">
        <v>3483</v>
      </c>
      <c r="INA135" s="55" t="s">
        <v>3443</v>
      </c>
      <c r="INB135" s="28" t="s">
        <v>3481</v>
      </c>
      <c r="INC135" s="28" t="s">
        <v>3482</v>
      </c>
      <c r="IND135" s="31">
        <v>1995</v>
      </c>
      <c r="INE135" s="35"/>
      <c r="INF135" s="31">
        <v>2019</v>
      </c>
      <c r="ING135" s="26"/>
      <c r="INH135" s="14" t="s">
        <v>3483</v>
      </c>
      <c r="INI135" s="55" t="s">
        <v>3443</v>
      </c>
      <c r="INJ135" s="28" t="s">
        <v>3481</v>
      </c>
      <c r="INK135" s="28" t="s">
        <v>3482</v>
      </c>
      <c r="INL135" s="31">
        <v>1995</v>
      </c>
      <c r="INM135" s="35"/>
      <c r="INN135" s="31">
        <v>2019</v>
      </c>
      <c r="INO135" s="26"/>
      <c r="INP135" s="14" t="s">
        <v>3483</v>
      </c>
      <c r="INQ135" s="55" t="s">
        <v>3443</v>
      </c>
      <c r="INR135" s="28" t="s">
        <v>3481</v>
      </c>
      <c r="INS135" s="28" t="s">
        <v>3482</v>
      </c>
      <c r="INT135" s="31">
        <v>1995</v>
      </c>
      <c r="INU135" s="35"/>
      <c r="INV135" s="31">
        <v>2019</v>
      </c>
      <c r="INW135" s="26"/>
      <c r="INX135" s="14" t="s">
        <v>3483</v>
      </c>
      <c r="INY135" s="55" t="s">
        <v>3443</v>
      </c>
      <c r="INZ135" s="28" t="s">
        <v>3481</v>
      </c>
      <c r="IOA135" s="28" t="s">
        <v>3482</v>
      </c>
      <c r="IOB135" s="31">
        <v>1995</v>
      </c>
      <c r="IOC135" s="35"/>
      <c r="IOD135" s="31">
        <v>2019</v>
      </c>
      <c r="IOE135" s="26"/>
      <c r="IOF135" s="14" t="s">
        <v>3483</v>
      </c>
      <c r="IOG135" s="55" t="s">
        <v>3443</v>
      </c>
      <c r="IOH135" s="28" t="s">
        <v>3481</v>
      </c>
      <c r="IOI135" s="28" t="s">
        <v>3482</v>
      </c>
      <c r="IOJ135" s="31">
        <v>1995</v>
      </c>
      <c r="IOK135" s="35"/>
      <c r="IOL135" s="31">
        <v>2019</v>
      </c>
      <c r="IOM135" s="26"/>
      <c r="ION135" s="14" t="s">
        <v>3483</v>
      </c>
      <c r="IOO135" s="55" t="s">
        <v>3443</v>
      </c>
      <c r="IOP135" s="28" t="s">
        <v>3481</v>
      </c>
      <c r="IOQ135" s="28" t="s">
        <v>3482</v>
      </c>
      <c r="IOR135" s="31">
        <v>1995</v>
      </c>
      <c r="IOS135" s="35"/>
      <c r="IOT135" s="31">
        <v>2019</v>
      </c>
      <c r="IOU135" s="26"/>
      <c r="IOV135" s="14" t="s">
        <v>3483</v>
      </c>
      <c r="IOW135" s="55" t="s">
        <v>3443</v>
      </c>
      <c r="IOX135" s="28" t="s">
        <v>3481</v>
      </c>
      <c r="IOY135" s="28" t="s">
        <v>3482</v>
      </c>
      <c r="IOZ135" s="31">
        <v>1995</v>
      </c>
      <c r="IPA135" s="35"/>
      <c r="IPB135" s="31">
        <v>2019</v>
      </c>
      <c r="IPC135" s="26"/>
      <c r="IPD135" s="14" t="s">
        <v>3483</v>
      </c>
      <c r="IPE135" s="55" t="s">
        <v>3443</v>
      </c>
      <c r="IPF135" s="28" t="s">
        <v>3481</v>
      </c>
      <c r="IPG135" s="28" t="s">
        <v>3482</v>
      </c>
      <c r="IPH135" s="31">
        <v>1995</v>
      </c>
      <c r="IPI135" s="35"/>
      <c r="IPJ135" s="31">
        <v>2019</v>
      </c>
      <c r="IPK135" s="26"/>
      <c r="IPL135" s="14" t="s">
        <v>3483</v>
      </c>
      <c r="IPM135" s="55" t="s">
        <v>3443</v>
      </c>
      <c r="IPN135" s="28" t="s">
        <v>3481</v>
      </c>
      <c r="IPO135" s="28" t="s">
        <v>3482</v>
      </c>
      <c r="IPP135" s="31">
        <v>1995</v>
      </c>
      <c r="IPQ135" s="35"/>
      <c r="IPR135" s="31">
        <v>2019</v>
      </c>
      <c r="IPS135" s="26"/>
      <c r="IPT135" s="14" t="s">
        <v>3483</v>
      </c>
      <c r="IPU135" s="55" t="s">
        <v>3443</v>
      </c>
      <c r="IPV135" s="28" t="s">
        <v>3481</v>
      </c>
      <c r="IPW135" s="28" t="s">
        <v>3482</v>
      </c>
      <c r="IPX135" s="31">
        <v>1995</v>
      </c>
      <c r="IPY135" s="35"/>
      <c r="IPZ135" s="31">
        <v>2019</v>
      </c>
      <c r="IQA135" s="26"/>
      <c r="IQB135" s="14" t="s">
        <v>3483</v>
      </c>
      <c r="IQC135" s="55" t="s">
        <v>3443</v>
      </c>
      <c r="IQD135" s="28" t="s">
        <v>3481</v>
      </c>
      <c r="IQE135" s="28" t="s">
        <v>3482</v>
      </c>
      <c r="IQF135" s="31">
        <v>1995</v>
      </c>
      <c r="IQG135" s="35"/>
      <c r="IQH135" s="31">
        <v>2019</v>
      </c>
      <c r="IQI135" s="26"/>
      <c r="IQJ135" s="14" t="s">
        <v>3483</v>
      </c>
      <c r="IQK135" s="55" t="s">
        <v>3443</v>
      </c>
      <c r="IQL135" s="28" t="s">
        <v>3481</v>
      </c>
      <c r="IQM135" s="28" t="s">
        <v>3482</v>
      </c>
      <c r="IQN135" s="31">
        <v>1995</v>
      </c>
      <c r="IQO135" s="35"/>
      <c r="IQP135" s="31">
        <v>2019</v>
      </c>
      <c r="IQQ135" s="26"/>
      <c r="IQR135" s="14" t="s">
        <v>3483</v>
      </c>
      <c r="IQS135" s="55" t="s">
        <v>3443</v>
      </c>
      <c r="IQT135" s="28" t="s">
        <v>3481</v>
      </c>
      <c r="IQU135" s="28" t="s">
        <v>3482</v>
      </c>
      <c r="IQV135" s="31">
        <v>1995</v>
      </c>
      <c r="IQW135" s="35"/>
      <c r="IQX135" s="31">
        <v>2019</v>
      </c>
      <c r="IQY135" s="26"/>
      <c r="IQZ135" s="14" t="s">
        <v>3483</v>
      </c>
      <c r="IRA135" s="55" t="s">
        <v>3443</v>
      </c>
      <c r="IRB135" s="28" t="s">
        <v>3481</v>
      </c>
      <c r="IRC135" s="28" t="s">
        <v>3482</v>
      </c>
      <c r="IRD135" s="31">
        <v>1995</v>
      </c>
      <c r="IRE135" s="35"/>
      <c r="IRF135" s="31">
        <v>2019</v>
      </c>
      <c r="IRG135" s="26"/>
      <c r="IRH135" s="14" t="s">
        <v>3483</v>
      </c>
      <c r="IRI135" s="55" t="s">
        <v>3443</v>
      </c>
      <c r="IRJ135" s="28" t="s">
        <v>3481</v>
      </c>
      <c r="IRK135" s="28" t="s">
        <v>3482</v>
      </c>
      <c r="IRL135" s="31">
        <v>1995</v>
      </c>
      <c r="IRM135" s="35"/>
      <c r="IRN135" s="31">
        <v>2019</v>
      </c>
      <c r="IRO135" s="26"/>
      <c r="IRP135" s="14" t="s">
        <v>3483</v>
      </c>
      <c r="IRQ135" s="55" t="s">
        <v>3443</v>
      </c>
      <c r="IRR135" s="28" t="s">
        <v>3481</v>
      </c>
      <c r="IRS135" s="28" t="s">
        <v>3482</v>
      </c>
      <c r="IRT135" s="31">
        <v>1995</v>
      </c>
      <c r="IRU135" s="35"/>
      <c r="IRV135" s="31">
        <v>2019</v>
      </c>
      <c r="IRW135" s="26"/>
      <c r="IRX135" s="14" t="s">
        <v>3483</v>
      </c>
      <c r="IRY135" s="55" t="s">
        <v>3443</v>
      </c>
      <c r="IRZ135" s="28" t="s">
        <v>3481</v>
      </c>
      <c r="ISA135" s="28" t="s">
        <v>3482</v>
      </c>
      <c r="ISB135" s="31">
        <v>1995</v>
      </c>
      <c r="ISC135" s="35"/>
      <c r="ISD135" s="31">
        <v>2019</v>
      </c>
      <c r="ISE135" s="26"/>
      <c r="ISF135" s="14" t="s">
        <v>3483</v>
      </c>
      <c r="ISG135" s="55" t="s">
        <v>3443</v>
      </c>
      <c r="ISH135" s="28" t="s">
        <v>3481</v>
      </c>
      <c r="ISI135" s="28" t="s">
        <v>3482</v>
      </c>
      <c r="ISJ135" s="31">
        <v>1995</v>
      </c>
      <c r="ISK135" s="35"/>
      <c r="ISL135" s="31">
        <v>2019</v>
      </c>
      <c r="ISM135" s="26"/>
      <c r="ISN135" s="14" t="s">
        <v>3483</v>
      </c>
      <c r="ISO135" s="55" t="s">
        <v>3443</v>
      </c>
      <c r="ISP135" s="28" t="s">
        <v>3481</v>
      </c>
      <c r="ISQ135" s="28" t="s">
        <v>3482</v>
      </c>
      <c r="ISR135" s="31">
        <v>1995</v>
      </c>
      <c r="ISS135" s="35"/>
      <c r="IST135" s="31">
        <v>2019</v>
      </c>
      <c r="ISU135" s="26"/>
      <c r="ISV135" s="14" t="s">
        <v>3483</v>
      </c>
      <c r="ISW135" s="55" t="s">
        <v>3443</v>
      </c>
      <c r="ISX135" s="28" t="s">
        <v>3481</v>
      </c>
      <c r="ISY135" s="28" t="s">
        <v>3482</v>
      </c>
      <c r="ISZ135" s="31">
        <v>1995</v>
      </c>
      <c r="ITA135" s="35"/>
      <c r="ITB135" s="31">
        <v>2019</v>
      </c>
      <c r="ITC135" s="26"/>
      <c r="ITD135" s="14" t="s">
        <v>3483</v>
      </c>
      <c r="ITE135" s="55" t="s">
        <v>3443</v>
      </c>
      <c r="ITF135" s="28" t="s">
        <v>3481</v>
      </c>
      <c r="ITG135" s="28" t="s">
        <v>3482</v>
      </c>
      <c r="ITH135" s="31">
        <v>1995</v>
      </c>
      <c r="ITI135" s="35"/>
      <c r="ITJ135" s="31">
        <v>2019</v>
      </c>
      <c r="ITK135" s="26"/>
      <c r="ITL135" s="14" t="s">
        <v>3483</v>
      </c>
      <c r="ITM135" s="55" t="s">
        <v>3443</v>
      </c>
      <c r="ITN135" s="28" t="s">
        <v>3481</v>
      </c>
      <c r="ITO135" s="28" t="s">
        <v>3482</v>
      </c>
      <c r="ITP135" s="31">
        <v>1995</v>
      </c>
      <c r="ITQ135" s="35"/>
      <c r="ITR135" s="31">
        <v>2019</v>
      </c>
      <c r="ITS135" s="26"/>
      <c r="ITT135" s="14" t="s">
        <v>3483</v>
      </c>
      <c r="ITU135" s="55" t="s">
        <v>3443</v>
      </c>
      <c r="ITV135" s="28" t="s">
        <v>3481</v>
      </c>
      <c r="ITW135" s="28" t="s">
        <v>3482</v>
      </c>
      <c r="ITX135" s="31">
        <v>1995</v>
      </c>
      <c r="ITY135" s="35"/>
      <c r="ITZ135" s="31">
        <v>2019</v>
      </c>
      <c r="IUA135" s="26"/>
      <c r="IUB135" s="14" t="s">
        <v>3483</v>
      </c>
      <c r="IUC135" s="55" t="s">
        <v>3443</v>
      </c>
      <c r="IUD135" s="28" t="s">
        <v>3481</v>
      </c>
      <c r="IUE135" s="28" t="s">
        <v>3482</v>
      </c>
      <c r="IUF135" s="31">
        <v>1995</v>
      </c>
      <c r="IUG135" s="35"/>
      <c r="IUH135" s="31">
        <v>2019</v>
      </c>
      <c r="IUI135" s="26"/>
      <c r="IUJ135" s="14" t="s">
        <v>3483</v>
      </c>
      <c r="IUK135" s="55" t="s">
        <v>3443</v>
      </c>
      <c r="IUL135" s="28" t="s">
        <v>3481</v>
      </c>
      <c r="IUM135" s="28" t="s">
        <v>3482</v>
      </c>
      <c r="IUN135" s="31">
        <v>1995</v>
      </c>
      <c r="IUO135" s="35"/>
      <c r="IUP135" s="31">
        <v>2019</v>
      </c>
      <c r="IUQ135" s="26"/>
      <c r="IUR135" s="14" t="s">
        <v>3483</v>
      </c>
      <c r="IUS135" s="55" t="s">
        <v>3443</v>
      </c>
      <c r="IUT135" s="28" t="s">
        <v>3481</v>
      </c>
      <c r="IUU135" s="28" t="s">
        <v>3482</v>
      </c>
      <c r="IUV135" s="31">
        <v>1995</v>
      </c>
      <c r="IUW135" s="35"/>
      <c r="IUX135" s="31">
        <v>2019</v>
      </c>
      <c r="IUY135" s="26"/>
      <c r="IUZ135" s="14" t="s">
        <v>3483</v>
      </c>
      <c r="IVA135" s="55" t="s">
        <v>3443</v>
      </c>
      <c r="IVB135" s="28" t="s">
        <v>3481</v>
      </c>
      <c r="IVC135" s="28" t="s">
        <v>3482</v>
      </c>
      <c r="IVD135" s="31">
        <v>1995</v>
      </c>
      <c r="IVE135" s="35"/>
      <c r="IVF135" s="31">
        <v>2019</v>
      </c>
      <c r="IVG135" s="26"/>
      <c r="IVH135" s="14" t="s">
        <v>3483</v>
      </c>
      <c r="IVI135" s="55" t="s">
        <v>3443</v>
      </c>
      <c r="IVJ135" s="28" t="s">
        <v>3481</v>
      </c>
      <c r="IVK135" s="28" t="s">
        <v>3482</v>
      </c>
      <c r="IVL135" s="31">
        <v>1995</v>
      </c>
      <c r="IVM135" s="35"/>
      <c r="IVN135" s="31">
        <v>2019</v>
      </c>
      <c r="IVO135" s="26"/>
      <c r="IVP135" s="14" t="s">
        <v>3483</v>
      </c>
      <c r="IVQ135" s="55" t="s">
        <v>3443</v>
      </c>
      <c r="IVR135" s="28" t="s">
        <v>3481</v>
      </c>
      <c r="IVS135" s="28" t="s">
        <v>3482</v>
      </c>
      <c r="IVT135" s="31">
        <v>1995</v>
      </c>
      <c r="IVU135" s="35"/>
      <c r="IVV135" s="31">
        <v>2019</v>
      </c>
      <c r="IVW135" s="26"/>
      <c r="IVX135" s="14" t="s">
        <v>3483</v>
      </c>
      <c r="IVY135" s="55" t="s">
        <v>3443</v>
      </c>
      <c r="IVZ135" s="28" t="s">
        <v>3481</v>
      </c>
      <c r="IWA135" s="28" t="s">
        <v>3482</v>
      </c>
      <c r="IWB135" s="31">
        <v>1995</v>
      </c>
      <c r="IWC135" s="35"/>
      <c r="IWD135" s="31">
        <v>2019</v>
      </c>
      <c r="IWE135" s="26"/>
      <c r="IWF135" s="14" t="s">
        <v>3483</v>
      </c>
      <c r="IWG135" s="55" t="s">
        <v>3443</v>
      </c>
      <c r="IWH135" s="28" t="s">
        <v>3481</v>
      </c>
      <c r="IWI135" s="28" t="s">
        <v>3482</v>
      </c>
      <c r="IWJ135" s="31">
        <v>1995</v>
      </c>
      <c r="IWK135" s="35"/>
      <c r="IWL135" s="31">
        <v>2019</v>
      </c>
      <c r="IWM135" s="26"/>
      <c r="IWN135" s="14" t="s">
        <v>3483</v>
      </c>
      <c r="IWO135" s="55" t="s">
        <v>3443</v>
      </c>
      <c r="IWP135" s="28" t="s">
        <v>3481</v>
      </c>
      <c r="IWQ135" s="28" t="s">
        <v>3482</v>
      </c>
      <c r="IWR135" s="31">
        <v>1995</v>
      </c>
      <c r="IWS135" s="35"/>
      <c r="IWT135" s="31">
        <v>2019</v>
      </c>
      <c r="IWU135" s="26"/>
      <c r="IWV135" s="14" t="s">
        <v>3483</v>
      </c>
      <c r="IWW135" s="55" t="s">
        <v>3443</v>
      </c>
      <c r="IWX135" s="28" t="s">
        <v>3481</v>
      </c>
      <c r="IWY135" s="28" t="s">
        <v>3482</v>
      </c>
      <c r="IWZ135" s="31">
        <v>1995</v>
      </c>
      <c r="IXA135" s="35"/>
      <c r="IXB135" s="31">
        <v>2019</v>
      </c>
      <c r="IXC135" s="26"/>
      <c r="IXD135" s="14" t="s">
        <v>3483</v>
      </c>
      <c r="IXE135" s="55" t="s">
        <v>3443</v>
      </c>
      <c r="IXF135" s="28" t="s">
        <v>3481</v>
      </c>
      <c r="IXG135" s="28" t="s">
        <v>3482</v>
      </c>
      <c r="IXH135" s="31">
        <v>1995</v>
      </c>
      <c r="IXI135" s="35"/>
      <c r="IXJ135" s="31">
        <v>2019</v>
      </c>
      <c r="IXK135" s="26"/>
      <c r="IXL135" s="14" t="s">
        <v>3483</v>
      </c>
      <c r="IXM135" s="55" t="s">
        <v>3443</v>
      </c>
      <c r="IXN135" s="28" t="s">
        <v>3481</v>
      </c>
      <c r="IXO135" s="28" t="s">
        <v>3482</v>
      </c>
      <c r="IXP135" s="31">
        <v>1995</v>
      </c>
      <c r="IXQ135" s="35"/>
      <c r="IXR135" s="31">
        <v>2019</v>
      </c>
      <c r="IXS135" s="26"/>
      <c r="IXT135" s="14" t="s">
        <v>3483</v>
      </c>
      <c r="IXU135" s="55" t="s">
        <v>3443</v>
      </c>
      <c r="IXV135" s="28" t="s">
        <v>3481</v>
      </c>
      <c r="IXW135" s="28" t="s">
        <v>3482</v>
      </c>
      <c r="IXX135" s="31">
        <v>1995</v>
      </c>
      <c r="IXY135" s="35"/>
      <c r="IXZ135" s="31">
        <v>2019</v>
      </c>
      <c r="IYA135" s="26"/>
      <c r="IYB135" s="14" t="s">
        <v>3483</v>
      </c>
      <c r="IYC135" s="55" t="s">
        <v>3443</v>
      </c>
      <c r="IYD135" s="28" t="s">
        <v>3481</v>
      </c>
      <c r="IYE135" s="28" t="s">
        <v>3482</v>
      </c>
      <c r="IYF135" s="31">
        <v>1995</v>
      </c>
      <c r="IYG135" s="35"/>
      <c r="IYH135" s="31">
        <v>2019</v>
      </c>
      <c r="IYI135" s="26"/>
      <c r="IYJ135" s="14" t="s">
        <v>3483</v>
      </c>
      <c r="IYK135" s="55" t="s">
        <v>3443</v>
      </c>
      <c r="IYL135" s="28" t="s">
        <v>3481</v>
      </c>
      <c r="IYM135" s="28" t="s">
        <v>3482</v>
      </c>
      <c r="IYN135" s="31">
        <v>1995</v>
      </c>
      <c r="IYO135" s="35"/>
      <c r="IYP135" s="31">
        <v>2019</v>
      </c>
      <c r="IYQ135" s="26"/>
      <c r="IYR135" s="14" t="s">
        <v>3483</v>
      </c>
      <c r="IYS135" s="55" t="s">
        <v>3443</v>
      </c>
      <c r="IYT135" s="28" t="s">
        <v>3481</v>
      </c>
      <c r="IYU135" s="28" t="s">
        <v>3482</v>
      </c>
      <c r="IYV135" s="31">
        <v>1995</v>
      </c>
      <c r="IYW135" s="35"/>
      <c r="IYX135" s="31">
        <v>2019</v>
      </c>
      <c r="IYY135" s="26"/>
      <c r="IYZ135" s="14" t="s">
        <v>3483</v>
      </c>
      <c r="IZA135" s="55" t="s">
        <v>3443</v>
      </c>
      <c r="IZB135" s="28" t="s">
        <v>3481</v>
      </c>
      <c r="IZC135" s="28" t="s">
        <v>3482</v>
      </c>
      <c r="IZD135" s="31">
        <v>1995</v>
      </c>
      <c r="IZE135" s="35"/>
      <c r="IZF135" s="31">
        <v>2019</v>
      </c>
      <c r="IZG135" s="26"/>
      <c r="IZH135" s="14" t="s">
        <v>3483</v>
      </c>
      <c r="IZI135" s="55" t="s">
        <v>3443</v>
      </c>
      <c r="IZJ135" s="28" t="s">
        <v>3481</v>
      </c>
      <c r="IZK135" s="28" t="s">
        <v>3482</v>
      </c>
      <c r="IZL135" s="31">
        <v>1995</v>
      </c>
      <c r="IZM135" s="35"/>
      <c r="IZN135" s="31">
        <v>2019</v>
      </c>
      <c r="IZO135" s="26"/>
      <c r="IZP135" s="14" t="s">
        <v>3483</v>
      </c>
      <c r="IZQ135" s="55" t="s">
        <v>3443</v>
      </c>
      <c r="IZR135" s="28" t="s">
        <v>3481</v>
      </c>
      <c r="IZS135" s="28" t="s">
        <v>3482</v>
      </c>
      <c r="IZT135" s="31">
        <v>1995</v>
      </c>
      <c r="IZU135" s="35"/>
      <c r="IZV135" s="31">
        <v>2019</v>
      </c>
      <c r="IZW135" s="26"/>
      <c r="IZX135" s="14" t="s">
        <v>3483</v>
      </c>
      <c r="IZY135" s="55" t="s">
        <v>3443</v>
      </c>
      <c r="IZZ135" s="28" t="s">
        <v>3481</v>
      </c>
      <c r="JAA135" s="28" t="s">
        <v>3482</v>
      </c>
      <c r="JAB135" s="31">
        <v>1995</v>
      </c>
      <c r="JAC135" s="35"/>
      <c r="JAD135" s="31">
        <v>2019</v>
      </c>
      <c r="JAE135" s="26"/>
      <c r="JAF135" s="14" t="s">
        <v>3483</v>
      </c>
      <c r="JAG135" s="55" t="s">
        <v>3443</v>
      </c>
      <c r="JAH135" s="28" t="s">
        <v>3481</v>
      </c>
      <c r="JAI135" s="28" t="s">
        <v>3482</v>
      </c>
      <c r="JAJ135" s="31">
        <v>1995</v>
      </c>
      <c r="JAK135" s="35"/>
      <c r="JAL135" s="31">
        <v>2019</v>
      </c>
      <c r="JAM135" s="26"/>
      <c r="JAN135" s="14" t="s">
        <v>3483</v>
      </c>
      <c r="JAO135" s="55" t="s">
        <v>3443</v>
      </c>
      <c r="JAP135" s="28" t="s">
        <v>3481</v>
      </c>
      <c r="JAQ135" s="28" t="s">
        <v>3482</v>
      </c>
      <c r="JAR135" s="31">
        <v>1995</v>
      </c>
      <c r="JAS135" s="35"/>
      <c r="JAT135" s="31">
        <v>2019</v>
      </c>
      <c r="JAU135" s="26"/>
      <c r="JAV135" s="14" t="s">
        <v>3483</v>
      </c>
      <c r="JAW135" s="55" t="s">
        <v>3443</v>
      </c>
      <c r="JAX135" s="28" t="s">
        <v>3481</v>
      </c>
      <c r="JAY135" s="28" t="s">
        <v>3482</v>
      </c>
      <c r="JAZ135" s="31">
        <v>1995</v>
      </c>
      <c r="JBA135" s="35"/>
      <c r="JBB135" s="31">
        <v>2019</v>
      </c>
      <c r="JBC135" s="26"/>
      <c r="JBD135" s="14" t="s">
        <v>3483</v>
      </c>
      <c r="JBE135" s="55" t="s">
        <v>3443</v>
      </c>
      <c r="JBF135" s="28" t="s">
        <v>3481</v>
      </c>
      <c r="JBG135" s="28" t="s">
        <v>3482</v>
      </c>
      <c r="JBH135" s="31">
        <v>1995</v>
      </c>
      <c r="JBI135" s="35"/>
      <c r="JBJ135" s="31">
        <v>2019</v>
      </c>
      <c r="JBK135" s="26"/>
      <c r="JBL135" s="14" t="s">
        <v>3483</v>
      </c>
      <c r="JBM135" s="55" t="s">
        <v>3443</v>
      </c>
      <c r="JBN135" s="28" t="s">
        <v>3481</v>
      </c>
      <c r="JBO135" s="28" t="s">
        <v>3482</v>
      </c>
      <c r="JBP135" s="31">
        <v>1995</v>
      </c>
      <c r="JBQ135" s="35"/>
      <c r="JBR135" s="31">
        <v>2019</v>
      </c>
      <c r="JBS135" s="26"/>
      <c r="JBT135" s="14" t="s">
        <v>3483</v>
      </c>
      <c r="JBU135" s="55" t="s">
        <v>3443</v>
      </c>
      <c r="JBV135" s="28" t="s">
        <v>3481</v>
      </c>
      <c r="JBW135" s="28" t="s">
        <v>3482</v>
      </c>
      <c r="JBX135" s="31">
        <v>1995</v>
      </c>
      <c r="JBY135" s="35"/>
      <c r="JBZ135" s="31">
        <v>2019</v>
      </c>
      <c r="JCA135" s="26"/>
      <c r="JCB135" s="14" t="s">
        <v>3483</v>
      </c>
      <c r="JCC135" s="55" t="s">
        <v>3443</v>
      </c>
      <c r="JCD135" s="28" t="s">
        <v>3481</v>
      </c>
      <c r="JCE135" s="28" t="s">
        <v>3482</v>
      </c>
      <c r="JCF135" s="31">
        <v>1995</v>
      </c>
      <c r="JCG135" s="35"/>
      <c r="JCH135" s="31">
        <v>2019</v>
      </c>
      <c r="JCI135" s="26"/>
      <c r="JCJ135" s="14" t="s">
        <v>3483</v>
      </c>
      <c r="JCK135" s="55" t="s">
        <v>3443</v>
      </c>
      <c r="JCL135" s="28" t="s">
        <v>3481</v>
      </c>
      <c r="JCM135" s="28" t="s">
        <v>3482</v>
      </c>
      <c r="JCN135" s="31">
        <v>1995</v>
      </c>
      <c r="JCO135" s="35"/>
      <c r="JCP135" s="31">
        <v>2019</v>
      </c>
      <c r="JCQ135" s="26"/>
      <c r="JCR135" s="14" t="s">
        <v>3483</v>
      </c>
      <c r="JCS135" s="55" t="s">
        <v>3443</v>
      </c>
      <c r="JCT135" s="28" t="s">
        <v>3481</v>
      </c>
      <c r="JCU135" s="28" t="s">
        <v>3482</v>
      </c>
      <c r="JCV135" s="31">
        <v>1995</v>
      </c>
      <c r="JCW135" s="35"/>
      <c r="JCX135" s="31">
        <v>2019</v>
      </c>
      <c r="JCY135" s="26"/>
      <c r="JCZ135" s="14" t="s">
        <v>3483</v>
      </c>
      <c r="JDA135" s="55" t="s">
        <v>3443</v>
      </c>
      <c r="JDB135" s="28" t="s">
        <v>3481</v>
      </c>
      <c r="JDC135" s="28" t="s">
        <v>3482</v>
      </c>
      <c r="JDD135" s="31">
        <v>1995</v>
      </c>
      <c r="JDE135" s="35"/>
      <c r="JDF135" s="31">
        <v>2019</v>
      </c>
      <c r="JDG135" s="26"/>
      <c r="JDH135" s="14" t="s">
        <v>3483</v>
      </c>
      <c r="JDI135" s="55" t="s">
        <v>3443</v>
      </c>
      <c r="JDJ135" s="28" t="s">
        <v>3481</v>
      </c>
      <c r="JDK135" s="28" t="s">
        <v>3482</v>
      </c>
      <c r="JDL135" s="31">
        <v>1995</v>
      </c>
      <c r="JDM135" s="35"/>
      <c r="JDN135" s="31">
        <v>2019</v>
      </c>
      <c r="JDO135" s="26"/>
      <c r="JDP135" s="14" t="s">
        <v>3483</v>
      </c>
      <c r="JDQ135" s="55" t="s">
        <v>3443</v>
      </c>
      <c r="JDR135" s="28" t="s">
        <v>3481</v>
      </c>
      <c r="JDS135" s="28" t="s">
        <v>3482</v>
      </c>
      <c r="JDT135" s="31">
        <v>1995</v>
      </c>
      <c r="JDU135" s="35"/>
      <c r="JDV135" s="31">
        <v>2019</v>
      </c>
      <c r="JDW135" s="26"/>
      <c r="JDX135" s="14" t="s">
        <v>3483</v>
      </c>
      <c r="JDY135" s="55" t="s">
        <v>3443</v>
      </c>
      <c r="JDZ135" s="28" t="s">
        <v>3481</v>
      </c>
      <c r="JEA135" s="28" t="s">
        <v>3482</v>
      </c>
      <c r="JEB135" s="31">
        <v>1995</v>
      </c>
      <c r="JEC135" s="35"/>
      <c r="JED135" s="31">
        <v>2019</v>
      </c>
      <c r="JEE135" s="26"/>
      <c r="JEF135" s="14" t="s">
        <v>3483</v>
      </c>
      <c r="JEG135" s="55" t="s">
        <v>3443</v>
      </c>
      <c r="JEH135" s="28" t="s">
        <v>3481</v>
      </c>
      <c r="JEI135" s="28" t="s">
        <v>3482</v>
      </c>
      <c r="JEJ135" s="31">
        <v>1995</v>
      </c>
      <c r="JEK135" s="35"/>
      <c r="JEL135" s="31">
        <v>2019</v>
      </c>
      <c r="JEM135" s="26"/>
      <c r="JEN135" s="14" t="s">
        <v>3483</v>
      </c>
      <c r="JEO135" s="55" t="s">
        <v>3443</v>
      </c>
      <c r="JEP135" s="28" t="s">
        <v>3481</v>
      </c>
      <c r="JEQ135" s="28" t="s">
        <v>3482</v>
      </c>
      <c r="JER135" s="31">
        <v>1995</v>
      </c>
      <c r="JES135" s="35"/>
      <c r="JET135" s="31">
        <v>2019</v>
      </c>
      <c r="JEU135" s="26"/>
      <c r="JEV135" s="14" t="s">
        <v>3483</v>
      </c>
      <c r="JEW135" s="55" t="s">
        <v>3443</v>
      </c>
      <c r="JEX135" s="28" t="s">
        <v>3481</v>
      </c>
      <c r="JEY135" s="28" t="s">
        <v>3482</v>
      </c>
      <c r="JEZ135" s="31">
        <v>1995</v>
      </c>
      <c r="JFA135" s="35"/>
      <c r="JFB135" s="31">
        <v>2019</v>
      </c>
      <c r="JFC135" s="26"/>
      <c r="JFD135" s="14" t="s">
        <v>3483</v>
      </c>
      <c r="JFE135" s="55" t="s">
        <v>3443</v>
      </c>
      <c r="JFF135" s="28" t="s">
        <v>3481</v>
      </c>
      <c r="JFG135" s="28" t="s">
        <v>3482</v>
      </c>
      <c r="JFH135" s="31">
        <v>1995</v>
      </c>
      <c r="JFI135" s="35"/>
      <c r="JFJ135" s="31">
        <v>2019</v>
      </c>
      <c r="JFK135" s="26"/>
      <c r="JFL135" s="14" t="s">
        <v>3483</v>
      </c>
      <c r="JFM135" s="55" t="s">
        <v>3443</v>
      </c>
      <c r="JFN135" s="28" t="s">
        <v>3481</v>
      </c>
      <c r="JFO135" s="28" t="s">
        <v>3482</v>
      </c>
      <c r="JFP135" s="31">
        <v>1995</v>
      </c>
      <c r="JFQ135" s="35"/>
      <c r="JFR135" s="31">
        <v>2019</v>
      </c>
      <c r="JFS135" s="26"/>
      <c r="JFT135" s="14" t="s">
        <v>3483</v>
      </c>
      <c r="JFU135" s="55" t="s">
        <v>3443</v>
      </c>
      <c r="JFV135" s="28" t="s">
        <v>3481</v>
      </c>
      <c r="JFW135" s="28" t="s">
        <v>3482</v>
      </c>
      <c r="JFX135" s="31">
        <v>1995</v>
      </c>
      <c r="JFY135" s="35"/>
      <c r="JFZ135" s="31">
        <v>2019</v>
      </c>
      <c r="JGA135" s="26"/>
      <c r="JGB135" s="14" t="s">
        <v>3483</v>
      </c>
      <c r="JGC135" s="55" t="s">
        <v>3443</v>
      </c>
      <c r="JGD135" s="28" t="s">
        <v>3481</v>
      </c>
      <c r="JGE135" s="28" t="s">
        <v>3482</v>
      </c>
      <c r="JGF135" s="31">
        <v>1995</v>
      </c>
      <c r="JGG135" s="35"/>
      <c r="JGH135" s="31">
        <v>2019</v>
      </c>
      <c r="JGI135" s="26"/>
      <c r="JGJ135" s="14" t="s">
        <v>3483</v>
      </c>
      <c r="JGK135" s="55" t="s">
        <v>3443</v>
      </c>
      <c r="JGL135" s="28" t="s">
        <v>3481</v>
      </c>
      <c r="JGM135" s="28" t="s">
        <v>3482</v>
      </c>
      <c r="JGN135" s="31">
        <v>1995</v>
      </c>
      <c r="JGO135" s="35"/>
      <c r="JGP135" s="31">
        <v>2019</v>
      </c>
      <c r="JGQ135" s="26"/>
      <c r="JGR135" s="14" t="s">
        <v>3483</v>
      </c>
      <c r="JGS135" s="55" t="s">
        <v>3443</v>
      </c>
      <c r="JGT135" s="28" t="s">
        <v>3481</v>
      </c>
      <c r="JGU135" s="28" t="s">
        <v>3482</v>
      </c>
      <c r="JGV135" s="31">
        <v>1995</v>
      </c>
      <c r="JGW135" s="35"/>
      <c r="JGX135" s="31">
        <v>2019</v>
      </c>
      <c r="JGY135" s="26"/>
      <c r="JGZ135" s="14" t="s">
        <v>3483</v>
      </c>
      <c r="JHA135" s="55" t="s">
        <v>3443</v>
      </c>
      <c r="JHB135" s="28" t="s">
        <v>3481</v>
      </c>
      <c r="JHC135" s="28" t="s">
        <v>3482</v>
      </c>
      <c r="JHD135" s="31">
        <v>1995</v>
      </c>
      <c r="JHE135" s="35"/>
      <c r="JHF135" s="31">
        <v>2019</v>
      </c>
      <c r="JHG135" s="26"/>
      <c r="JHH135" s="14" t="s">
        <v>3483</v>
      </c>
      <c r="JHI135" s="55" t="s">
        <v>3443</v>
      </c>
      <c r="JHJ135" s="28" t="s">
        <v>3481</v>
      </c>
      <c r="JHK135" s="28" t="s">
        <v>3482</v>
      </c>
      <c r="JHL135" s="31">
        <v>1995</v>
      </c>
      <c r="JHM135" s="35"/>
      <c r="JHN135" s="31">
        <v>2019</v>
      </c>
      <c r="JHO135" s="26"/>
      <c r="JHP135" s="14" t="s">
        <v>3483</v>
      </c>
      <c r="JHQ135" s="55" t="s">
        <v>3443</v>
      </c>
      <c r="JHR135" s="28" t="s">
        <v>3481</v>
      </c>
      <c r="JHS135" s="28" t="s">
        <v>3482</v>
      </c>
      <c r="JHT135" s="31">
        <v>1995</v>
      </c>
      <c r="JHU135" s="35"/>
      <c r="JHV135" s="31">
        <v>2019</v>
      </c>
      <c r="JHW135" s="26"/>
      <c r="JHX135" s="14" t="s">
        <v>3483</v>
      </c>
      <c r="JHY135" s="55" t="s">
        <v>3443</v>
      </c>
      <c r="JHZ135" s="28" t="s">
        <v>3481</v>
      </c>
      <c r="JIA135" s="28" t="s">
        <v>3482</v>
      </c>
      <c r="JIB135" s="31">
        <v>1995</v>
      </c>
      <c r="JIC135" s="35"/>
      <c r="JID135" s="31">
        <v>2019</v>
      </c>
      <c r="JIE135" s="26"/>
      <c r="JIF135" s="14" t="s">
        <v>3483</v>
      </c>
      <c r="JIG135" s="55" t="s">
        <v>3443</v>
      </c>
      <c r="JIH135" s="28" t="s">
        <v>3481</v>
      </c>
      <c r="JII135" s="28" t="s">
        <v>3482</v>
      </c>
      <c r="JIJ135" s="31">
        <v>1995</v>
      </c>
      <c r="JIK135" s="35"/>
      <c r="JIL135" s="31">
        <v>2019</v>
      </c>
      <c r="JIM135" s="26"/>
      <c r="JIN135" s="14" t="s">
        <v>3483</v>
      </c>
      <c r="JIO135" s="55" t="s">
        <v>3443</v>
      </c>
      <c r="JIP135" s="28" t="s">
        <v>3481</v>
      </c>
      <c r="JIQ135" s="28" t="s">
        <v>3482</v>
      </c>
      <c r="JIR135" s="31">
        <v>1995</v>
      </c>
      <c r="JIS135" s="35"/>
      <c r="JIT135" s="31">
        <v>2019</v>
      </c>
      <c r="JIU135" s="26"/>
      <c r="JIV135" s="14" t="s">
        <v>3483</v>
      </c>
      <c r="JIW135" s="55" t="s">
        <v>3443</v>
      </c>
      <c r="JIX135" s="28" t="s">
        <v>3481</v>
      </c>
      <c r="JIY135" s="28" t="s">
        <v>3482</v>
      </c>
      <c r="JIZ135" s="31">
        <v>1995</v>
      </c>
      <c r="JJA135" s="35"/>
      <c r="JJB135" s="31">
        <v>2019</v>
      </c>
      <c r="JJC135" s="26"/>
      <c r="JJD135" s="14" t="s">
        <v>3483</v>
      </c>
      <c r="JJE135" s="55" t="s">
        <v>3443</v>
      </c>
      <c r="JJF135" s="28" t="s">
        <v>3481</v>
      </c>
      <c r="JJG135" s="28" t="s">
        <v>3482</v>
      </c>
      <c r="JJH135" s="31">
        <v>1995</v>
      </c>
      <c r="JJI135" s="35"/>
      <c r="JJJ135" s="31">
        <v>2019</v>
      </c>
      <c r="JJK135" s="26"/>
      <c r="JJL135" s="14" t="s">
        <v>3483</v>
      </c>
      <c r="JJM135" s="55" t="s">
        <v>3443</v>
      </c>
      <c r="JJN135" s="28" t="s">
        <v>3481</v>
      </c>
      <c r="JJO135" s="28" t="s">
        <v>3482</v>
      </c>
      <c r="JJP135" s="31">
        <v>1995</v>
      </c>
      <c r="JJQ135" s="35"/>
      <c r="JJR135" s="31">
        <v>2019</v>
      </c>
      <c r="JJS135" s="26"/>
      <c r="JJT135" s="14" t="s">
        <v>3483</v>
      </c>
      <c r="JJU135" s="55" t="s">
        <v>3443</v>
      </c>
      <c r="JJV135" s="28" t="s">
        <v>3481</v>
      </c>
      <c r="JJW135" s="28" t="s">
        <v>3482</v>
      </c>
      <c r="JJX135" s="31">
        <v>1995</v>
      </c>
      <c r="JJY135" s="35"/>
      <c r="JJZ135" s="31">
        <v>2019</v>
      </c>
      <c r="JKA135" s="26"/>
      <c r="JKB135" s="14" t="s">
        <v>3483</v>
      </c>
      <c r="JKC135" s="55" t="s">
        <v>3443</v>
      </c>
      <c r="JKD135" s="28" t="s">
        <v>3481</v>
      </c>
      <c r="JKE135" s="28" t="s">
        <v>3482</v>
      </c>
      <c r="JKF135" s="31">
        <v>1995</v>
      </c>
      <c r="JKG135" s="35"/>
      <c r="JKH135" s="31">
        <v>2019</v>
      </c>
      <c r="JKI135" s="26"/>
      <c r="JKJ135" s="14" t="s">
        <v>3483</v>
      </c>
      <c r="JKK135" s="55" t="s">
        <v>3443</v>
      </c>
      <c r="JKL135" s="28" t="s">
        <v>3481</v>
      </c>
      <c r="JKM135" s="28" t="s">
        <v>3482</v>
      </c>
      <c r="JKN135" s="31">
        <v>1995</v>
      </c>
      <c r="JKO135" s="35"/>
      <c r="JKP135" s="31">
        <v>2019</v>
      </c>
      <c r="JKQ135" s="26"/>
      <c r="JKR135" s="14" t="s">
        <v>3483</v>
      </c>
      <c r="JKS135" s="55" t="s">
        <v>3443</v>
      </c>
      <c r="JKT135" s="28" t="s">
        <v>3481</v>
      </c>
      <c r="JKU135" s="28" t="s">
        <v>3482</v>
      </c>
      <c r="JKV135" s="31">
        <v>1995</v>
      </c>
      <c r="JKW135" s="35"/>
      <c r="JKX135" s="31">
        <v>2019</v>
      </c>
      <c r="JKY135" s="26"/>
      <c r="JKZ135" s="14" t="s">
        <v>3483</v>
      </c>
      <c r="JLA135" s="55" t="s">
        <v>3443</v>
      </c>
      <c r="JLB135" s="28" t="s">
        <v>3481</v>
      </c>
      <c r="JLC135" s="28" t="s">
        <v>3482</v>
      </c>
      <c r="JLD135" s="31">
        <v>1995</v>
      </c>
      <c r="JLE135" s="35"/>
      <c r="JLF135" s="31">
        <v>2019</v>
      </c>
      <c r="JLG135" s="26"/>
      <c r="JLH135" s="14" t="s">
        <v>3483</v>
      </c>
      <c r="JLI135" s="55" t="s">
        <v>3443</v>
      </c>
      <c r="JLJ135" s="28" t="s">
        <v>3481</v>
      </c>
      <c r="JLK135" s="28" t="s">
        <v>3482</v>
      </c>
      <c r="JLL135" s="31">
        <v>1995</v>
      </c>
      <c r="JLM135" s="35"/>
      <c r="JLN135" s="31">
        <v>2019</v>
      </c>
      <c r="JLO135" s="26"/>
      <c r="JLP135" s="14" t="s">
        <v>3483</v>
      </c>
      <c r="JLQ135" s="55" t="s">
        <v>3443</v>
      </c>
      <c r="JLR135" s="28" t="s">
        <v>3481</v>
      </c>
      <c r="JLS135" s="28" t="s">
        <v>3482</v>
      </c>
      <c r="JLT135" s="31">
        <v>1995</v>
      </c>
      <c r="JLU135" s="35"/>
      <c r="JLV135" s="31">
        <v>2019</v>
      </c>
      <c r="JLW135" s="26"/>
      <c r="JLX135" s="14" t="s">
        <v>3483</v>
      </c>
      <c r="JLY135" s="55" t="s">
        <v>3443</v>
      </c>
      <c r="JLZ135" s="28" t="s">
        <v>3481</v>
      </c>
      <c r="JMA135" s="28" t="s">
        <v>3482</v>
      </c>
      <c r="JMB135" s="31">
        <v>1995</v>
      </c>
      <c r="JMC135" s="35"/>
      <c r="JMD135" s="31">
        <v>2019</v>
      </c>
      <c r="JME135" s="26"/>
      <c r="JMF135" s="14" t="s">
        <v>3483</v>
      </c>
      <c r="JMG135" s="55" t="s">
        <v>3443</v>
      </c>
      <c r="JMH135" s="28" t="s">
        <v>3481</v>
      </c>
      <c r="JMI135" s="28" t="s">
        <v>3482</v>
      </c>
      <c r="JMJ135" s="31">
        <v>1995</v>
      </c>
      <c r="JMK135" s="35"/>
      <c r="JML135" s="31">
        <v>2019</v>
      </c>
      <c r="JMM135" s="26"/>
      <c r="JMN135" s="14" t="s">
        <v>3483</v>
      </c>
      <c r="JMO135" s="55" t="s">
        <v>3443</v>
      </c>
      <c r="JMP135" s="28" t="s">
        <v>3481</v>
      </c>
      <c r="JMQ135" s="28" t="s">
        <v>3482</v>
      </c>
      <c r="JMR135" s="31">
        <v>1995</v>
      </c>
      <c r="JMS135" s="35"/>
      <c r="JMT135" s="31">
        <v>2019</v>
      </c>
      <c r="JMU135" s="26"/>
      <c r="JMV135" s="14" t="s">
        <v>3483</v>
      </c>
      <c r="JMW135" s="55" t="s">
        <v>3443</v>
      </c>
      <c r="JMX135" s="28" t="s">
        <v>3481</v>
      </c>
      <c r="JMY135" s="28" t="s">
        <v>3482</v>
      </c>
      <c r="JMZ135" s="31">
        <v>1995</v>
      </c>
      <c r="JNA135" s="35"/>
      <c r="JNB135" s="31">
        <v>2019</v>
      </c>
      <c r="JNC135" s="26"/>
      <c r="JND135" s="14" t="s">
        <v>3483</v>
      </c>
      <c r="JNE135" s="55" t="s">
        <v>3443</v>
      </c>
      <c r="JNF135" s="28" t="s">
        <v>3481</v>
      </c>
      <c r="JNG135" s="28" t="s">
        <v>3482</v>
      </c>
      <c r="JNH135" s="31">
        <v>1995</v>
      </c>
      <c r="JNI135" s="35"/>
      <c r="JNJ135" s="31">
        <v>2019</v>
      </c>
      <c r="JNK135" s="26"/>
      <c r="JNL135" s="14" t="s">
        <v>3483</v>
      </c>
      <c r="JNM135" s="55" t="s">
        <v>3443</v>
      </c>
      <c r="JNN135" s="28" t="s">
        <v>3481</v>
      </c>
      <c r="JNO135" s="28" t="s">
        <v>3482</v>
      </c>
      <c r="JNP135" s="31">
        <v>1995</v>
      </c>
      <c r="JNQ135" s="35"/>
      <c r="JNR135" s="31">
        <v>2019</v>
      </c>
      <c r="JNS135" s="26"/>
      <c r="JNT135" s="14" t="s">
        <v>3483</v>
      </c>
      <c r="JNU135" s="55" t="s">
        <v>3443</v>
      </c>
      <c r="JNV135" s="28" t="s">
        <v>3481</v>
      </c>
      <c r="JNW135" s="28" t="s">
        <v>3482</v>
      </c>
      <c r="JNX135" s="31">
        <v>1995</v>
      </c>
      <c r="JNY135" s="35"/>
      <c r="JNZ135" s="31">
        <v>2019</v>
      </c>
      <c r="JOA135" s="26"/>
      <c r="JOB135" s="14" t="s">
        <v>3483</v>
      </c>
      <c r="JOC135" s="55" t="s">
        <v>3443</v>
      </c>
      <c r="JOD135" s="28" t="s">
        <v>3481</v>
      </c>
      <c r="JOE135" s="28" t="s">
        <v>3482</v>
      </c>
      <c r="JOF135" s="31">
        <v>1995</v>
      </c>
      <c r="JOG135" s="35"/>
      <c r="JOH135" s="31">
        <v>2019</v>
      </c>
      <c r="JOI135" s="26"/>
      <c r="JOJ135" s="14" t="s">
        <v>3483</v>
      </c>
      <c r="JOK135" s="55" t="s">
        <v>3443</v>
      </c>
      <c r="JOL135" s="28" t="s">
        <v>3481</v>
      </c>
      <c r="JOM135" s="28" t="s">
        <v>3482</v>
      </c>
      <c r="JON135" s="31">
        <v>1995</v>
      </c>
      <c r="JOO135" s="35"/>
      <c r="JOP135" s="31">
        <v>2019</v>
      </c>
      <c r="JOQ135" s="26"/>
      <c r="JOR135" s="14" t="s">
        <v>3483</v>
      </c>
      <c r="JOS135" s="55" t="s">
        <v>3443</v>
      </c>
      <c r="JOT135" s="28" t="s">
        <v>3481</v>
      </c>
      <c r="JOU135" s="28" t="s">
        <v>3482</v>
      </c>
      <c r="JOV135" s="31">
        <v>1995</v>
      </c>
      <c r="JOW135" s="35"/>
      <c r="JOX135" s="31">
        <v>2019</v>
      </c>
      <c r="JOY135" s="26"/>
      <c r="JOZ135" s="14" t="s">
        <v>3483</v>
      </c>
      <c r="JPA135" s="55" t="s">
        <v>3443</v>
      </c>
      <c r="JPB135" s="28" t="s">
        <v>3481</v>
      </c>
      <c r="JPC135" s="28" t="s">
        <v>3482</v>
      </c>
      <c r="JPD135" s="31">
        <v>1995</v>
      </c>
      <c r="JPE135" s="35"/>
      <c r="JPF135" s="31">
        <v>2019</v>
      </c>
      <c r="JPG135" s="26"/>
      <c r="JPH135" s="14" t="s">
        <v>3483</v>
      </c>
      <c r="JPI135" s="55" t="s">
        <v>3443</v>
      </c>
      <c r="JPJ135" s="28" t="s">
        <v>3481</v>
      </c>
      <c r="JPK135" s="28" t="s">
        <v>3482</v>
      </c>
      <c r="JPL135" s="31">
        <v>1995</v>
      </c>
      <c r="JPM135" s="35"/>
      <c r="JPN135" s="31">
        <v>2019</v>
      </c>
      <c r="JPO135" s="26"/>
      <c r="JPP135" s="14" t="s">
        <v>3483</v>
      </c>
      <c r="JPQ135" s="55" t="s">
        <v>3443</v>
      </c>
      <c r="JPR135" s="28" t="s">
        <v>3481</v>
      </c>
      <c r="JPS135" s="28" t="s">
        <v>3482</v>
      </c>
      <c r="JPT135" s="31">
        <v>1995</v>
      </c>
      <c r="JPU135" s="35"/>
      <c r="JPV135" s="31">
        <v>2019</v>
      </c>
      <c r="JPW135" s="26"/>
      <c r="JPX135" s="14" t="s">
        <v>3483</v>
      </c>
      <c r="JPY135" s="55" t="s">
        <v>3443</v>
      </c>
      <c r="JPZ135" s="28" t="s">
        <v>3481</v>
      </c>
      <c r="JQA135" s="28" t="s">
        <v>3482</v>
      </c>
      <c r="JQB135" s="31">
        <v>1995</v>
      </c>
      <c r="JQC135" s="35"/>
      <c r="JQD135" s="31">
        <v>2019</v>
      </c>
      <c r="JQE135" s="26"/>
      <c r="JQF135" s="14" t="s">
        <v>3483</v>
      </c>
      <c r="JQG135" s="55" t="s">
        <v>3443</v>
      </c>
      <c r="JQH135" s="28" t="s">
        <v>3481</v>
      </c>
      <c r="JQI135" s="28" t="s">
        <v>3482</v>
      </c>
      <c r="JQJ135" s="31">
        <v>1995</v>
      </c>
      <c r="JQK135" s="35"/>
      <c r="JQL135" s="31">
        <v>2019</v>
      </c>
      <c r="JQM135" s="26"/>
      <c r="JQN135" s="14" t="s">
        <v>3483</v>
      </c>
      <c r="JQO135" s="55" t="s">
        <v>3443</v>
      </c>
      <c r="JQP135" s="28" t="s">
        <v>3481</v>
      </c>
      <c r="JQQ135" s="28" t="s">
        <v>3482</v>
      </c>
      <c r="JQR135" s="31">
        <v>1995</v>
      </c>
      <c r="JQS135" s="35"/>
      <c r="JQT135" s="31">
        <v>2019</v>
      </c>
      <c r="JQU135" s="26"/>
      <c r="JQV135" s="14" t="s">
        <v>3483</v>
      </c>
      <c r="JQW135" s="55" t="s">
        <v>3443</v>
      </c>
      <c r="JQX135" s="28" t="s">
        <v>3481</v>
      </c>
      <c r="JQY135" s="28" t="s">
        <v>3482</v>
      </c>
      <c r="JQZ135" s="31">
        <v>1995</v>
      </c>
      <c r="JRA135" s="35"/>
      <c r="JRB135" s="31">
        <v>2019</v>
      </c>
      <c r="JRC135" s="26"/>
      <c r="JRD135" s="14" t="s">
        <v>3483</v>
      </c>
      <c r="JRE135" s="55" t="s">
        <v>3443</v>
      </c>
      <c r="JRF135" s="28" t="s">
        <v>3481</v>
      </c>
      <c r="JRG135" s="28" t="s">
        <v>3482</v>
      </c>
      <c r="JRH135" s="31">
        <v>1995</v>
      </c>
      <c r="JRI135" s="35"/>
      <c r="JRJ135" s="31">
        <v>2019</v>
      </c>
      <c r="JRK135" s="26"/>
      <c r="JRL135" s="14" t="s">
        <v>3483</v>
      </c>
      <c r="JRM135" s="55" t="s">
        <v>3443</v>
      </c>
      <c r="JRN135" s="28" t="s">
        <v>3481</v>
      </c>
      <c r="JRO135" s="28" t="s">
        <v>3482</v>
      </c>
      <c r="JRP135" s="31">
        <v>1995</v>
      </c>
      <c r="JRQ135" s="35"/>
      <c r="JRR135" s="31">
        <v>2019</v>
      </c>
      <c r="JRS135" s="26"/>
      <c r="JRT135" s="14" t="s">
        <v>3483</v>
      </c>
      <c r="JRU135" s="55" t="s">
        <v>3443</v>
      </c>
      <c r="JRV135" s="28" t="s">
        <v>3481</v>
      </c>
      <c r="JRW135" s="28" t="s">
        <v>3482</v>
      </c>
      <c r="JRX135" s="31">
        <v>1995</v>
      </c>
      <c r="JRY135" s="35"/>
      <c r="JRZ135" s="31">
        <v>2019</v>
      </c>
      <c r="JSA135" s="26"/>
      <c r="JSB135" s="14" t="s">
        <v>3483</v>
      </c>
      <c r="JSC135" s="55" t="s">
        <v>3443</v>
      </c>
      <c r="JSD135" s="28" t="s">
        <v>3481</v>
      </c>
      <c r="JSE135" s="28" t="s">
        <v>3482</v>
      </c>
      <c r="JSF135" s="31">
        <v>1995</v>
      </c>
      <c r="JSG135" s="35"/>
      <c r="JSH135" s="31">
        <v>2019</v>
      </c>
      <c r="JSI135" s="26"/>
      <c r="JSJ135" s="14" t="s">
        <v>3483</v>
      </c>
      <c r="JSK135" s="55" t="s">
        <v>3443</v>
      </c>
      <c r="JSL135" s="28" t="s">
        <v>3481</v>
      </c>
      <c r="JSM135" s="28" t="s">
        <v>3482</v>
      </c>
      <c r="JSN135" s="31">
        <v>1995</v>
      </c>
      <c r="JSO135" s="35"/>
      <c r="JSP135" s="31">
        <v>2019</v>
      </c>
      <c r="JSQ135" s="26"/>
      <c r="JSR135" s="14" t="s">
        <v>3483</v>
      </c>
      <c r="JSS135" s="55" t="s">
        <v>3443</v>
      </c>
      <c r="JST135" s="28" t="s">
        <v>3481</v>
      </c>
      <c r="JSU135" s="28" t="s">
        <v>3482</v>
      </c>
      <c r="JSV135" s="31">
        <v>1995</v>
      </c>
      <c r="JSW135" s="35"/>
      <c r="JSX135" s="31">
        <v>2019</v>
      </c>
      <c r="JSY135" s="26"/>
      <c r="JSZ135" s="14" t="s">
        <v>3483</v>
      </c>
      <c r="JTA135" s="55" t="s">
        <v>3443</v>
      </c>
      <c r="JTB135" s="28" t="s">
        <v>3481</v>
      </c>
      <c r="JTC135" s="28" t="s">
        <v>3482</v>
      </c>
      <c r="JTD135" s="31">
        <v>1995</v>
      </c>
      <c r="JTE135" s="35"/>
      <c r="JTF135" s="31">
        <v>2019</v>
      </c>
      <c r="JTG135" s="26"/>
      <c r="JTH135" s="14" t="s">
        <v>3483</v>
      </c>
      <c r="JTI135" s="55" t="s">
        <v>3443</v>
      </c>
      <c r="JTJ135" s="28" t="s">
        <v>3481</v>
      </c>
      <c r="JTK135" s="28" t="s">
        <v>3482</v>
      </c>
      <c r="JTL135" s="31">
        <v>1995</v>
      </c>
      <c r="JTM135" s="35"/>
      <c r="JTN135" s="31">
        <v>2019</v>
      </c>
      <c r="JTO135" s="26"/>
      <c r="JTP135" s="14" t="s">
        <v>3483</v>
      </c>
      <c r="JTQ135" s="55" t="s">
        <v>3443</v>
      </c>
      <c r="JTR135" s="28" t="s">
        <v>3481</v>
      </c>
      <c r="JTS135" s="28" t="s">
        <v>3482</v>
      </c>
      <c r="JTT135" s="31">
        <v>1995</v>
      </c>
      <c r="JTU135" s="35"/>
      <c r="JTV135" s="31">
        <v>2019</v>
      </c>
      <c r="JTW135" s="26"/>
      <c r="JTX135" s="14" t="s">
        <v>3483</v>
      </c>
      <c r="JTY135" s="55" t="s">
        <v>3443</v>
      </c>
      <c r="JTZ135" s="28" t="s">
        <v>3481</v>
      </c>
      <c r="JUA135" s="28" t="s">
        <v>3482</v>
      </c>
      <c r="JUB135" s="31">
        <v>1995</v>
      </c>
      <c r="JUC135" s="35"/>
      <c r="JUD135" s="31">
        <v>2019</v>
      </c>
      <c r="JUE135" s="26"/>
      <c r="JUF135" s="14" t="s">
        <v>3483</v>
      </c>
      <c r="JUG135" s="55" t="s">
        <v>3443</v>
      </c>
      <c r="JUH135" s="28" t="s">
        <v>3481</v>
      </c>
      <c r="JUI135" s="28" t="s">
        <v>3482</v>
      </c>
      <c r="JUJ135" s="31">
        <v>1995</v>
      </c>
      <c r="JUK135" s="35"/>
      <c r="JUL135" s="31">
        <v>2019</v>
      </c>
      <c r="JUM135" s="26"/>
      <c r="JUN135" s="14" t="s">
        <v>3483</v>
      </c>
      <c r="JUO135" s="55" t="s">
        <v>3443</v>
      </c>
      <c r="JUP135" s="28" t="s">
        <v>3481</v>
      </c>
      <c r="JUQ135" s="28" t="s">
        <v>3482</v>
      </c>
      <c r="JUR135" s="31">
        <v>1995</v>
      </c>
      <c r="JUS135" s="35"/>
      <c r="JUT135" s="31">
        <v>2019</v>
      </c>
      <c r="JUU135" s="26"/>
      <c r="JUV135" s="14" t="s">
        <v>3483</v>
      </c>
      <c r="JUW135" s="55" t="s">
        <v>3443</v>
      </c>
      <c r="JUX135" s="28" t="s">
        <v>3481</v>
      </c>
      <c r="JUY135" s="28" t="s">
        <v>3482</v>
      </c>
      <c r="JUZ135" s="31">
        <v>1995</v>
      </c>
      <c r="JVA135" s="35"/>
      <c r="JVB135" s="31">
        <v>2019</v>
      </c>
      <c r="JVC135" s="26"/>
      <c r="JVD135" s="14" t="s">
        <v>3483</v>
      </c>
      <c r="JVE135" s="55" t="s">
        <v>3443</v>
      </c>
      <c r="JVF135" s="28" t="s">
        <v>3481</v>
      </c>
      <c r="JVG135" s="28" t="s">
        <v>3482</v>
      </c>
      <c r="JVH135" s="31">
        <v>1995</v>
      </c>
      <c r="JVI135" s="35"/>
      <c r="JVJ135" s="31">
        <v>2019</v>
      </c>
      <c r="JVK135" s="26"/>
      <c r="JVL135" s="14" t="s">
        <v>3483</v>
      </c>
      <c r="JVM135" s="55" t="s">
        <v>3443</v>
      </c>
      <c r="JVN135" s="28" t="s">
        <v>3481</v>
      </c>
      <c r="JVO135" s="28" t="s">
        <v>3482</v>
      </c>
      <c r="JVP135" s="31">
        <v>1995</v>
      </c>
      <c r="JVQ135" s="35"/>
      <c r="JVR135" s="31">
        <v>2019</v>
      </c>
      <c r="JVS135" s="26"/>
      <c r="JVT135" s="14" t="s">
        <v>3483</v>
      </c>
      <c r="JVU135" s="55" t="s">
        <v>3443</v>
      </c>
      <c r="JVV135" s="28" t="s">
        <v>3481</v>
      </c>
      <c r="JVW135" s="28" t="s">
        <v>3482</v>
      </c>
      <c r="JVX135" s="31">
        <v>1995</v>
      </c>
      <c r="JVY135" s="35"/>
      <c r="JVZ135" s="31">
        <v>2019</v>
      </c>
      <c r="JWA135" s="26"/>
      <c r="JWB135" s="14" t="s">
        <v>3483</v>
      </c>
      <c r="JWC135" s="55" t="s">
        <v>3443</v>
      </c>
      <c r="JWD135" s="28" t="s">
        <v>3481</v>
      </c>
      <c r="JWE135" s="28" t="s">
        <v>3482</v>
      </c>
      <c r="JWF135" s="31">
        <v>1995</v>
      </c>
      <c r="JWG135" s="35"/>
      <c r="JWH135" s="31">
        <v>2019</v>
      </c>
      <c r="JWI135" s="26"/>
      <c r="JWJ135" s="14" t="s">
        <v>3483</v>
      </c>
      <c r="JWK135" s="55" t="s">
        <v>3443</v>
      </c>
      <c r="JWL135" s="28" t="s">
        <v>3481</v>
      </c>
      <c r="JWM135" s="28" t="s">
        <v>3482</v>
      </c>
      <c r="JWN135" s="31">
        <v>1995</v>
      </c>
      <c r="JWO135" s="35"/>
      <c r="JWP135" s="31">
        <v>2019</v>
      </c>
      <c r="JWQ135" s="26"/>
      <c r="JWR135" s="14" t="s">
        <v>3483</v>
      </c>
      <c r="JWS135" s="55" t="s">
        <v>3443</v>
      </c>
      <c r="JWT135" s="28" t="s">
        <v>3481</v>
      </c>
      <c r="JWU135" s="28" t="s">
        <v>3482</v>
      </c>
      <c r="JWV135" s="31">
        <v>1995</v>
      </c>
      <c r="JWW135" s="35"/>
      <c r="JWX135" s="31">
        <v>2019</v>
      </c>
      <c r="JWY135" s="26"/>
      <c r="JWZ135" s="14" t="s">
        <v>3483</v>
      </c>
      <c r="JXA135" s="55" t="s">
        <v>3443</v>
      </c>
      <c r="JXB135" s="28" t="s">
        <v>3481</v>
      </c>
      <c r="JXC135" s="28" t="s">
        <v>3482</v>
      </c>
      <c r="JXD135" s="31">
        <v>1995</v>
      </c>
      <c r="JXE135" s="35"/>
      <c r="JXF135" s="31">
        <v>2019</v>
      </c>
      <c r="JXG135" s="26"/>
      <c r="JXH135" s="14" t="s">
        <v>3483</v>
      </c>
      <c r="JXI135" s="55" t="s">
        <v>3443</v>
      </c>
      <c r="JXJ135" s="28" t="s">
        <v>3481</v>
      </c>
      <c r="JXK135" s="28" t="s">
        <v>3482</v>
      </c>
      <c r="JXL135" s="31">
        <v>1995</v>
      </c>
      <c r="JXM135" s="35"/>
      <c r="JXN135" s="31">
        <v>2019</v>
      </c>
      <c r="JXO135" s="26"/>
      <c r="JXP135" s="14" t="s">
        <v>3483</v>
      </c>
      <c r="JXQ135" s="55" t="s">
        <v>3443</v>
      </c>
      <c r="JXR135" s="28" t="s">
        <v>3481</v>
      </c>
      <c r="JXS135" s="28" t="s">
        <v>3482</v>
      </c>
      <c r="JXT135" s="31">
        <v>1995</v>
      </c>
      <c r="JXU135" s="35"/>
      <c r="JXV135" s="31">
        <v>2019</v>
      </c>
      <c r="JXW135" s="26"/>
      <c r="JXX135" s="14" t="s">
        <v>3483</v>
      </c>
      <c r="JXY135" s="55" t="s">
        <v>3443</v>
      </c>
      <c r="JXZ135" s="28" t="s">
        <v>3481</v>
      </c>
      <c r="JYA135" s="28" t="s">
        <v>3482</v>
      </c>
      <c r="JYB135" s="31">
        <v>1995</v>
      </c>
      <c r="JYC135" s="35"/>
      <c r="JYD135" s="31">
        <v>2019</v>
      </c>
      <c r="JYE135" s="26"/>
      <c r="JYF135" s="14" t="s">
        <v>3483</v>
      </c>
      <c r="JYG135" s="55" t="s">
        <v>3443</v>
      </c>
      <c r="JYH135" s="28" t="s">
        <v>3481</v>
      </c>
      <c r="JYI135" s="28" t="s">
        <v>3482</v>
      </c>
      <c r="JYJ135" s="31">
        <v>1995</v>
      </c>
      <c r="JYK135" s="35"/>
      <c r="JYL135" s="31">
        <v>2019</v>
      </c>
      <c r="JYM135" s="26"/>
      <c r="JYN135" s="14" t="s">
        <v>3483</v>
      </c>
      <c r="JYO135" s="55" t="s">
        <v>3443</v>
      </c>
      <c r="JYP135" s="28" t="s">
        <v>3481</v>
      </c>
      <c r="JYQ135" s="28" t="s">
        <v>3482</v>
      </c>
      <c r="JYR135" s="31">
        <v>1995</v>
      </c>
      <c r="JYS135" s="35"/>
      <c r="JYT135" s="31">
        <v>2019</v>
      </c>
      <c r="JYU135" s="26"/>
      <c r="JYV135" s="14" t="s">
        <v>3483</v>
      </c>
      <c r="JYW135" s="55" t="s">
        <v>3443</v>
      </c>
      <c r="JYX135" s="28" t="s">
        <v>3481</v>
      </c>
      <c r="JYY135" s="28" t="s">
        <v>3482</v>
      </c>
      <c r="JYZ135" s="31">
        <v>1995</v>
      </c>
      <c r="JZA135" s="35"/>
      <c r="JZB135" s="31">
        <v>2019</v>
      </c>
      <c r="JZC135" s="26"/>
      <c r="JZD135" s="14" t="s">
        <v>3483</v>
      </c>
      <c r="JZE135" s="55" t="s">
        <v>3443</v>
      </c>
      <c r="JZF135" s="28" t="s">
        <v>3481</v>
      </c>
      <c r="JZG135" s="28" t="s">
        <v>3482</v>
      </c>
      <c r="JZH135" s="31">
        <v>1995</v>
      </c>
      <c r="JZI135" s="35"/>
      <c r="JZJ135" s="31">
        <v>2019</v>
      </c>
      <c r="JZK135" s="26"/>
      <c r="JZL135" s="14" t="s">
        <v>3483</v>
      </c>
      <c r="JZM135" s="55" t="s">
        <v>3443</v>
      </c>
      <c r="JZN135" s="28" t="s">
        <v>3481</v>
      </c>
      <c r="JZO135" s="28" t="s">
        <v>3482</v>
      </c>
      <c r="JZP135" s="31">
        <v>1995</v>
      </c>
      <c r="JZQ135" s="35"/>
      <c r="JZR135" s="31">
        <v>2019</v>
      </c>
      <c r="JZS135" s="26"/>
      <c r="JZT135" s="14" t="s">
        <v>3483</v>
      </c>
      <c r="JZU135" s="55" t="s">
        <v>3443</v>
      </c>
      <c r="JZV135" s="28" t="s">
        <v>3481</v>
      </c>
      <c r="JZW135" s="28" t="s">
        <v>3482</v>
      </c>
      <c r="JZX135" s="31">
        <v>1995</v>
      </c>
      <c r="JZY135" s="35"/>
      <c r="JZZ135" s="31">
        <v>2019</v>
      </c>
      <c r="KAA135" s="26"/>
      <c r="KAB135" s="14" t="s">
        <v>3483</v>
      </c>
      <c r="KAC135" s="55" t="s">
        <v>3443</v>
      </c>
      <c r="KAD135" s="28" t="s">
        <v>3481</v>
      </c>
      <c r="KAE135" s="28" t="s">
        <v>3482</v>
      </c>
      <c r="KAF135" s="31">
        <v>1995</v>
      </c>
      <c r="KAG135" s="35"/>
      <c r="KAH135" s="31">
        <v>2019</v>
      </c>
      <c r="KAI135" s="26"/>
      <c r="KAJ135" s="14" t="s">
        <v>3483</v>
      </c>
      <c r="KAK135" s="55" t="s">
        <v>3443</v>
      </c>
      <c r="KAL135" s="28" t="s">
        <v>3481</v>
      </c>
      <c r="KAM135" s="28" t="s">
        <v>3482</v>
      </c>
      <c r="KAN135" s="31">
        <v>1995</v>
      </c>
      <c r="KAO135" s="35"/>
      <c r="KAP135" s="31">
        <v>2019</v>
      </c>
      <c r="KAQ135" s="26"/>
      <c r="KAR135" s="14" t="s">
        <v>3483</v>
      </c>
      <c r="KAS135" s="55" t="s">
        <v>3443</v>
      </c>
      <c r="KAT135" s="28" t="s">
        <v>3481</v>
      </c>
      <c r="KAU135" s="28" t="s">
        <v>3482</v>
      </c>
      <c r="KAV135" s="31">
        <v>1995</v>
      </c>
      <c r="KAW135" s="35"/>
      <c r="KAX135" s="31">
        <v>2019</v>
      </c>
      <c r="KAY135" s="26"/>
      <c r="KAZ135" s="14" t="s">
        <v>3483</v>
      </c>
      <c r="KBA135" s="55" t="s">
        <v>3443</v>
      </c>
      <c r="KBB135" s="28" t="s">
        <v>3481</v>
      </c>
      <c r="KBC135" s="28" t="s">
        <v>3482</v>
      </c>
      <c r="KBD135" s="31">
        <v>1995</v>
      </c>
      <c r="KBE135" s="35"/>
      <c r="KBF135" s="31">
        <v>2019</v>
      </c>
      <c r="KBG135" s="26"/>
      <c r="KBH135" s="14" t="s">
        <v>3483</v>
      </c>
      <c r="KBI135" s="55" t="s">
        <v>3443</v>
      </c>
      <c r="KBJ135" s="28" t="s">
        <v>3481</v>
      </c>
      <c r="KBK135" s="28" t="s">
        <v>3482</v>
      </c>
      <c r="KBL135" s="31">
        <v>1995</v>
      </c>
      <c r="KBM135" s="35"/>
      <c r="KBN135" s="31">
        <v>2019</v>
      </c>
      <c r="KBO135" s="26"/>
      <c r="KBP135" s="14" t="s">
        <v>3483</v>
      </c>
      <c r="KBQ135" s="55" t="s">
        <v>3443</v>
      </c>
      <c r="KBR135" s="28" t="s">
        <v>3481</v>
      </c>
      <c r="KBS135" s="28" t="s">
        <v>3482</v>
      </c>
      <c r="KBT135" s="31">
        <v>1995</v>
      </c>
      <c r="KBU135" s="35"/>
      <c r="KBV135" s="31">
        <v>2019</v>
      </c>
      <c r="KBW135" s="26"/>
      <c r="KBX135" s="14" t="s">
        <v>3483</v>
      </c>
      <c r="KBY135" s="55" t="s">
        <v>3443</v>
      </c>
      <c r="KBZ135" s="28" t="s">
        <v>3481</v>
      </c>
      <c r="KCA135" s="28" t="s">
        <v>3482</v>
      </c>
      <c r="KCB135" s="31">
        <v>1995</v>
      </c>
      <c r="KCC135" s="35"/>
      <c r="KCD135" s="31">
        <v>2019</v>
      </c>
      <c r="KCE135" s="26"/>
      <c r="KCF135" s="14" t="s">
        <v>3483</v>
      </c>
      <c r="KCG135" s="55" t="s">
        <v>3443</v>
      </c>
      <c r="KCH135" s="28" t="s">
        <v>3481</v>
      </c>
      <c r="KCI135" s="28" t="s">
        <v>3482</v>
      </c>
      <c r="KCJ135" s="31">
        <v>1995</v>
      </c>
      <c r="KCK135" s="35"/>
      <c r="KCL135" s="31">
        <v>2019</v>
      </c>
      <c r="KCM135" s="26"/>
      <c r="KCN135" s="14" t="s">
        <v>3483</v>
      </c>
      <c r="KCO135" s="55" t="s">
        <v>3443</v>
      </c>
      <c r="KCP135" s="28" t="s">
        <v>3481</v>
      </c>
      <c r="KCQ135" s="28" t="s">
        <v>3482</v>
      </c>
      <c r="KCR135" s="31">
        <v>1995</v>
      </c>
      <c r="KCS135" s="35"/>
      <c r="KCT135" s="31">
        <v>2019</v>
      </c>
      <c r="KCU135" s="26"/>
      <c r="KCV135" s="14" t="s">
        <v>3483</v>
      </c>
      <c r="KCW135" s="55" t="s">
        <v>3443</v>
      </c>
      <c r="KCX135" s="28" t="s">
        <v>3481</v>
      </c>
      <c r="KCY135" s="28" t="s">
        <v>3482</v>
      </c>
      <c r="KCZ135" s="31">
        <v>1995</v>
      </c>
      <c r="KDA135" s="35"/>
      <c r="KDB135" s="31">
        <v>2019</v>
      </c>
      <c r="KDC135" s="26"/>
      <c r="KDD135" s="14" t="s">
        <v>3483</v>
      </c>
      <c r="KDE135" s="55" t="s">
        <v>3443</v>
      </c>
      <c r="KDF135" s="28" t="s">
        <v>3481</v>
      </c>
      <c r="KDG135" s="28" t="s">
        <v>3482</v>
      </c>
      <c r="KDH135" s="31">
        <v>1995</v>
      </c>
      <c r="KDI135" s="35"/>
      <c r="KDJ135" s="31">
        <v>2019</v>
      </c>
      <c r="KDK135" s="26"/>
      <c r="KDL135" s="14" t="s">
        <v>3483</v>
      </c>
      <c r="KDM135" s="55" t="s">
        <v>3443</v>
      </c>
      <c r="KDN135" s="28" t="s">
        <v>3481</v>
      </c>
      <c r="KDO135" s="28" t="s">
        <v>3482</v>
      </c>
      <c r="KDP135" s="31">
        <v>1995</v>
      </c>
      <c r="KDQ135" s="35"/>
      <c r="KDR135" s="31">
        <v>2019</v>
      </c>
      <c r="KDS135" s="26"/>
      <c r="KDT135" s="14" t="s">
        <v>3483</v>
      </c>
      <c r="KDU135" s="55" t="s">
        <v>3443</v>
      </c>
      <c r="KDV135" s="28" t="s">
        <v>3481</v>
      </c>
      <c r="KDW135" s="28" t="s">
        <v>3482</v>
      </c>
      <c r="KDX135" s="31">
        <v>1995</v>
      </c>
      <c r="KDY135" s="35"/>
      <c r="KDZ135" s="31">
        <v>2019</v>
      </c>
      <c r="KEA135" s="26"/>
      <c r="KEB135" s="14" t="s">
        <v>3483</v>
      </c>
      <c r="KEC135" s="55" t="s">
        <v>3443</v>
      </c>
      <c r="KED135" s="28" t="s">
        <v>3481</v>
      </c>
      <c r="KEE135" s="28" t="s">
        <v>3482</v>
      </c>
      <c r="KEF135" s="31">
        <v>1995</v>
      </c>
      <c r="KEG135" s="35"/>
      <c r="KEH135" s="31">
        <v>2019</v>
      </c>
      <c r="KEI135" s="26"/>
      <c r="KEJ135" s="14" t="s">
        <v>3483</v>
      </c>
      <c r="KEK135" s="55" t="s">
        <v>3443</v>
      </c>
      <c r="KEL135" s="28" t="s">
        <v>3481</v>
      </c>
      <c r="KEM135" s="28" t="s">
        <v>3482</v>
      </c>
      <c r="KEN135" s="31">
        <v>1995</v>
      </c>
      <c r="KEO135" s="35"/>
      <c r="KEP135" s="31">
        <v>2019</v>
      </c>
      <c r="KEQ135" s="26"/>
      <c r="KER135" s="14" t="s">
        <v>3483</v>
      </c>
      <c r="KES135" s="55" t="s">
        <v>3443</v>
      </c>
      <c r="KET135" s="28" t="s">
        <v>3481</v>
      </c>
      <c r="KEU135" s="28" t="s">
        <v>3482</v>
      </c>
      <c r="KEV135" s="31">
        <v>1995</v>
      </c>
      <c r="KEW135" s="35"/>
      <c r="KEX135" s="31">
        <v>2019</v>
      </c>
      <c r="KEY135" s="26"/>
      <c r="KEZ135" s="14" t="s">
        <v>3483</v>
      </c>
      <c r="KFA135" s="55" t="s">
        <v>3443</v>
      </c>
      <c r="KFB135" s="28" t="s">
        <v>3481</v>
      </c>
      <c r="KFC135" s="28" t="s">
        <v>3482</v>
      </c>
      <c r="KFD135" s="31">
        <v>1995</v>
      </c>
      <c r="KFE135" s="35"/>
      <c r="KFF135" s="31">
        <v>2019</v>
      </c>
      <c r="KFG135" s="26"/>
      <c r="KFH135" s="14" t="s">
        <v>3483</v>
      </c>
      <c r="KFI135" s="55" t="s">
        <v>3443</v>
      </c>
      <c r="KFJ135" s="28" t="s">
        <v>3481</v>
      </c>
      <c r="KFK135" s="28" t="s">
        <v>3482</v>
      </c>
      <c r="KFL135" s="31">
        <v>1995</v>
      </c>
      <c r="KFM135" s="35"/>
      <c r="KFN135" s="31">
        <v>2019</v>
      </c>
      <c r="KFO135" s="26"/>
      <c r="KFP135" s="14" t="s">
        <v>3483</v>
      </c>
      <c r="KFQ135" s="55" t="s">
        <v>3443</v>
      </c>
      <c r="KFR135" s="28" t="s">
        <v>3481</v>
      </c>
      <c r="KFS135" s="28" t="s">
        <v>3482</v>
      </c>
      <c r="KFT135" s="31">
        <v>1995</v>
      </c>
      <c r="KFU135" s="35"/>
      <c r="KFV135" s="31">
        <v>2019</v>
      </c>
      <c r="KFW135" s="26"/>
      <c r="KFX135" s="14" t="s">
        <v>3483</v>
      </c>
      <c r="KFY135" s="55" t="s">
        <v>3443</v>
      </c>
      <c r="KFZ135" s="28" t="s">
        <v>3481</v>
      </c>
      <c r="KGA135" s="28" t="s">
        <v>3482</v>
      </c>
      <c r="KGB135" s="31">
        <v>1995</v>
      </c>
      <c r="KGC135" s="35"/>
      <c r="KGD135" s="31">
        <v>2019</v>
      </c>
      <c r="KGE135" s="26"/>
      <c r="KGF135" s="14" t="s">
        <v>3483</v>
      </c>
      <c r="KGG135" s="55" t="s">
        <v>3443</v>
      </c>
      <c r="KGH135" s="28" t="s">
        <v>3481</v>
      </c>
      <c r="KGI135" s="28" t="s">
        <v>3482</v>
      </c>
      <c r="KGJ135" s="31">
        <v>1995</v>
      </c>
      <c r="KGK135" s="35"/>
      <c r="KGL135" s="31">
        <v>2019</v>
      </c>
      <c r="KGM135" s="26"/>
      <c r="KGN135" s="14" t="s">
        <v>3483</v>
      </c>
      <c r="KGO135" s="55" t="s">
        <v>3443</v>
      </c>
      <c r="KGP135" s="28" t="s">
        <v>3481</v>
      </c>
      <c r="KGQ135" s="28" t="s">
        <v>3482</v>
      </c>
      <c r="KGR135" s="31">
        <v>1995</v>
      </c>
      <c r="KGS135" s="35"/>
      <c r="KGT135" s="31">
        <v>2019</v>
      </c>
      <c r="KGU135" s="26"/>
      <c r="KGV135" s="14" t="s">
        <v>3483</v>
      </c>
      <c r="KGW135" s="55" t="s">
        <v>3443</v>
      </c>
      <c r="KGX135" s="28" t="s">
        <v>3481</v>
      </c>
      <c r="KGY135" s="28" t="s">
        <v>3482</v>
      </c>
      <c r="KGZ135" s="31">
        <v>1995</v>
      </c>
      <c r="KHA135" s="35"/>
      <c r="KHB135" s="31">
        <v>2019</v>
      </c>
      <c r="KHC135" s="26"/>
      <c r="KHD135" s="14" t="s">
        <v>3483</v>
      </c>
      <c r="KHE135" s="55" t="s">
        <v>3443</v>
      </c>
      <c r="KHF135" s="28" t="s">
        <v>3481</v>
      </c>
      <c r="KHG135" s="28" t="s">
        <v>3482</v>
      </c>
      <c r="KHH135" s="31">
        <v>1995</v>
      </c>
      <c r="KHI135" s="35"/>
      <c r="KHJ135" s="31">
        <v>2019</v>
      </c>
      <c r="KHK135" s="26"/>
      <c r="KHL135" s="14" t="s">
        <v>3483</v>
      </c>
      <c r="KHM135" s="55" t="s">
        <v>3443</v>
      </c>
      <c r="KHN135" s="28" t="s">
        <v>3481</v>
      </c>
      <c r="KHO135" s="28" t="s">
        <v>3482</v>
      </c>
      <c r="KHP135" s="31">
        <v>1995</v>
      </c>
      <c r="KHQ135" s="35"/>
      <c r="KHR135" s="31">
        <v>2019</v>
      </c>
      <c r="KHS135" s="26"/>
      <c r="KHT135" s="14" t="s">
        <v>3483</v>
      </c>
      <c r="KHU135" s="55" t="s">
        <v>3443</v>
      </c>
      <c r="KHV135" s="28" t="s">
        <v>3481</v>
      </c>
      <c r="KHW135" s="28" t="s">
        <v>3482</v>
      </c>
      <c r="KHX135" s="31">
        <v>1995</v>
      </c>
      <c r="KHY135" s="35"/>
      <c r="KHZ135" s="31">
        <v>2019</v>
      </c>
      <c r="KIA135" s="26"/>
      <c r="KIB135" s="14" t="s">
        <v>3483</v>
      </c>
      <c r="KIC135" s="55" t="s">
        <v>3443</v>
      </c>
      <c r="KID135" s="28" t="s">
        <v>3481</v>
      </c>
      <c r="KIE135" s="28" t="s">
        <v>3482</v>
      </c>
      <c r="KIF135" s="31">
        <v>1995</v>
      </c>
      <c r="KIG135" s="35"/>
      <c r="KIH135" s="31">
        <v>2019</v>
      </c>
      <c r="KII135" s="26"/>
      <c r="KIJ135" s="14" t="s">
        <v>3483</v>
      </c>
      <c r="KIK135" s="55" t="s">
        <v>3443</v>
      </c>
      <c r="KIL135" s="28" t="s">
        <v>3481</v>
      </c>
      <c r="KIM135" s="28" t="s">
        <v>3482</v>
      </c>
      <c r="KIN135" s="31">
        <v>1995</v>
      </c>
      <c r="KIO135" s="35"/>
      <c r="KIP135" s="31">
        <v>2019</v>
      </c>
      <c r="KIQ135" s="26"/>
      <c r="KIR135" s="14" t="s">
        <v>3483</v>
      </c>
      <c r="KIS135" s="55" t="s">
        <v>3443</v>
      </c>
      <c r="KIT135" s="28" t="s">
        <v>3481</v>
      </c>
      <c r="KIU135" s="28" t="s">
        <v>3482</v>
      </c>
      <c r="KIV135" s="31">
        <v>1995</v>
      </c>
      <c r="KIW135" s="35"/>
      <c r="KIX135" s="31">
        <v>2019</v>
      </c>
      <c r="KIY135" s="26"/>
      <c r="KIZ135" s="14" t="s">
        <v>3483</v>
      </c>
      <c r="KJA135" s="55" t="s">
        <v>3443</v>
      </c>
      <c r="KJB135" s="28" t="s">
        <v>3481</v>
      </c>
      <c r="KJC135" s="28" t="s">
        <v>3482</v>
      </c>
      <c r="KJD135" s="31">
        <v>1995</v>
      </c>
      <c r="KJE135" s="35"/>
      <c r="KJF135" s="31">
        <v>2019</v>
      </c>
      <c r="KJG135" s="26"/>
      <c r="KJH135" s="14" t="s">
        <v>3483</v>
      </c>
      <c r="KJI135" s="55" t="s">
        <v>3443</v>
      </c>
      <c r="KJJ135" s="28" t="s">
        <v>3481</v>
      </c>
      <c r="KJK135" s="28" t="s">
        <v>3482</v>
      </c>
      <c r="KJL135" s="31">
        <v>1995</v>
      </c>
      <c r="KJM135" s="35"/>
      <c r="KJN135" s="31">
        <v>2019</v>
      </c>
      <c r="KJO135" s="26"/>
      <c r="KJP135" s="14" t="s">
        <v>3483</v>
      </c>
      <c r="KJQ135" s="55" t="s">
        <v>3443</v>
      </c>
      <c r="KJR135" s="28" t="s">
        <v>3481</v>
      </c>
      <c r="KJS135" s="28" t="s">
        <v>3482</v>
      </c>
      <c r="KJT135" s="31">
        <v>1995</v>
      </c>
      <c r="KJU135" s="35"/>
      <c r="KJV135" s="31">
        <v>2019</v>
      </c>
      <c r="KJW135" s="26"/>
      <c r="KJX135" s="14" t="s">
        <v>3483</v>
      </c>
      <c r="KJY135" s="55" t="s">
        <v>3443</v>
      </c>
      <c r="KJZ135" s="28" t="s">
        <v>3481</v>
      </c>
      <c r="KKA135" s="28" t="s">
        <v>3482</v>
      </c>
      <c r="KKB135" s="31">
        <v>1995</v>
      </c>
      <c r="KKC135" s="35"/>
      <c r="KKD135" s="31">
        <v>2019</v>
      </c>
      <c r="KKE135" s="26"/>
      <c r="KKF135" s="14" t="s">
        <v>3483</v>
      </c>
      <c r="KKG135" s="55" t="s">
        <v>3443</v>
      </c>
      <c r="KKH135" s="28" t="s">
        <v>3481</v>
      </c>
      <c r="KKI135" s="28" t="s">
        <v>3482</v>
      </c>
      <c r="KKJ135" s="31">
        <v>1995</v>
      </c>
      <c r="KKK135" s="35"/>
      <c r="KKL135" s="31">
        <v>2019</v>
      </c>
      <c r="KKM135" s="26"/>
      <c r="KKN135" s="14" t="s">
        <v>3483</v>
      </c>
      <c r="KKO135" s="55" t="s">
        <v>3443</v>
      </c>
      <c r="KKP135" s="28" t="s">
        <v>3481</v>
      </c>
      <c r="KKQ135" s="28" t="s">
        <v>3482</v>
      </c>
      <c r="KKR135" s="31">
        <v>1995</v>
      </c>
      <c r="KKS135" s="35"/>
      <c r="KKT135" s="31">
        <v>2019</v>
      </c>
      <c r="KKU135" s="26"/>
      <c r="KKV135" s="14" t="s">
        <v>3483</v>
      </c>
      <c r="KKW135" s="55" t="s">
        <v>3443</v>
      </c>
      <c r="KKX135" s="28" t="s">
        <v>3481</v>
      </c>
      <c r="KKY135" s="28" t="s">
        <v>3482</v>
      </c>
      <c r="KKZ135" s="31">
        <v>1995</v>
      </c>
      <c r="KLA135" s="35"/>
      <c r="KLB135" s="31">
        <v>2019</v>
      </c>
      <c r="KLC135" s="26"/>
      <c r="KLD135" s="14" t="s">
        <v>3483</v>
      </c>
      <c r="KLE135" s="55" t="s">
        <v>3443</v>
      </c>
      <c r="KLF135" s="28" t="s">
        <v>3481</v>
      </c>
      <c r="KLG135" s="28" t="s">
        <v>3482</v>
      </c>
      <c r="KLH135" s="31">
        <v>1995</v>
      </c>
      <c r="KLI135" s="35"/>
      <c r="KLJ135" s="31">
        <v>2019</v>
      </c>
      <c r="KLK135" s="26"/>
      <c r="KLL135" s="14" t="s">
        <v>3483</v>
      </c>
      <c r="KLM135" s="55" t="s">
        <v>3443</v>
      </c>
      <c r="KLN135" s="28" t="s">
        <v>3481</v>
      </c>
      <c r="KLO135" s="28" t="s">
        <v>3482</v>
      </c>
      <c r="KLP135" s="31">
        <v>1995</v>
      </c>
      <c r="KLQ135" s="35"/>
      <c r="KLR135" s="31">
        <v>2019</v>
      </c>
      <c r="KLS135" s="26"/>
      <c r="KLT135" s="14" t="s">
        <v>3483</v>
      </c>
      <c r="KLU135" s="55" t="s">
        <v>3443</v>
      </c>
      <c r="KLV135" s="28" t="s">
        <v>3481</v>
      </c>
      <c r="KLW135" s="28" t="s">
        <v>3482</v>
      </c>
      <c r="KLX135" s="31">
        <v>1995</v>
      </c>
      <c r="KLY135" s="35"/>
      <c r="KLZ135" s="31">
        <v>2019</v>
      </c>
      <c r="KMA135" s="26"/>
      <c r="KMB135" s="14" t="s">
        <v>3483</v>
      </c>
      <c r="KMC135" s="55" t="s">
        <v>3443</v>
      </c>
      <c r="KMD135" s="28" t="s">
        <v>3481</v>
      </c>
      <c r="KME135" s="28" t="s">
        <v>3482</v>
      </c>
      <c r="KMF135" s="31">
        <v>1995</v>
      </c>
      <c r="KMG135" s="35"/>
      <c r="KMH135" s="31">
        <v>2019</v>
      </c>
      <c r="KMI135" s="26"/>
      <c r="KMJ135" s="14" t="s">
        <v>3483</v>
      </c>
      <c r="KMK135" s="55" t="s">
        <v>3443</v>
      </c>
      <c r="KML135" s="28" t="s">
        <v>3481</v>
      </c>
      <c r="KMM135" s="28" t="s">
        <v>3482</v>
      </c>
      <c r="KMN135" s="31">
        <v>1995</v>
      </c>
      <c r="KMO135" s="35"/>
      <c r="KMP135" s="31">
        <v>2019</v>
      </c>
      <c r="KMQ135" s="26"/>
      <c r="KMR135" s="14" t="s">
        <v>3483</v>
      </c>
      <c r="KMS135" s="55" t="s">
        <v>3443</v>
      </c>
      <c r="KMT135" s="28" t="s">
        <v>3481</v>
      </c>
      <c r="KMU135" s="28" t="s">
        <v>3482</v>
      </c>
      <c r="KMV135" s="31">
        <v>1995</v>
      </c>
      <c r="KMW135" s="35"/>
      <c r="KMX135" s="31">
        <v>2019</v>
      </c>
      <c r="KMY135" s="26"/>
      <c r="KMZ135" s="14" t="s">
        <v>3483</v>
      </c>
      <c r="KNA135" s="55" t="s">
        <v>3443</v>
      </c>
      <c r="KNB135" s="28" t="s">
        <v>3481</v>
      </c>
      <c r="KNC135" s="28" t="s">
        <v>3482</v>
      </c>
      <c r="KND135" s="31">
        <v>1995</v>
      </c>
      <c r="KNE135" s="35"/>
      <c r="KNF135" s="31">
        <v>2019</v>
      </c>
      <c r="KNG135" s="26"/>
      <c r="KNH135" s="14" t="s">
        <v>3483</v>
      </c>
      <c r="KNI135" s="55" t="s">
        <v>3443</v>
      </c>
      <c r="KNJ135" s="28" t="s">
        <v>3481</v>
      </c>
      <c r="KNK135" s="28" t="s">
        <v>3482</v>
      </c>
      <c r="KNL135" s="31">
        <v>1995</v>
      </c>
      <c r="KNM135" s="35"/>
      <c r="KNN135" s="31">
        <v>2019</v>
      </c>
      <c r="KNO135" s="26"/>
      <c r="KNP135" s="14" t="s">
        <v>3483</v>
      </c>
      <c r="KNQ135" s="55" t="s">
        <v>3443</v>
      </c>
      <c r="KNR135" s="28" t="s">
        <v>3481</v>
      </c>
      <c r="KNS135" s="28" t="s">
        <v>3482</v>
      </c>
      <c r="KNT135" s="31">
        <v>1995</v>
      </c>
      <c r="KNU135" s="35"/>
      <c r="KNV135" s="31">
        <v>2019</v>
      </c>
      <c r="KNW135" s="26"/>
      <c r="KNX135" s="14" t="s">
        <v>3483</v>
      </c>
      <c r="KNY135" s="55" t="s">
        <v>3443</v>
      </c>
      <c r="KNZ135" s="28" t="s">
        <v>3481</v>
      </c>
      <c r="KOA135" s="28" t="s">
        <v>3482</v>
      </c>
      <c r="KOB135" s="31">
        <v>1995</v>
      </c>
      <c r="KOC135" s="35"/>
      <c r="KOD135" s="31">
        <v>2019</v>
      </c>
      <c r="KOE135" s="26"/>
      <c r="KOF135" s="14" t="s">
        <v>3483</v>
      </c>
      <c r="KOG135" s="55" t="s">
        <v>3443</v>
      </c>
      <c r="KOH135" s="28" t="s">
        <v>3481</v>
      </c>
      <c r="KOI135" s="28" t="s">
        <v>3482</v>
      </c>
      <c r="KOJ135" s="31">
        <v>1995</v>
      </c>
      <c r="KOK135" s="35"/>
      <c r="KOL135" s="31">
        <v>2019</v>
      </c>
      <c r="KOM135" s="26"/>
      <c r="KON135" s="14" t="s">
        <v>3483</v>
      </c>
      <c r="KOO135" s="55" t="s">
        <v>3443</v>
      </c>
      <c r="KOP135" s="28" t="s">
        <v>3481</v>
      </c>
      <c r="KOQ135" s="28" t="s">
        <v>3482</v>
      </c>
      <c r="KOR135" s="31">
        <v>1995</v>
      </c>
      <c r="KOS135" s="35"/>
      <c r="KOT135" s="31">
        <v>2019</v>
      </c>
      <c r="KOU135" s="26"/>
      <c r="KOV135" s="14" t="s">
        <v>3483</v>
      </c>
      <c r="KOW135" s="55" t="s">
        <v>3443</v>
      </c>
      <c r="KOX135" s="28" t="s">
        <v>3481</v>
      </c>
      <c r="KOY135" s="28" t="s">
        <v>3482</v>
      </c>
      <c r="KOZ135" s="31">
        <v>1995</v>
      </c>
      <c r="KPA135" s="35"/>
      <c r="KPB135" s="31">
        <v>2019</v>
      </c>
      <c r="KPC135" s="26"/>
      <c r="KPD135" s="14" t="s">
        <v>3483</v>
      </c>
      <c r="KPE135" s="55" t="s">
        <v>3443</v>
      </c>
      <c r="KPF135" s="28" t="s">
        <v>3481</v>
      </c>
      <c r="KPG135" s="28" t="s">
        <v>3482</v>
      </c>
      <c r="KPH135" s="31">
        <v>1995</v>
      </c>
      <c r="KPI135" s="35"/>
      <c r="KPJ135" s="31">
        <v>2019</v>
      </c>
      <c r="KPK135" s="26"/>
      <c r="KPL135" s="14" t="s">
        <v>3483</v>
      </c>
      <c r="KPM135" s="55" t="s">
        <v>3443</v>
      </c>
      <c r="KPN135" s="28" t="s">
        <v>3481</v>
      </c>
      <c r="KPO135" s="28" t="s">
        <v>3482</v>
      </c>
      <c r="KPP135" s="31">
        <v>1995</v>
      </c>
      <c r="KPQ135" s="35"/>
      <c r="KPR135" s="31">
        <v>2019</v>
      </c>
      <c r="KPS135" s="26"/>
      <c r="KPT135" s="14" t="s">
        <v>3483</v>
      </c>
      <c r="KPU135" s="55" t="s">
        <v>3443</v>
      </c>
      <c r="KPV135" s="28" t="s">
        <v>3481</v>
      </c>
      <c r="KPW135" s="28" t="s">
        <v>3482</v>
      </c>
      <c r="KPX135" s="31">
        <v>1995</v>
      </c>
      <c r="KPY135" s="35"/>
      <c r="KPZ135" s="31">
        <v>2019</v>
      </c>
      <c r="KQA135" s="26"/>
      <c r="KQB135" s="14" t="s">
        <v>3483</v>
      </c>
      <c r="KQC135" s="55" t="s">
        <v>3443</v>
      </c>
      <c r="KQD135" s="28" t="s">
        <v>3481</v>
      </c>
      <c r="KQE135" s="28" t="s">
        <v>3482</v>
      </c>
      <c r="KQF135" s="31">
        <v>1995</v>
      </c>
      <c r="KQG135" s="35"/>
      <c r="KQH135" s="31">
        <v>2019</v>
      </c>
      <c r="KQI135" s="26"/>
      <c r="KQJ135" s="14" t="s">
        <v>3483</v>
      </c>
      <c r="KQK135" s="55" t="s">
        <v>3443</v>
      </c>
      <c r="KQL135" s="28" t="s">
        <v>3481</v>
      </c>
      <c r="KQM135" s="28" t="s">
        <v>3482</v>
      </c>
      <c r="KQN135" s="31">
        <v>1995</v>
      </c>
      <c r="KQO135" s="35"/>
      <c r="KQP135" s="31">
        <v>2019</v>
      </c>
      <c r="KQQ135" s="26"/>
      <c r="KQR135" s="14" t="s">
        <v>3483</v>
      </c>
      <c r="KQS135" s="55" t="s">
        <v>3443</v>
      </c>
      <c r="KQT135" s="28" t="s">
        <v>3481</v>
      </c>
      <c r="KQU135" s="28" t="s">
        <v>3482</v>
      </c>
      <c r="KQV135" s="31">
        <v>1995</v>
      </c>
      <c r="KQW135" s="35"/>
      <c r="KQX135" s="31">
        <v>2019</v>
      </c>
      <c r="KQY135" s="26"/>
      <c r="KQZ135" s="14" t="s">
        <v>3483</v>
      </c>
      <c r="KRA135" s="55" t="s">
        <v>3443</v>
      </c>
      <c r="KRB135" s="28" t="s">
        <v>3481</v>
      </c>
      <c r="KRC135" s="28" t="s">
        <v>3482</v>
      </c>
      <c r="KRD135" s="31">
        <v>1995</v>
      </c>
      <c r="KRE135" s="35"/>
      <c r="KRF135" s="31">
        <v>2019</v>
      </c>
      <c r="KRG135" s="26"/>
      <c r="KRH135" s="14" t="s">
        <v>3483</v>
      </c>
      <c r="KRI135" s="55" t="s">
        <v>3443</v>
      </c>
      <c r="KRJ135" s="28" t="s">
        <v>3481</v>
      </c>
      <c r="KRK135" s="28" t="s">
        <v>3482</v>
      </c>
      <c r="KRL135" s="31">
        <v>1995</v>
      </c>
      <c r="KRM135" s="35"/>
      <c r="KRN135" s="31">
        <v>2019</v>
      </c>
      <c r="KRO135" s="26"/>
      <c r="KRP135" s="14" t="s">
        <v>3483</v>
      </c>
      <c r="KRQ135" s="55" t="s">
        <v>3443</v>
      </c>
      <c r="KRR135" s="28" t="s">
        <v>3481</v>
      </c>
      <c r="KRS135" s="28" t="s">
        <v>3482</v>
      </c>
      <c r="KRT135" s="31">
        <v>1995</v>
      </c>
      <c r="KRU135" s="35"/>
      <c r="KRV135" s="31">
        <v>2019</v>
      </c>
      <c r="KRW135" s="26"/>
      <c r="KRX135" s="14" t="s">
        <v>3483</v>
      </c>
      <c r="KRY135" s="55" t="s">
        <v>3443</v>
      </c>
      <c r="KRZ135" s="28" t="s">
        <v>3481</v>
      </c>
      <c r="KSA135" s="28" t="s">
        <v>3482</v>
      </c>
      <c r="KSB135" s="31">
        <v>1995</v>
      </c>
      <c r="KSC135" s="35"/>
      <c r="KSD135" s="31">
        <v>2019</v>
      </c>
      <c r="KSE135" s="26"/>
      <c r="KSF135" s="14" t="s">
        <v>3483</v>
      </c>
      <c r="KSG135" s="55" t="s">
        <v>3443</v>
      </c>
      <c r="KSH135" s="28" t="s">
        <v>3481</v>
      </c>
      <c r="KSI135" s="28" t="s">
        <v>3482</v>
      </c>
      <c r="KSJ135" s="31">
        <v>1995</v>
      </c>
      <c r="KSK135" s="35"/>
      <c r="KSL135" s="31">
        <v>2019</v>
      </c>
      <c r="KSM135" s="26"/>
      <c r="KSN135" s="14" t="s">
        <v>3483</v>
      </c>
      <c r="KSO135" s="55" t="s">
        <v>3443</v>
      </c>
      <c r="KSP135" s="28" t="s">
        <v>3481</v>
      </c>
      <c r="KSQ135" s="28" t="s">
        <v>3482</v>
      </c>
      <c r="KSR135" s="31">
        <v>1995</v>
      </c>
      <c r="KSS135" s="35"/>
      <c r="KST135" s="31">
        <v>2019</v>
      </c>
      <c r="KSU135" s="26"/>
      <c r="KSV135" s="14" t="s">
        <v>3483</v>
      </c>
      <c r="KSW135" s="55" t="s">
        <v>3443</v>
      </c>
      <c r="KSX135" s="28" t="s">
        <v>3481</v>
      </c>
      <c r="KSY135" s="28" t="s">
        <v>3482</v>
      </c>
      <c r="KSZ135" s="31">
        <v>1995</v>
      </c>
      <c r="KTA135" s="35"/>
      <c r="KTB135" s="31">
        <v>2019</v>
      </c>
      <c r="KTC135" s="26"/>
      <c r="KTD135" s="14" t="s">
        <v>3483</v>
      </c>
      <c r="KTE135" s="55" t="s">
        <v>3443</v>
      </c>
      <c r="KTF135" s="28" t="s">
        <v>3481</v>
      </c>
      <c r="KTG135" s="28" t="s">
        <v>3482</v>
      </c>
      <c r="KTH135" s="31">
        <v>1995</v>
      </c>
      <c r="KTI135" s="35"/>
      <c r="KTJ135" s="31">
        <v>2019</v>
      </c>
      <c r="KTK135" s="26"/>
      <c r="KTL135" s="14" t="s">
        <v>3483</v>
      </c>
      <c r="KTM135" s="55" t="s">
        <v>3443</v>
      </c>
      <c r="KTN135" s="28" t="s">
        <v>3481</v>
      </c>
      <c r="KTO135" s="28" t="s">
        <v>3482</v>
      </c>
      <c r="KTP135" s="31">
        <v>1995</v>
      </c>
      <c r="KTQ135" s="35"/>
      <c r="KTR135" s="31">
        <v>2019</v>
      </c>
      <c r="KTS135" s="26"/>
      <c r="KTT135" s="14" t="s">
        <v>3483</v>
      </c>
      <c r="KTU135" s="55" t="s">
        <v>3443</v>
      </c>
      <c r="KTV135" s="28" t="s">
        <v>3481</v>
      </c>
      <c r="KTW135" s="28" t="s">
        <v>3482</v>
      </c>
      <c r="KTX135" s="31">
        <v>1995</v>
      </c>
      <c r="KTY135" s="35"/>
      <c r="KTZ135" s="31">
        <v>2019</v>
      </c>
      <c r="KUA135" s="26"/>
      <c r="KUB135" s="14" t="s">
        <v>3483</v>
      </c>
      <c r="KUC135" s="55" t="s">
        <v>3443</v>
      </c>
      <c r="KUD135" s="28" t="s">
        <v>3481</v>
      </c>
      <c r="KUE135" s="28" t="s">
        <v>3482</v>
      </c>
      <c r="KUF135" s="31">
        <v>1995</v>
      </c>
      <c r="KUG135" s="35"/>
      <c r="KUH135" s="31">
        <v>2019</v>
      </c>
      <c r="KUI135" s="26"/>
      <c r="KUJ135" s="14" t="s">
        <v>3483</v>
      </c>
      <c r="KUK135" s="55" t="s">
        <v>3443</v>
      </c>
      <c r="KUL135" s="28" t="s">
        <v>3481</v>
      </c>
      <c r="KUM135" s="28" t="s">
        <v>3482</v>
      </c>
      <c r="KUN135" s="31">
        <v>1995</v>
      </c>
      <c r="KUO135" s="35"/>
      <c r="KUP135" s="31">
        <v>2019</v>
      </c>
      <c r="KUQ135" s="26"/>
      <c r="KUR135" s="14" t="s">
        <v>3483</v>
      </c>
      <c r="KUS135" s="55" t="s">
        <v>3443</v>
      </c>
      <c r="KUT135" s="28" t="s">
        <v>3481</v>
      </c>
      <c r="KUU135" s="28" t="s">
        <v>3482</v>
      </c>
      <c r="KUV135" s="31">
        <v>1995</v>
      </c>
      <c r="KUW135" s="35"/>
      <c r="KUX135" s="31">
        <v>2019</v>
      </c>
      <c r="KUY135" s="26"/>
      <c r="KUZ135" s="14" t="s">
        <v>3483</v>
      </c>
      <c r="KVA135" s="55" t="s">
        <v>3443</v>
      </c>
      <c r="KVB135" s="28" t="s">
        <v>3481</v>
      </c>
      <c r="KVC135" s="28" t="s">
        <v>3482</v>
      </c>
      <c r="KVD135" s="31">
        <v>1995</v>
      </c>
      <c r="KVE135" s="35"/>
      <c r="KVF135" s="31">
        <v>2019</v>
      </c>
      <c r="KVG135" s="26"/>
      <c r="KVH135" s="14" t="s">
        <v>3483</v>
      </c>
      <c r="KVI135" s="55" t="s">
        <v>3443</v>
      </c>
      <c r="KVJ135" s="28" t="s">
        <v>3481</v>
      </c>
      <c r="KVK135" s="28" t="s">
        <v>3482</v>
      </c>
      <c r="KVL135" s="31">
        <v>1995</v>
      </c>
      <c r="KVM135" s="35"/>
      <c r="KVN135" s="31">
        <v>2019</v>
      </c>
      <c r="KVO135" s="26"/>
      <c r="KVP135" s="14" t="s">
        <v>3483</v>
      </c>
      <c r="KVQ135" s="55" t="s">
        <v>3443</v>
      </c>
      <c r="KVR135" s="28" t="s">
        <v>3481</v>
      </c>
      <c r="KVS135" s="28" t="s">
        <v>3482</v>
      </c>
      <c r="KVT135" s="31">
        <v>1995</v>
      </c>
      <c r="KVU135" s="35"/>
      <c r="KVV135" s="31">
        <v>2019</v>
      </c>
      <c r="KVW135" s="26"/>
      <c r="KVX135" s="14" t="s">
        <v>3483</v>
      </c>
      <c r="KVY135" s="55" t="s">
        <v>3443</v>
      </c>
      <c r="KVZ135" s="28" t="s">
        <v>3481</v>
      </c>
      <c r="KWA135" s="28" t="s">
        <v>3482</v>
      </c>
      <c r="KWB135" s="31">
        <v>1995</v>
      </c>
      <c r="KWC135" s="35"/>
      <c r="KWD135" s="31">
        <v>2019</v>
      </c>
      <c r="KWE135" s="26"/>
      <c r="KWF135" s="14" t="s">
        <v>3483</v>
      </c>
      <c r="KWG135" s="55" t="s">
        <v>3443</v>
      </c>
      <c r="KWH135" s="28" t="s">
        <v>3481</v>
      </c>
      <c r="KWI135" s="28" t="s">
        <v>3482</v>
      </c>
      <c r="KWJ135" s="31">
        <v>1995</v>
      </c>
      <c r="KWK135" s="35"/>
      <c r="KWL135" s="31">
        <v>2019</v>
      </c>
      <c r="KWM135" s="26"/>
      <c r="KWN135" s="14" t="s">
        <v>3483</v>
      </c>
      <c r="KWO135" s="55" t="s">
        <v>3443</v>
      </c>
      <c r="KWP135" s="28" t="s">
        <v>3481</v>
      </c>
      <c r="KWQ135" s="28" t="s">
        <v>3482</v>
      </c>
      <c r="KWR135" s="31">
        <v>1995</v>
      </c>
      <c r="KWS135" s="35"/>
      <c r="KWT135" s="31">
        <v>2019</v>
      </c>
      <c r="KWU135" s="26"/>
      <c r="KWV135" s="14" t="s">
        <v>3483</v>
      </c>
      <c r="KWW135" s="55" t="s">
        <v>3443</v>
      </c>
      <c r="KWX135" s="28" t="s">
        <v>3481</v>
      </c>
      <c r="KWY135" s="28" t="s">
        <v>3482</v>
      </c>
      <c r="KWZ135" s="31">
        <v>1995</v>
      </c>
      <c r="KXA135" s="35"/>
      <c r="KXB135" s="31">
        <v>2019</v>
      </c>
      <c r="KXC135" s="26"/>
      <c r="KXD135" s="14" t="s">
        <v>3483</v>
      </c>
      <c r="KXE135" s="55" t="s">
        <v>3443</v>
      </c>
      <c r="KXF135" s="28" t="s">
        <v>3481</v>
      </c>
      <c r="KXG135" s="28" t="s">
        <v>3482</v>
      </c>
      <c r="KXH135" s="31">
        <v>1995</v>
      </c>
      <c r="KXI135" s="35"/>
      <c r="KXJ135" s="31">
        <v>2019</v>
      </c>
      <c r="KXK135" s="26"/>
      <c r="KXL135" s="14" t="s">
        <v>3483</v>
      </c>
      <c r="KXM135" s="55" t="s">
        <v>3443</v>
      </c>
      <c r="KXN135" s="28" t="s">
        <v>3481</v>
      </c>
      <c r="KXO135" s="28" t="s">
        <v>3482</v>
      </c>
      <c r="KXP135" s="31">
        <v>1995</v>
      </c>
      <c r="KXQ135" s="35"/>
      <c r="KXR135" s="31">
        <v>2019</v>
      </c>
      <c r="KXS135" s="26"/>
      <c r="KXT135" s="14" t="s">
        <v>3483</v>
      </c>
      <c r="KXU135" s="55" t="s">
        <v>3443</v>
      </c>
      <c r="KXV135" s="28" t="s">
        <v>3481</v>
      </c>
      <c r="KXW135" s="28" t="s">
        <v>3482</v>
      </c>
      <c r="KXX135" s="31">
        <v>1995</v>
      </c>
      <c r="KXY135" s="35"/>
      <c r="KXZ135" s="31">
        <v>2019</v>
      </c>
      <c r="KYA135" s="26"/>
      <c r="KYB135" s="14" t="s">
        <v>3483</v>
      </c>
      <c r="KYC135" s="55" t="s">
        <v>3443</v>
      </c>
      <c r="KYD135" s="28" t="s">
        <v>3481</v>
      </c>
      <c r="KYE135" s="28" t="s">
        <v>3482</v>
      </c>
      <c r="KYF135" s="31">
        <v>1995</v>
      </c>
      <c r="KYG135" s="35"/>
      <c r="KYH135" s="31">
        <v>2019</v>
      </c>
      <c r="KYI135" s="26"/>
      <c r="KYJ135" s="14" t="s">
        <v>3483</v>
      </c>
      <c r="KYK135" s="55" t="s">
        <v>3443</v>
      </c>
      <c r="KYL135" s="28" t="s">
        <v>3481</v>
      </c>
      <c r="KYM135" s="28" t="s">
        <v>3482</v>
      </c>
      <c r="KYN135" s="31">
        <v>1995</v>
      </c>
      <c r="KYO135" s="35"/>
      <c r="KYP135" s="31">
        <v>2019</v>
      </c>
      <c r="KYQ135" s="26"/>
      <c r="KYR135" s="14" t="s">
        <v>3483</v>
      </c>
      <c r="KYS135" s="55" t="s">
        <v>3443</v>
      </c>
      <c r="KYT135" s="28" t="s">
        <v>3481</v>
      </c>
      <c r="KYU135" s="28" t="s">
        <v>3482</v>
      </c>
      <c r="KYV135" s="31">
        <v>1995</v>
      </c>
      <c r="KYW135" s="35"/>
      <c r="KYX135" s="31">
        <v>2019</v>
      </c>
      <c r="KYY135" s="26"/>
      <c r="KYZ135" s="14" t="s">
        <v>3483</v>
      </c>
      <c r="KZA135" s="55" t="s">
        <v>3443</v>
      </c>
      <c r="KZB135" s="28" t="s">
        <v>3481</v>
      </c>
      <c r="KZC135" s="28" t="s">
        <v>3482</v>
      </c>
      <c r="KZD135" s="31">
        <v>1995</v>
      </c>
      <c r="KZE135" s="35"/>
      <c r="KZF135" s="31">
        <v>2019</v>
      </c>
      <c r="KZG135" s="26"/>
      <c r="KZH135" s="14" t="s">
        <v>3483</v>
      </c>
      <c r="KZI135" s="55" t="s">
        <v>3443</v>
      </c>
      <c r="KZJ135" s="28" t="s">
        <v>3481</v>
      </c>
      <c r="KZK135" s="28" t="s">
        <v>3482</v>
      </c>
      <c r="KZL135" s="31">
        <v>1995</v>
      </c>
      <c r="KZM135" s="35"/>
      <c r="KZN135" s="31">
        <v>2019</v>
      </c>
      <c r="KZO135" s="26"/>
      <c r="KZP135" s="14" t="s">
        <v>3483</v>
      </c>
      <c r="KZQ135" s="55" t="s">
        <v>3443</v>
      </c>
      <c r="KZR135" s="28" t="s">
        <v>3481</v>
      </c>
      <c r="KZS135" s="28" t="s">
        <v>3482</v>
      </c>
      <c r="KZT135" s="31">
        <v>1995</v>
      </c>
      <c r="KZU135" s="35"/>
      <c r="KZV135" s="31">
        <v>2019</v>
      </c>
      <c r="KZW135" s="26"/>
      <c r="KZX135" s="14" t="s">
        <v>3483</v>
      </c>
      <c r="KZY135" s="55" t="s">
        <v>3443</v>
      </c>
      <c r="KZZ135" s="28" t="s">
        <v>3481</v>
      </c>
      <c r="LAA135" s="28" t="s">
        <v>3482</v>
      </c>
      <c r="LAB135" s="31">
        <v>1995</v>
      </c>
      <c r="LAC135" s="35"/>
      <c r="LAD135" s="31">
        <v>2019</v>
      </c>
      <c r="LAE135" s="26"/>
      <c r="LAF135" s="14" t="s">
        <v>3483</v>
      </c>
      <c r="LAG135" s="55" t="s">
        <v>3443</v>
      </c>
      <c r="LAH135" s="28" t="s">
        <v>3481</v>
      </c>
      <c r="LAI135" s="28" t="s">
        <v>3482</v>
      </c>
      <c r="LAJ135" s="31">
        <v>1995</v>
      </c>
      <c r="LAK135" s="35"/>
      <c r="LAL135" s="31">
        <v>2019</v>
      </c>
      <c r="LAM135" s="26"/>
      <c r="LAN135" s="14" t="s">
        <v>3483</v>
      </c>
      <c r="LAO135" s="55" t="s">
        <v>3443</v>
      </c>
      <c r="LAP135" s="28" t="s">
        <v>3481</v>
      </c>
      <c r="LAQ135" s="28" t="s">
        <v>3482</v>
      </c>
      <c r="LAR135" s="31">
        <v>1995</v>
      </c>
      <c r="LAS135" s="35"/>
      <c r="LAT135" s="31">
        <v>2019</v>
      </c>
      <c r="LAU135" s="26"/>
      <c r="LAV135" s="14" t="s">
        <v>3483</v>
      </c>
      <c r="LAW135" s="55" t="s">
        <v>3443</v>
      </c>
      <c r="LAX135" s="28" t="s">
        <v>3481</v>
      </c>
      <c r="LAY135" s="28" t="s">
        <v>3482</v>
      </c>
      <c r="LAZ135" s="31">
        <v>1995</v>
      </c>
      <c r="LBA135" s="35"/>
      <c r="LBB135" s="31">
        <v>2019</v>
      </c>
      <c r="LBC135" s="26"/>
      <c r="LBD135" s="14" t="s">
        <v>3483</v>
      </c>
      <c r="LBE135" s="55" t="s">
        <v>3443</v>
      </c>
      <c r="LBF135" s="28" t="s">
        <v>3481</v>
      </c>
      <c r="LBG135" s="28" t="s">
        <v>3482</v>
      </c>
      <c r="LBH135" s="31">
        <v>1995</v>
      </c>
      <c r="LBI135" s="35"/>
      <c r="LBJ135" s="31">
        <v>2019</v>
      </c>
      <c r="LBK135" s="26"/>
      <c r="LBL135" s="14" t="s">
        <v>3483</v>
      </c>
      <c r="LBM135" s="55" t="s">
        <v>3443</v>
      </c>
      <c r="LBN135" s="28" t="s">
        <v>3481</v>
      </c>
      <c r="LBO135" s="28" t="s">
        <v>3482</v>
      </c>
      <c r="LBP135" s="31">
        <v>1995</v>
      </c>
      <c r="LBQ135" s="35"/>
      <c r="LBR135" s="31">
        <v>2019</v>
      </c>
      <c r="LBS135" s="26"/>
      <c r="LBT135" s="14" t="s">
        <v>3483</v>
      </c>
      <c r="LBU135" s="55" t="s">
        <v>3443</v>
      </c>
      <c r="LBV135" s="28" t="s">
        <v>3481</v>
      </c>
      <c r="LBW135" s="28" t="s">
        <v>3482</v>
      </c>
      <c r="LBX135" s="31">
        <v>1995</v>
      </c>
      <c r="LBY135" s="35"/>
      <c r="LBZ135" s="31">
        <v>2019</v>
      </c>
      <c r="LCA135" s="26"/>
      <c r="LCB135" s="14" t="s">
        <v>3483</v>
      </c>
      <c r="LCC135" s="55" t="s">
        <v>3443</v>
      </c>
      <c r="LCD135" s="28" t="s">
        <v>3481</v>
      </c>
      <c r="LCE135" s="28" t="s">
        <v>3482</v>
      </c>
      <c r="LCF135" s="31">
        <v>1995</v>
      </c>
      <c r="LCG135" s="35"/>
      <c r="LCH135" s="31">
        <v>2019</v>
      </c>
      <c r="LCI135" s="26"/>
      <c r="LCJ135" s="14" t="s">
        <v>3483</v>
      </c>
      <c r="LCK135" s="55" t="s">
        <v>3443</v>
      </c>
      <c r="LCL135" s="28" t="s">
        <v>3481</v>
      </c>
      <c r="LCM135" s="28" t="s">
        <v>3482</v>
      </c>
      <c r="LCN135" s="31">
        <v>1995</v>
      </c>
      <c r="LCO135" s="35"/>
      <c r="LCP135" s="31">
        <v>2019</v>
      </c>
      <c r="LCQ135" s="26"/>
      <c r="LCR135" s="14" t="s">
        <v>3483</v>
      </c>
      <c r="LCS135" s="55" t="s">
        <v>3443</v>
      </c>
      <c r="LCT135" s="28" t="s">
        <v>3481</v>
      </c>
      <c r="LCU135" s="28" t="s">
        <v>3482</v>
      </c>
      <c r="LCV135" s="31">
        <v>1995</v>
      </c>
      <c r="LCW135" s="35"/>
      <c r="LCX135" s="31">
        <v>2019</v>
      </c>
      <c r="LCY135" s="26"/>
      <c r="LCZ135" s="14" t="s">
        <v>3483</v>
      </c>
      <c r="LDA135" s="55" t="s">
        <v>3443</v>
      </c>
      <c r="LDB135" s="28" t="s">
        <v>3481</v>
      </c>
      <c r="LDC135" s="28" t="s">
        <v>3482</v>
      </c>
      <c r="LDD135" s="31">
        <v>1995</v>
      </c>
      <c r="LDE135" s="35"/>
      <c r="LDF135" s="31">
        <v>2019</v>
      </c>
      <c r="LDG135" s="26"/>
      <c r="LDH135" s="14" t="s">
        <v>3483</v>
      </c>
      <c r="LDI135" s="55" t="s">
        <v>3443</v>
      </c>
      <c r="LDJ135" s="28" t="s">
        <v>3481</v>
      </c>
      <c r="LDK135" s="28" t="s">
        <v>3482</v>
      </c>
      <c r="LDL135" s="31">
        <v>1995</v>
      </c>
      <c r="LDM135" s="35"/>
      <c r="LDN135" s="31">
        <v>2019</v>
      </c>
      <c r="LDO135" s="26"/>
      <c r="LDP135" s="14" t="s">
        <v>3483</v>
      </c>
      <c r="LDQ135" s="55" t="s">
        <v>3443</v>
      </c>
      <c r="LDR135" s="28" t="s">
        <v>3481</v>
      </c>
      <c r="LDS135" s="28" t="s">
        <v>3482</v>
      </c>
      <c r="LDT135" s="31">
        <v>1995</v>
      </c>
      <c r="LDU135" s="35"/>
      <c r="LDV135" s="31">
        <v>2019</v>
      </c>
      <c r="LDW135" s="26"/>
      <c r="LDX135" s="14" t="s">
        <v>3483</v>
      </c>
      <c r="LDY135" s="55" t="s">
        <v>3443</v>
      </c>
      <c r="LDZ135" s="28" t="s">
        <v>3481</v>
      </c>
      <c r="LEA135" s="28" t="s">
        <v>3482</v>
      </c>
      <c r="LEB135" s="31">
        <v>1995</v>
      </c>
      <c r="LEC135" s="35"/>
      <c r="LED135" s="31">
        <v>2019</v>
      </c>
      <c r="LEE135" s="26"/>
      <c r="LEF135" s="14" t="s">
        <v>3483</v>
      </c>
      <c r="LEG135" s="55" t="s">
        <v>3443</v>
      </c>
      <c r="LEH135" s="28" t="s">
        <v>3481</v>
      </c>
      <c r="LEI135" s="28" t="s">
        <v>3482</v>
      </c>
      <c r="LEJ135" s="31">
        <v>1995</v>
      </c>
      <c r="LEK135" s="35"/>
      <c r="LEL135" s="31">
        <v>2019</v>
      </c>
      <c r="LEM135" s="26"/>
      <c r="LEN135" s="14" t="s">
        <v>3483</v>
      </c>
      <c r="LEO135" s="55" t="s">
        <v>3443</v>
      </c>
      <c r="LEP135" s="28" t="s">
        <v>3481</v>
      </c>
      <c r="LEQ135" s="28" t="s">
        <v>3482</v>
      </c>
      <c r="LER135" s="31">
        <v>1995</v>
      </c>
      <c r="LES135" s="35"/>
      <c r="LET135" s="31">
        <v>2019</v>
      </c>
      <c r="LEU135" s="26"/>
      <c r="LEV135" s="14" t="s">
        <v>3483</v>
      </c>
      <c r="LEW135" s="55" t="s">
        <v>3443</v>
      </c>
      <c r="LEX135" s="28" t="s">
        <v>3481</v>
      </c>
      <c r="LEY135" s="28" t="s">
        <v>3482</v>
      </c>
      <c r="LEZ135" s="31">
        <v>1995</v>
      </c>
      <c r="LFA135" s="35"/>
      <c r="LFB135" s="31">
        <v>2019</v>
      </c>
      <c r="LFC135" s="26"/>
      <c r="LFD135" s="14" t="s">
        <v>3483</v>
      </c>
      <c r="LFE135" s="55" t="s">
        <v>3443</v>
      </c>
      <c r="LFF135" s="28" t="s">
        <v>3481</v>
      </c>
      <c r="LFG135" s="28" t="s">
        <v>3482</v>
      </c>
      <c r="LFH135" s="31">
        <v>1995</v>
      </c>
      <c r="LFI135" s="35"/>
      <c r="LFJ135" s="31">
        <v>2019</v>
      </c>
      <c r="LFK135" s="26"/>
      <c r="LFL135" s="14" t="s">
        <v>3483</v>
      </c>
      <c r="LFM135" s="55" t="s">
        <v>3443</v>
      </c>
      <c r="LFN135" s="28" t="s">
        <v>3481</v>
      </c>
      <c r="LFO135" s="28" t="s">
        <v>3482</v>
      </c>
      <c r="LFP135" s="31">
        <v>1995</v>
      </c>
      <c r="LFQ135" s="35"/>
      <c r="LFR135" s="31">
        <v>2019</v>
      </c>
      <c r="LFS135" s="26"/>
      <c r="LFT135" s="14" t="s">
        <v>3483</v>
      </c>
      <c r="LFU135" s="55" t="s">
        <v>3443</v>
      </c>
      <c r="LFV135" s="28" t="s">
        <v>3481</v>
      </c>
      <c r="LFW135" s="28" t="s">
        <v>3482</v>
      </c>
      <c r="LFX135" s="31">
        <v>1995</v>
      </c>
      <c r="LFY135" s="35"/>
      <c r="LFZ135" s="31">
        <v>2019</v>
      </c>
      <c r="LGA135" s="26"/>
      <c r="LGB135" s="14" t="s">
        <v>3483</v>
      </c>
      <c r="LGC135" s="55" t="s">
        <v>3443</v>
      </c>
      <c r="LGD135" s="28" t="s">
        <v>3481</v>
      </c>
      <c r="LGE135" s="28" t="s">
        <v>3482</v>
      </c>
      <c r="LGF135" s="31">
        <v>1995</v>
      </c>
      <c r="LGG135" s="35"/>
      <c r="LGH135" s="31">
        <v>2019</v>
      </c>
      <c r="LGI135" s="26"/>
      <c r="LGJ135" s="14" t="s">
        <v>3483</v>
      </c>
      <c r="LGK135" s="55" t="s">
        <v>3443</v>
      </c>
      <c r="LGL135" s="28" t="s">
        <v>3481</v>
      </c>
      <c r="LGM135" s="28" t="s">
        <v>3482</v>
      </c>
      <c r="LGN135" s="31">
        <v>1995</v>
      </c>
      <c r="LGO135" s="35"/>
      <c r="LGP135" s="31">
        <v>2019</v>
      </c>
      <c r="LGQ135" s="26"/>
      <c r="LGR135" s="14" t="s">
        <v>3483</v>
      </c>
      <c r="LGS135" s="55" t="s">
        <v>3443</v>
      </c>
      <c r="LGT135" s="28" t="s">
        <v>3481</v>
      </c>
      <c r="LGU135" s="28" t="s">
        <v>3482</v>
      </c>
      <c r="LGV135" s="31">
        <v>1995</v>
      </c>
      <c r="LGW135" s="35"/>
      <c r="LGX135" s="31">
        <v>2019</v>
      </c>
      <c r="LGY135" s="26"/>
      <c r="LGZ135" s="14" t="s">
        <v>3483</v>
      </c>
      <c r="LHA135" s="55" t="s">
        <v>3443</v>
      </c>
      <c r="LHB135" s="28" t="s">
        <v>3481</v>
      </c>
      <c r="LHC135" s="28" t="s">
        <v>3482</v>
      </c>
      <c r="LHD135" s="31">
        <v>1995</v>
      </c>
      <c r="LHE135" s="35"/>
      <c r="LHF135" s="31">
        <v>2019</v>
      </c>
      <c r="LHG135" s="26"/>
      <c r="LHH135" s="14" t="s">
        <v>3483</v>
      </c>
      <c r="LHI135" s="55" t="s">
        <v>3443</v>
      </c>
      <c r="LHJ135" s="28" t="s">
        <v>3481</v>
      </c>
      <c r="LHK135" s="28" t="s">
        <v>3482</v>
      </c>
      <c r="LHL135" s="31">
        <v>1995</v>
      </c>
      <c r="LHM135" s="35"/>
      <c r="LHN135" s="31">
        <v>2019</v>
      </c>
      <c r="LHO135" s="26"/>
      <c r="LHP135" s="14" t="s">
        <v>3483</v>
      </c>
      <c r="LHQ135" s="55" t="s">
        <v>3443</v>
      </c>
      <c r="LHR135" s="28" t="s">
        <v>3481</v>
      </c>
      <c r="LHS135" s="28" t="s">
        <v>3482</v>
      </c>
      <c r="LHT135" s="31">
        <v>1995</v>
      </c>
      <c r="LHU135" s="35"/>
      <c r="LHV135" s="31">
        <v>2019</v>
      </c>
      <c r="LHW135" s="26"/>
      <c r="LHX135" s="14" t="s">
        <v>3483</v>
      </c>
      <c r="LHY135" s="55" t="s">
        <v>3443</v>
      </c>
      <c r="LHZ135" s="28" t="s">
        <v>3481</v>
      </c>
      <c r="LIA135" s="28" t="s">
        <v>3482</v>
      </c>
      <c r="LIB135" s="31">
        <v>1995</v>
      </c>
      <c r="LIC135" s="35"/>
      <c r="LID135" s="31">
        <v>2019</v>
      </c>
      <c r="LIE135" s="26"/>
      <c r="LIF135" s="14" t="s">
        <v>3483</v>
      </c>
      <c r="LIG135" s="55" t="s">
        <v>3443</v>
      </c>
      <c r="LIH135" s="28" t="s">
        <v>3481</v>
      </c>
      <c r="LII135" s="28" t="s">
        <v>3482</v>
      </c>
      <c r="LIJ135" s="31">
        <v>1995</v>
      </c>
      <c r="LIK135" s="35"/>
      <c r="LIL135" s="31">
        <v>2019</v>
      </c>
      <c r="LIM135" s="26"/>
      <c r="LIN135" s="14" t="s">
        <v>3483</v>
      </c>
      <c r="LIO135" s="55" t="s">
        <v>3443</v>
      </c>
      <c r="LIP135" s="28" t="s">
        <v>3481</v>
      </c>
      <c r="LIQ135" s="28" t="s">
        <v>3482</v>
      </c>
      <c r="LIR135" s="31">
        <v>1995</v>
      </c>
      <c r="LIS135" s="35"/>
      <c r="LIT135" s="31">
        <v>2019</v>
      </c>
      <c r="LIU135" s="26"/>
      <c r="LIV135" s="14" t="s">
        <v>3483</v>
      </c>
      <c r="LIW135" s="55" t="s">
        <v>3443</v>
      </c>
      <c r="LIX135" s="28" t="s">
        <v>3481</v>
      </c>
      <c r="LIY135" s="28" t="s">
        <v>3482</v>
      </c>
      <c r="LIZ135" s="31">
        <v>1995</v>
      </c>
      <c r="LJA135" s="35"/>
      <c r="LJB135" s="31">
        <v>2019</v>
      </c>
      <c r="LJC135" s="26"/>
      <c r="LJD135" s="14" t="s">
        <v>3483</v>
      </c>
      <c r="LJE135" s="55" t="s">
        <v>3443</v>
      </c>
      <c r="LJF135" s="28" t="s">
        <v>3481</v>
      </c>
      <c r="LJG135" s="28" t="s">
        <v>3482</v>
      </c>
      <c r="LJH135" s="31">
        <v>1995</v>
      </c>
      <c r="LJI135" s="35"/>
      <c r="LJJ135" s="31">
        <v>2019</v>
      </c>
      <c r="LJK135" s="26"/>
      <c r="LJL135" s="14" t="s">
        <v>3483</v>
      </c>
      <c r="LJM135" s="55" t="s">
        <v>3443</v>
      </c>
      <c r="LJN135" s="28" t="s">
        <v>3481</v>
      </c>
      <c r="LJO135" s="28" t="s">
        <v>3482</v>
      </c>
      <c r="LJP135" s="31">
        <v>1995</v>
      </c>
      <c r="LJQ135" s="35"/>
      <c r="LJR135" s="31">
        <v>2019</v>
      </c>
      <c r="LJS135" s="26"/>
      <c r="LJT135" s="14" t="s">
        <v>3483</v>
      </c>
      <c r="LJU135" s="55" t="s">
        <v>3443</v>
      </c>
      <c r="LJV135" s="28" t="s">
        <v>3481</v>
      </c>
      <c r="LJW135" s="28" t="s">
        <v>3482</v>
      </c>
      <c r="LJX135" s="31">
        <v>1995</v>
      </c>
      <c r="LJY135" s="35"/>
      <c r="LJZ135" s="31">
        <v>2019</v>
      </c>
      <c r="LKA135" s="26"/>
      <c r="LKB135" s="14" t="s">
        <v>3483</v>
      </c>
      <c r="LKC135" s="55" t="s">
        <v>3443</v>
      </c>
      <c r="LKD135" s="28" t="s">
        <v>3481</v>
      </c>
      <c r="LKE135" s="28" t="s">
        <v>3482</v>
      </c>
      <c r="LKF135" s="31">
        <v>1995</v>
      </c>
      <c r="LKG135" s="35"/>
      <c r="LKH135" s="31">
        <v>2019</v>
      </c>
      <c r="LKI135" s="26"/>
      <c r="LKJ135" s="14" t="s">
        <v>3483</v>
      </c>
      <c r="LKK135" s="55" t="s">
        <v>3443</v>
      </c>
      <c r="LKL135" s="28" t="s">
        <v>3481</v>
      </c>
      <c r="LKM135" s="28" t="s">
        <v>3482</v>
      </c>
      <c r="LKN135" s="31">
        <v>1995</v>
      </c>
      <c r="LKO135" s="35"/>
      <c r="LKP135" s="31">
        <v>2019</v>
      </c>
      <c r="LKQ135" s="26"/>
      <c r="LKR135" s="14" t="s">
        <v>3483</v>
      </c>
      <c r="LKS135" s="55" t="s">
        <v>3443</v>
      </c>
      <c r="LKT135" s="28" t="s">
        <v>3481</v>
      </c>
      <c r="LKU135" s="28" t="s">
        <v>3482</v>
      </c>
      <c r="LKV135" s="31">
        <v>1995</v>
      </c>
      <c r="LKW135" s="35"/>
      <c r="LKX135" s="31">
        <v>2019</v>
      </c>
      <c r="LKY135" s="26"/>
      <c r="LKZ135" s="14" t="s">
        <v>3483</v>
      </c>
      <c r="LLA135" s="55" t="s">
        <v>3443</v>
      </c>
      <c r="LLB135" s="28" t="s">
        <v>3481</v>
      </c>
      <c r="LLC135" s="28" t="s">
        <v>3482</v>
      </c>
      <c r="LLD135" s="31">
        <v>1995</v>
      </c>
      <c r="LLE135" s="35"/>
      <c r="LLF135" s="31">
        <v>2019</v>
      </c>
      <c r="LLG135" s="26"/>
      <c r="LLH135" s="14" t="s">
        <v>3483</v>
      </c>
      <c r="LLI135" s="55" t="s">
        <v>3443</v>
      </c>
      <c r="LLJ135" s="28" t="s">
        <v>3481</v>
      </c>
      <c r="LLK135" s="28" t="s">
        <v>3482</v>
      </c>
      <c r="LLL135" s="31">
        <v>1995</v>
      </c>
      <c r="LLM135" s="35"/>
      <c r="LLN135" s="31">
        <v>2019</v>
      </c>
      <c r="LLO135" s="26"/>
      <c r="LLP135" s="14" t="s">
        <v>3483</v>
      </c>
      <c r="LLQ135" s="55" t="s">
        <v>3443</v>
      </c>
      <c r="LLR135" s="28" t="s">
        <v>3481</v>
      </c>
      <c r="LLS135" s="28" t="s">
        <v>3482</v>
      </c>
      <c r="LLT135" s="31">
        <v>1995</v>
      </c>
      <c r="LLU135" s="35"/>
      <c r="LLV135" s="31">
        <v>2019</v>
      </c>
      <c r="LLW135" s="26"/>
      <c r="LLX135" s="14" t="s">
        <v>3483</v>
      </c>
      <c r="LLY135" s="55" t="s">
        <v>3443</v>
      </c>
      <c r="LLZ135" s="28" t="s">
        <v>3481</v>
      </c>
      <c r="LMA135" s="28" t="s">
        <v>3482</v>
      </c>
      <c r="LMB135" s="31">
        <v>1995</v>
      </c>
      <c r="LMC135" s="35"/>
      <c r="LMD135" s="31">
        <v>2019</v>
      </c>
      <c r="LME135" s="26"/>
      <c r="LMF135" s="14" t="s">
        <v>3483</v>
      </c>
      <c r="LMG135" s="55" t="s">
        <v>3443</v>
      </c>
      <c r="LMH135" s="28" t="s">
        <v>3481</v>
      </c>
      <c r="LMI135" s="28" t="s">
        <v>3482</v>
      </c>
      <c r="LMJ135" s="31">
        <v>1995</v>
      </c>
      <c r="LMK135" s="35"/>
      <c r="LML135" s="31">
        <v>2019</v>
      </c>
      <c r="LMM135" s="26"/>
      <c r="LMN135" s="14" t="s">
        <v>3483</v>
      </c>
      <c r="LMO135" s="55" t="s">
        <v>3443</v>
      </c>
      <c r="LMP135" s="28" t="s">
        <v>3481</v>
      </c>
      <c r="LMQ135" s="28" t="s">
        <v>3482</v>
      </c>
      <c r="LMR135" s="31">
        <v>1995</v>
      </c>
      <c r="LMS135" s="35"/>
      <c r="LMT135" s="31">
        <v>2019</v>
      </c>
      <c r="LMU135" s="26"/>
      <c r="LMV135" s="14" t="s">
        <v>3483</v>
      </c>
      <c r="LMW135" s="55" t="s">
        <v>3443</v>
      </c>
      <c r="LMX135" s="28" t="s">
        <v>3481</v>
      </c>
      <c r="LMY135" s="28" t="s">
        <v>3482</v>
      </c>
      <c r="LMZ135" s="31">
        <v>1995</v>
      </c>
      <c r="LNA135" s="35"/>
      <c r="LNB135" s="31">
        <v>2019</v>
      </c>
      <c r="LNC135" s="26"/>
      <c r="LND135" s="14" t="s">
        <v>3483</v>
      </c>
      <c r="LNE135" s="55" t="s">
        <v>3443</v>
      </c>
      <c r="LNF135" s="28" t="s">
        <v>3481</v>
      </c>
      <c r="LNG135" s="28" t="s">
        <v>3482</v>
      </c>
      <c r="LNH135" s="31">
        <v>1995</v>
      </c>
      <c r="LNI135" s="35"/>
      <c r="LNJ135" s="31">
        <v>2019</v>
      </c>
      <c r="LNK135" s="26"/>
      <c r="LNL135" s="14" t="s">
        <v>3483</v>
      </c>
      <c r="LNM135" s="55" t="s">
        <v>3443</v>
      </c>
      <c r="LNN135" s="28" t="s">
        <v>3481</v>
      </c>
      <c r="LNO135" s="28" t="s">
        <v>3482</v>
      </c>
      <c r="LNP135" s="31">
        <v>1995</v>
      </c>
      <c r="LNQ135" s="35"/>
      <c r="LNR135" s="31">
        <v>2019</v>
      </c>
      <c r="LNS135" s="26"/>
      <c r="LNT135" s="14" t="s">
        <v>3483</v>
      </c>
      <c r="LNU135" s="55" t="s">
        <v>3443</v>
      </c>
      <c r="LNV135" s="28" t="s">
        <v>3481</v>
      </c>
      <c r="LNW135" s="28" t="s">
        <v>3482</v>
      </c>
      <c r="LNX135" s="31">
        <v>1995</v>
      </c>
      <c r="LNY135" s="35"/>
      <c r="LNZ135" s="31">
        <v>2019</v>
      </c>
      <c r="LOA135" s="26"/>
      <c r="LOB135" s="14" t="s">
        <v>3483</v>
      </c>
      <c r="LOC135" s="55" t="s">
        <v>3443</v>
      </c>
      <c r="LOD135" s="28" t="s">
        <v>3481</v>
      </c>
      <c r="LOE135" s="28" t="s">
        <v>3482</v>
      </c>
      <c r="LOF135" s="31">
        <v>1995</v>
      </c>
      <c r="LOG135" s="35"/>
      <c r="LOH135" s="31">
        <v>2019</v>
      </c>
      <c r="LOI135" s="26"/>
      <c r="LOJ135" s="14" t="s">
        <v>3483</v>
      </c>
      <c r="LOK135" s="55" t="s">
        <v>3443</v>
      </c>
      <c r="LOL135" s="28" t="s">
        <v>3481</v>
      </c>
      <c r="LOM135" s="28" t="s">
        <v>3482</v>
      </c>
      <c r="LON135" s="31">
        <v>1995</v>
      </c>
      <c r="LOO135" s="35"/>
      <c r="LOP135" s="31">
        <v>2019</v>
      </c>
      <c r="LOQ135" s="26"/>
      <c r="LOR135" s="14" t="s">
        <v>3483</v>
      </c>
      <c r="LOS135" s="55" t="s">
        <v>3443</v>
      </c>
      <c r="LOT135" s="28" t="s">
        <v>3481</v>
      </c>
      <c r="LOU135" s="28" t="s">
        <v>3482</v>
      </c>
      <c r="LOV135" s="31">
        <v>1995</v>
      </c>
      <c r="LOW135" s="35"/>
      <c r="LOX135" s="31">
        <v>2019</v>
      </c>
      <c r="LOY135" s="26"/>
      <c r="LOZ135" s="14" t="s">
        <v>3483</v>
      </c>
      <c r="LPA135" s="55" t="s">
        <v>3443</v>
      </c>
      <c r="LPB135" s="28" t="s">
        <v>3481</v>
      </c>
      <c r="LPC135" s="28" t="s">
        <v>3482</v>
      </c>
      <c r="LPD135" s="31">
        <v>1995</v>
      </c>
      <c r="LPE135" s="35"/>
      <c r="LPF135" s="31">
        <v>2019</v>
      </c>
      <c r="LPG135" s="26"/>
      <c r="LPH135" s="14" t="s">
        <v>3483</v>
      </c>
      <c r="LPI135" s="55" t="s">
        <v>3443</v>
      </c>
      <c r="LPJ135" s="28" t="s">
        <v>3481</v>
      </c>
      <c r="LPK135" s="28" t="s">
        <v>3482</v>
      </c>
      <c r="LPL135" s="31">
        <v>1995</v>
      </c>
      <c r="LPM135" s="35"/>
      <c r="LPN135" s="31">
        <v>2019</v>
      </c>
      <c r="LPO135" s="26"/>
      <c r="LPP135" s="14" t="s">
        <v>3483</v>
      </c>
      <c r="LPQ135" s="55" t="s">
        <v>3443</v>
      </c>
      <c r="LPR135" s="28" t="s">
        <v>3481</v>
      </c>
      <c r="LPS135" s="28" t="s">
        <v>3482</v>
      </c>
      <c r="LPT135" s="31">
        <v>1995</v>
      </c>
      <c r="LPU135" s="35"/>
      <c r="LPV135" s="31">
        <v>2019</v>
      </c>
      <c r="LPW135" s="26"/>
      <c r="LPX135" s="14" t="s">
        <v>3483</v>
      </c>
      <c r="LPY135" s="55" t="s">
        <v>3443</v>
      </c>
      <c r="LPZ135" s="28" t="s">
        <v>3481</v>
      </c>
      <c r="LQA135" s="28" t="s">
        <v>3482</v>
      </c>
      <c r="LQB135" s="31">
        <v>1995</v>
      </c>
      <c r="LQC135" s="35"/>
      <c r="LQD135" s="31">
        <v>2019</v>
      </c>
      <c r="LQE135" s="26"/>
      <c r="LQF135" s="14" t="s">
        <v>3483</v>
      </c>
      <c r="LQG135" s="55" t="s">
        <v>3443</v>
      </c>
      <c r="LQH135" s="28" t="s">
        <v>3481</v>
      </c>
      <c r="LQI135" s="28" t="s">
        <v>3482</v>
      </c>
      <c r="LQJ135" s="31">
        <v>1995</v>
      </c>
      <c r="LQK135" s="35"/>
      <c r="LQL135" s="31">
        <v>2019</v>
      </c>
      <c r="LQM135" s="26"/>
      <c r="LQN135" s="14" t="s">
        <v>3483</v>
      </c>
      <c r="LQO135" s="55" t="s">
        <v>3443</v>
      </c>
      <c r="LQP135" s="28" t="s">
        <v>3481</v>
      </c>
      <c r="LQQ135" s="28" t="s">
        <v>3482</v>
      </c>
      <c r="LQR135" s="31">
        <v>1995</v>
      </c>
      <c r="LQS135" s="35"/>
      <c r="LQT135" s="31">
        <v>2019</v>
      </c>
      <c r="LQU135" s="26"/>
      <c r="LQV135" s="14" t="s">
        <v>3483</v>
      </c>
      <c r="LQW135" s="55" t="s">
        <v>3443</v>
      </c>
      <c r="LQX135" s="28" t="s">
        <v>3481</v>
      </c>
      <c r="LQY135" s="28" t="s">
        <v>3482</v>
      </c>
      <c r="LQZ135" s="31">
        <v>1995</v>
      </c>
      <c r="LRA135" s="35"/>
      <c r="LRB135" s="31">
        <v>2019</v>
      </c>
      <c r="LRC135" s="26"/>
      <c r="LRD135" s="14" t="s">
        <v>3483</v>
      </c>
      <c r="LRE135" s="55" t="s">
        <v>3443</v>
      </c>
      <c r="LRF135" s="28" t="s">
        <v>3481</v>
      </c>
      <c r="LRG135" s="28" t="s">
        <v>3482</v>
      </c>
      <c r="LRH135" s="31">
        <v>1995</v>
      </c>
      <c r="LRI135" s="35"/>
      <c r="LRJ135" s="31">
        <v>2019</v>
      </c>
      <c r="LRK135" s="26"/>
      <c r="LRL135" s="14" t="s">
        <v>3483</v>
      </c>
      <c r="LRM135" s="55" t="s">
        <v>3443</v>
      </c>
      <c r="LRN135" s="28" t="s">
        <v>3481</v>
      </c>
      <c r="LRO135" s="28" t="s">
        <v>3482</v>
      </c>
      <c r="LRP135" s="31">
        <v>1995</v>
      </c>
      <c r="LRQ135" s="35"/>
      <c r="LRR135" s="31">
        <v>2019</v>
      </c>
      <c r="LRS135" s="26"/>
      <c r="LRT135" s="14" t="s">
        <v>3483</v>
      </c>
      <c r="LRU135" s="55" t="s">
        <v>3443</v>
      </c>
      <c r="LRV135" s="28" t="s">
        <v>3481</v>
      </c>
      <c r="LRW135" s="28" t="s">
        <v>3482</v>
      </c>
      <c r="LRX135" s="31">
        <v>1995</v>
      </c>
      <c r="LRY135" s="35"/>
      <c r="LRZ135" s="31">
        <v>2019</v>
      </c>
      <c r="LSA135" s="26"/>
      <c r="LSB135" s="14" t="s">
        <v>3483</v>
      </c>
      <c r="LSC135" s="55" t="s">
        <v>3443</v>
      </c>
      <c r="LSD135" s="28" t="s">
        <v>3481</v>
      </c>
      <c r="LSE135" s="28" t="s">
        <v>3482</v>
      </c>
      <c r="LSF135" s="31">
        <v>1995</v>
      </c>
      <c r="LSG135" s="35"/>
      <c r="LSH135" s="31">
        <v>2019</v>
      </c>
      <c r="LSI135" s="26"/>
      <c r="LSJ135" s="14" t="s">
        <v>3483</v>
      </c>
      <c r="LSK135" s="55" t="s">
        <v>3443</v>
      </c>
      <c r="LSL135" s="28" t="s">
        <v>3481</v>
      </c>
      <c r="LSM135" s="28" t="s">
        <v>3482</v>
      </c>
      <c r="LSN135" s="31">
        <v>1995</v>
      </c>
      <c r="LSO135" s="35"/>
      <c r="LSP135" s="31">
        <v>2019</v>
      </c>
      <c r="LSQ135" s="26"/>
      <c r="LSR135" s="14" t="s">
        <v>3483</v>
      </c>
      <c r="LSS135" s="55" t="s">
        <v>3443</v>
      </c>
      <c r="LST135" s="28" t="s">
        <v>3481</v>
      </c>
      <c r="LSU135" s="28" t="s">
        <v>3482</v>
      </c>
      <c r="LSV135" s="31">
        <v>1995</v>
      </c>
      <c r="LSW135" s="35"/>
      <c r="LSX135" s="31">
        <v>2019</v>
      </c>
      <c r="LSY135" s="26"/>
      <c r="LSZ135" s="14" t="s">
        <v>3483</v>
      </c>
      <c r="LTA135" s="55" t="s">
        <v>3443</v>
      </c>
      <c r="LTB135" s="28" t="s">
        <v>3481</v>
      </c>
      <c r="LTC135" s="28" t="s">
        <v>3482</v>
      </c>
      <c r="LTD135" s="31">
        <v>1995</v>
      </c>
      <c r="LTE135" s="35"/>
      <c r="LTF135" s="31">
        <v>2019</v>
      </c>
      <c r="LTG135" s="26"/>
      <c r="LTH135" s="14" t="s">
        <v>3483</v>
      </c>
      <c r="LTI135" s="55" t="s">
        <v>3443</v>
      </c>
      <c r="LTJ135" s="28" t="s">
        <v>3481</v>
      </c>
      <c r="LTK135" s="28" t="s">
        <v>3482</v>
      </c>
      <c r="LTL135" s="31">
        <v>1995</v>
      </c>
      <c r="LTM135" s="35"/>
      <c r="LTN135" s="31">
        <v>2019</v>
      </c>
      <c r="LTO135" s="26"/>
      <c r="LTP135" s="14" t="s">
        <v>3483</v>
      </c>
      <c r="LTQ135" s="55" t="s">
        <v>3443</v>
      </c>
      <c r="LTR135" s="28" t="s">
        <v>3481</v>
      </c>
      <c r="LTS135" s="28" t="s">
        <v>3482</v>
      </c>
      <c r="LTT135" s="31">
        <v>1995</v>
      </c>
      <c r="LTU135" s="35"/>
      <c r="LTV135" s="31">
        <v>2019</v>
      </c>
      <c r="LTW135" s="26"/>
      <c r="LTX135" s="14" t="s">
        <v>3483</v>
      </c>
      <c r="LTY135" s="55" t="s">
        <v>3443</v>
      </c>
      <c r="LTZ135" s="28" t="s">
        <v>3481</v>
      </c>
      <c r="LUA135" s="28" t="s">
        <v>3482</v>
      </c>
      <c r="LUB135" s="31">
        <v>1995</v>
      </c>
      <c r="LUC135" s="35"/>
      <c r="LUD135" s="31">
        <v>2019</v>
      </c>
      <c r="LUE135" s="26"/>
      <c r="LUF135" s="14" t="s">
        <v>3483</v>
      </c>
      <c r="LUG135" s="55" t="s">
        <v>3443</v>
      </c>
      <c r="LUH135" s="28" t="s">
        <v>3481</v>
      </c>
      <c r="LUI135" s="28" t="s">
        <v>3482</v>
      </c>
      <c r="LUJ135" s="31">
        <v>1995</v>
      </c>
      <c r="LUK135" s="35"/>
      <c r="LUL135" s="31">
        <v>2019</v>
      </c>
      <c r="LUM135" s="26"/>
      <c r="LUN135" s="14" t="s">
        <v>3483</v>
      </c>
      <c r="LUO135" s="55" t="s">
        <v>3443</v>
      </c>
      <c r="LUP135" s="28" t="s">
        <v>3481</v>
      </c>
      <c r="LUQ135" s="28" t="s">
        <v>3482</v>
      </c>
      <c r="LUR135" s="31">
        <v>1995</v>
      </c>
      <c r="LUS135" s="35"/>
      <c r="LUT135" s="31">
        <v>2019</v>
      </c>
      <c r="LUU135" s="26"/>
      <c r="LUV135" s="14" t="s">
        <v>3483</v>
      </c>
      <c r="LUW135" s="55" t="s">
        <v>3443</v>
      </c>
      <c r="LUX135" s="28" t="s">
        <v>3481</v>
      </c>
      <c r="LUY135" s="28" t="s">
        <v>3482</v>
      </c>
      <c r="LUZ135" s="31">
        <v>1995</v>
      </c>
      <c r="LVA135" s="35"/>
      <c r="LVB135" s="31">
        <v>2019</v>
      </c>
      <c r="LVC135" s="26"/>
      <c r="LVD135" s="14" t="s">
        <v>3483</v>
      </c>
      <c r="LVE135" s="55" t="s">
        <v>3443</v>
      </c>
      <c r="LVF135" s="28" t="s">
        <v>3481</v>
      </c>
      <c r="LVG135" s="28" t="s">
        <v>3482</v>
      </c>
      <c r="LVH135" s="31">
        <v>1995</v>
      </c>
      <c r="LVI135" s="35"/>
      <c r="LVJ135" s="31">
        <v>2019</v>
      </c>
      <c r="LVK135" s="26"/>
      <c r="LVL135" s="14" t="s">
        <v>3483</v>
      </c>
      <c r="LVM135" s="55" t="s">
        <v>3443</v>
      </c>
      <c r="LVN135" s="28" t="s">
        <v>3481</v>
      </c>
      <c r="LVO135" s="28" t="s">
        <v>3482</v>
      </c>
      <c r="LVP135" s="31">
        <v>1995</v>
      </c>
      <c r="LVQ135" s="35"/>
      <c r="LVR135" s="31">
        <v>2019</v>
      </c>
      <c r="LVS135" s="26"/>
      <c r="LVT135" s="14" t="s">
        <v>3483</v>
      </c>
      <c r="LVU135" s="55" t="s">
        <v>3443</v>
      </c>
      <c r="LVV135" s="28" t="s">
        <v>3481</v>
      </c>
      <c r="LVW135" s="28" t="s">
        <v>3482</v>
      </c>
      <c r="LVX135" s="31">
        <v>1995</v>
      </c>
      <c r="LVY135" s="35"/>
      <c r="LVZ135" s="31">
        <v>2019</v>
      </c>
      <c r="LWA135" s="26"/>
      <c r="LWB135" s="14" t="s">
        <v>3483</v>
      </c>
      <c r="LWC135" s="55" t="s">
        <v>3443</v>
      </c>
      <c r="LWD135" s="28" t="s">
        <v>3481</v>
      </c>
      <c r="LWE135" s="28" t="s">
        <v>3482</v>
      </c>
      <c r="LWF135" s="31">
        <v>1995</v>
      </c>
      <c r="LWG135" s="35"/>
      <c r="LWH135" s="31">
        <v>2019</v>
      </c>
      <c r="LWI135" s="26"/>
      <c r="LWJ135" s="14" t="s">
        <v>3483</v>
      </c>
      <c r="LWK135" s="55" t="s">
        <v>3443</v>
      </c>
      <c r="LWL135" s="28" t="s">
        <v>3481</v>
      </c>
      <c r="LWM135" s="28" t="s">
        <v>3482</v>
      </c>
      <c r="LWN135" s="31">
        <v>1995</v>
      </c>
      <c r="LWO135" s="35"/>
      <c r="LWP135" s="31">
        <v>2019</v>
      </c>
      <c r="LWQ135" s="26"/>
      <c r="LWR135" s="14" t="s">
        <v>3483</v>
      </c>
      <c r="LWS135" s="55" t="s">
        <v>3443</v>
      </c>
      <c r="LWT135" s="28" t="s">
        <v>3481</v>
      </c>
      <c r="LWU135" s="28" t="s">
        <v>3482</v>
      </c>
      <c r="LWV135" s="31">
        <v>1995</v>
      </c>
      <c r="LWW135" s="35"/>
      <c r="LWX135" s="31">
        <v>2019</v>
      </c>
      <c r="LWY135" s="26"/>
      <c r="LWZ135" s="14" t="s">
        <v>3483</v>
      </c>
      <c r="LXA135" s="55" t="s">
        <v>3443</v>
      </c>
      <c r="LXB135" s="28" t="s">
        <v>3481</v>
      </c>
      <c r="LXC135" s="28" t="s">
        <v>3482</v>
      </c>
      <c r="LXD135" s="31">
        <v>1995</v>
      </c>
      <c r="LXE135" s="35"/>
      <c r="LXF135" s="31">
        <v>2019</v>
      </c>
      <c r="LXG135" s="26"/>
      <c r="LXH135" s="14" t="s">
        <v>3483</v>
      </c>
      <c r="LXI135" s="55" t="s">
        <v>3443</v>
      </c>
      <c r="LXJ135" s="28" t="s">
        <v>3481</v>
      </c>
      <c r="LXK135" s="28" t="s">
        <v>3482</v>
      </c>
      <c r="LXL135" s="31">
        <v>1995</v>
      </c>
      <c r="LXM135" s="35"/>
      <c r="LXN135" s="31">
        <v>2019</v>
      </c>
      <c r="LXO135" s="26"/>
      <c r="LXP135" s="14" t="s">
        <v>3483</v>
      </c>
      <c r="LXQ135" s="55" t="s">
        <v>3443</v>
      </c>
      <c r="LXR135" s="28" t="s">
        <v>3481</v>
      </c>
      <c r="LXS135" s="28" t="s">
        <v>3482</v>
      </c>
      <c r="LXT135" s="31">
        <v>1995</v>
      </c>
      <c r="LXU135" s="35"/>
      <c r="LXV135" s="31">
        <v>2019</v>
      </c>
      <c r="LXW135" s="26"/>
      <c r="LXX135" s="14" t="s">
        <v>3483</v>
      </c>
      <c r="LXY135" s="55" t="s">
        <v>3443</v>
      </c>
      <c r="LXZ135" s="28" t="s">
        <v>3481</v>
      </c>
      <c r="LYA135" s="28" t="s">
        <v>3482</v>
      </c>
      <c r="LYB135" s="31">
        <v>1995</v>
      </c>
      <c r="LYC135" s="35"/>
      <c r="LYD135" s="31">
        <v>2019</v>
      </c>
      <c r="LYE135" s="26"/>
      <c r="LYF135" s="14" t="s">
        <v>3483</v>
      </c>
      <c r="LYG135" s="55" t="s">
        <v>3443</v>
      </c>
      <c r="LYH135" s="28" t="s">
        <v>3481</v>
      </c>
      <c r="LYI135" s="28" t="s">
        <v>3482</v>
      </c>
      <c r="LYJ135" s="31">
        <v>1995</v>
      </c>
      <c r="LYK135" s="35"/>
      <c r="LYL135" s="31">
        <v>2019</v>
      </c>
      <c r="LYM135" s="26"/>
      <c r="LYN135" s="14" t="s">
        <v>3483</v>
      </c>
      <c r="LYO135" s="55" t="s">
        <v>3443</v>
      </c>
      <c r="LYP135" s="28" t="s">
        <v>3481</v>
      </c>
      <c r="LYQ135" s="28" t="s">
        <v>3482</v>
      </c>
      <c r="LYR135" s="31">
        <v>1995</v>
      </c>
      <c r="LYS135" s="35"/>
      <c r="LYT135" s="31">
        <v>2019</v>
      </c>
      <c r="LYU135" s="26"/>
      <c r="LYV135" s="14" t="s">
        <v>3483</v>
      </c>
      <c r="LYW135" s="55" t="s">
        <v>3443</v>
      </c>
      <c r="LYX135" s="28" t="s">
        <v>3481</v>
      </c>
      <c r="LYY135" s="28" t="s">
        <v>3482</v>
      </c>
      <c r="LYZ135" s="31">
        <v>1995</v>
      </c>
      <c r="LZA135" s="35"/>
      <c r="LZB135" s="31">
        <v>2019</v>
      </c>
      <c r="LZC135" s="26"/>
      <c r="LZD135" s="14" t="s">
        <v>3483</v>
      </c>
      <c r="LZE135" s="55" t="s">
        <v>3443</v>
      </c>
      <c r="LZF135" s="28" t="s">
        <v>3481</v>
      </c>
      <c r="LZG135" s="28" t="s">
        <v>3482</v>
      </c>
      <c r="LZH135" s="31">
        <v>1995</v>
      </c>
      <c r="LZI135" s="35"/>
      <c r="LZJ135" s="31">
        <v>2019</v>
      </c>
      <c r="LZK135" s="26"/>
      <c r="LZL135" s="14" t="s">
        <v>3483</v>
      </c>
      <c r="LZM135" s="55" t="s">
        <v>3443</v>
      </c>
      <c r="LZN135" s="28" t="s">
        <v>3481</v>
      </c>
      <c r="LZO135" s="28" t="s">
        <v>3482</v>
      </c>
      <c r="LZP135" s="31">
        <v>1995</v>
      </c>
      <c r="LZQ135" s="35"/>
      <c r="LZR135" s="31">
        <v>2019</v>
      </c>
      <c r="LZS135" s="26"/>
      <c r="LZT135" s="14" t="s">
        <v>3483</v>
      </c>
      <c r="LZU135" s="55" t="s">
        <v>3443</v>
      </c>
      <c r="LZV135" s="28" t="s">
        <v>3481</v>
      </c>
      <c r="LZW135" s="28" t="s">
        <v>3482</v>
      </c>
      <c r="LZX135" s="31">
        <v>1995</v>
      </c>
      <c r="LZY135" s="35"/>
      <c r="LZZ135" s="31">
        <v>2019</v>
      </c>
      <c r="MAA135" s="26"/>
      <c r="MAB135" s="14" t="s">
        <v>3483</v>
      </c>
      <c r="MAC135" s="55" t="s">
        <v>3443</v>
      </c>
      <c r="MAD135" s="28" t="s">
        <v>3481</v>
      </c>
      <c r="MAE135" s="28" t="s">
        <v>3482</v>
      </c>
      <c r="MAF135" s="31">
        <v>1995</v>
      </c>
      <c r="MAG135" s="35"/>
      <c r="MAH135" s="31">
        <v>2019</v>
      </c>
      <c r="MAI135" s="26"/>
      <c r="MAJ135" s="14" t="s">
        <v>3483</v>
      </c>
      <c r="MAK135" s="55" t="s">
        <v>3443</v>
      </c>
      <c r="MAL135" s="28" t="s">
        <v>3481</v>
      </c>
      <c r="MAM135" s="28" t="s">
        <v>3482</v>
      </c>
      <c r="MAN135" s="31">
        <v>1995</v>
      </c>
      <c r="MAO135" s="35"/>
      <c r="MAP135" s="31">
        <v>2019</v>
      </c>
      <c r="MAQ135" s="26"/>
      <c r="MAR135" s="14" t="s">
        <v>3483</v>
      </c>
      <c r="MAS135" s="55" t="s">
        <v>3443</v>
      </c>
      <c r="MAT135" s="28" t="s">
        <v>3481</v>
      </c>
      <c r="MAU135" s="28" t="s">
        <v>3482</v>
      </c>
      <c r="MAV135" s="31">
        <v>1995</v>
      </c>
      <c r="MAW135" s="35"/>
      <c r="MAX135" s="31">
        <v>2019</v>
      </c>
      <c r="MAY135" s="26"/>
      <c r="MAZ135" s="14" t="s">
        <v>3483</v>
      </c>
      <c r="MBA135" s="55" t="s">
        <v>3443</v>
      </c>
      <c r="MBB135" s="28" t="s">
        <v>3481</v>
      </c>
      <c r="MBC135" s="28" t="s">
        <v>3482</v>
      </c>
      <c r="MBD135" s="31">
        <v>1995</v>
      </c>
      <c r="MBE135" s="35"/>
      <c r="MBF135" s="31">
        <v>2019</v>
      </c>
      <c r="MBG135" s="26"/>
      <c r="MBH135" s="14" t="s">
        <v>3483</v>
      </c>
      <c r="MBI135" s="55" t="s">
        <v>3443</v>
      </c>
      <c r="MBJ135" s="28" t="s">
        <v>3481</v>
      </c>
      <c r="MBK135" s="28" t="s">
        <v>3482</v>
      </c>
      <c r="MBL135" s="31">
        <v>1995</v>
      </c>
      <c r="MBM135" s="35"/>
      <c r="MBN135" s="31">
        <v>2019</v>
      </c>
      <c r="MBO135" s="26"/>
      <c r="MBP135" s="14" t="s">
        <v>3483</v>
      </c>
      <c r="MBQ135" s="55" t="s">
        <v>3443</v>
      </c>
      <c r="MBR135" s="28" t="s">
        <v>3481</v>
      </c>
      <c r="MBS135" s="28" t="s">
        <v>3482</v>
      </c>
      <c r="MBT135" s="31">
        <v>1995</v>
      </c>
      <c r="MBU135" s="35"/>
      <c r="MBV135" s="31">
        <v>2019</v>
      </c>
      <c r="MBW135" s="26"/>
      <c r="MBX135" s="14" t="s">
        <v>3483</v>
      </c>
      <c r="MBY135" s="55" t="s">
        <v>3443</v>
      </c>
      <c r="MBZ135" s="28" t="s">
        <v>3481</v>
      </c>
      <c r="MCA135" s="28" t="s">
        <v>3482</v>
      </c>
      <c r="MCB135" s="31">
        <v>1995</v>
      </c>
      <c r="MCC135" s="35"/>
      <c r="MCD135" s="31">
        <v>2019</v>
      </c>
      <c r="MCE135" s="26"/>
      <c r="MCF135" s="14" t="s">
        <v>3483</v>
      </c>
      <c r="MCG135" s="55" t="s">
        <v>3443</v>
      </c>
      <c r="MCH135" s="28" t="s">
        <v>3481</v>
      </c>
      <c r="MCI135" s="28" t="s">
        <v>3482</v>
      </c>
      <c r="MCJ135" s="31">
        <v>1995</v>
      </c>
      <c r="MCK135" s="35"/>
      <c r="MCL135" s="31">
        <v>2019</v>
      </c>
      <c r="MCM135" s="26"/>
      <c r="MCN135" s="14" t="s">
        <v>3483</v>
      </c>
      <c r="MCO135" s="55" t="s">
        <v>3443</v>
      </c>
      <c r="MCP135" s="28" t="s">
        <v>3481</v>
      </c>
      <c r="MCQ135" s="28" t="s">
        <v>3482</v>
      </c>
      <c r="MCR135" s="31">
        <v>1995</v>
      </c>
      <c r="MCS135" s="35"/>
      <c r="MCT135" s="31">
        <v>2019</v>
      </c>
      <c r="MCU135" s="26"/>
      <c r="MCV135" s="14" t="s">
        <v>3483</v>
      </c>
      <c r="MCW135" s="55" t="s">
        <v>3443</v>
      </c>
      <c r="MCX135" s="28" t="s">
        <v>3481</v>
      </c>
      <c r="MCY135" s="28" t="s">
        <v>3482</v>
      </c>
      <c r="MCZ135" s="31">
        <v>1995</v>
      </c>
      <c r="MDA135" s="35"/>
      <c r="MDB135" s="31">
        <v>2019</v>
      </c>
      <c r="MDC135" s="26"/>
      <c r="MDD135" s="14" t="s">
        <v>3483</v>
      </c>
      <c r="MDE135" s="55" t="s">
        <v>3443</v>
      </c>
      <c r="MDF135" s="28" t="s">
        <v>3481</v>
      </c>
      <c r="MDG135" s="28" t="s">
        <v>3482</v>
      </c>
      <c r="MDH135" s="31">
        <v>1995</v>
      </c>
      <c r="MDI135" s="35"/>
      <c r="MDJ135" s="31">
        <v>2019</v>
      </c>
      <c r="MDK135" s="26"/>
      <c r="MDL135" s="14" t="s">
        <v>3483</v>
      </c>
      <c r="MDM135" s="55" t="s">
        <v>3443</v>
      </c>
      <c r="MDN135" s="28" t="s">
        <v>3481</v>
      </c>
      <c r="MDO135" s="28" t="s">
        <v>3482</v>
      </c>
      <c r="MDP135" s="31">
        <v>1995</v>
      </c>
      <c r="MDQ135" s="35"/>
      <c r="MDR135" s="31">
        <v>2019</v>
      </c>
      <c r="MDS135" s="26"/>
      <c r="MDT135" s="14" t="s">
        <v>3483</v>
      </c>
      <c r="MDU135" s="55" t="s">
        <v>3443</v>
      </c>
      <c r="MDV135" s="28" t="s">
        <v>3481</v>
      </c>
      <c r="MDW135" s="28" t="s">
        <v>3482</v>
      </c>
      <c r="MDX135" s="31">
        <v>1995</v>
      </c>
      <c r="MDY135" s="35"/>
      <c r="MDZ135" s="31">
        <v>2019</v>
      </c>
      <c r="MEA135" s="26"/>
      <c r="MEB135" s="14" t="s">
        <v>3483</v>
      </c>
      <c r="MEC135" s="55" t="s">
        <v>3443</v>
      </c>
      <c r="MED135" s="28" t="s">
        <v>3481</v>
      </c>
      <c r="MEE135" s="28" t="s">
        <v>3482</v>
      </c>
      <c r="MEF135" s="31">
        <v>1995</v>
      </c>
      <c r="MEG135" s="35"/>
      <c r="MEH135" s="31">
        <v>2019</v>
      </c>
      <c r="MEI135" s="26"/>
      <c r="MEJ135" s="14" t="s">
        <v>3483</v>
      </c>
      <c r="MEK135" s="55" t="s">
        <v>3443</v>
      </c>
      <c r="MEL135" s="28" t="s">
        <v>3481</v>
      </c>
      <c r="MEM135" s="28" t="s">
        <v>3482</v>
      </c>
      <c r="MEN135" s="31">
        <v>1995</v>
      </c>
      <c r="MEO135" s="35"/>
      <c r="MEP135" s="31">
        <v>2019</v>
      </c>
      <c r="MEQ135" s="26"/>
      <c r="MER135" s="14" t="s">
        <v>3483</v>
      </c>
      <c r="MES135" s="55" t="s">
        <v>3443</v>
      </c>
      <c r="MET135" s="28" t="s">
        <v>3481</v>
      </c>
      <c r="MEU135" s="28" t="s">
        <v>3482</v>
      </c>
      <c r="MEV135" s="31">
        <v>1995</v>
      </c>
      <c r="MEW135" s="35"/>
      <c r="MEX135" s="31">
        <v>2019</v>
      </c>
      <c r="MEY135" s="26"/>
      <c r="MEZ135" s="14" t="s">
        <v>3483</v>
      </c>
      <c r="MFA135" s="55" t="s">
        <v>3443</v>
      </c>
      <c r="MFB135" s="28" t="s">
        <v>3481</v>
      </c>
      <c r="MFC135" s="28" t="s">
        <v>3482</v>
      </c>
      <c r="MFD135" s="31">
        <v>1995</v>
      </c>
      <c r="MFE135" s="35"/>
      <c r="MFF135" s="31">
        <v>2019</v>
      </c>
      <c r="MFG135" s="26"/>
      <c r="MFH135" s="14" t="s">
        <v>3483</v>
      </c>
      <c r="MFI135" s="55" t="s">
        <v>3443</v>
      </c>
      <c r="MFJ135" s="28" t="s">
        <v>3481</v>
      </c>
      <c r="MFK135" s="28" t="s">
        <v>3482</v>
      </c>
      <c r="MFL135" s="31">
        <v>1995</v>
      </c>
      <c r="MFM135" s="35"/>
      <c r="MFN135" s="31">
        <v>2019</v>
      </c>
      <c r="MFO135" s="26"/>
      <c r="MFP135" s="14" t="s">
        <v>3483</v>
      </c>
      <c r="MFQ135" s="55" t="s">
        <v>3443</v>
      </c>
      <c r="MFR135" s="28" t="s">
        <v>3481</v>
      </c>
      <c r="MFS135" s="28" t="s">
        <v>3482</v>
      </c>
      <c r="MFT135" s="31">
        <v>1995</v>
      </c>
      <c r="MFU135" s="35"/>
      <c r="MFV135" s="31">
        <v>2019</v>
      </c>
      <c r="MFW135" s="26"/>
      <c r="MFX135" s="14" t="s">
        <v>3483</v>
      </c>
      <c r="MFY135" s="55" t="s">
        <v>3443</v>
      </c>
      <c r="MFZ135" s="28" t="s">
        <v>3481</v>
      </c>
      <c r="MGA135" s="28" t="s">
        <v>3482</v>
      </c>
      <c r="MGB135" s="31">
        <v>1995</v>
      </c>
      <c r="MGC135" s="35"/>
      <c r="MGD135" s="31">
        <v>2019</v>
      </c>
      <c r="MGE135" s="26"/>
      <c r="MGF135" s="14" t="s">
        <v>3483</v>
      </c>
      <c r="MGG135" s="55" t="s">
        <v>3443</v>
      </c>
      <c r="MGH135" s="28" t="s">
        <v>3481</v>
      </c>
      <c r="MGI135" s="28" t="s">
        <v>3482</v>
      </c>
      <c r="MGJ135" s="31">
        <v>1995</v>
      </c>
      <c r="MGK135" s="35"/>
      <c r="MGL135" s="31">
        <v>2019</v>
      </c>
      <c r="MGM135" s="26"/>
      <c r="MGN135" s="14" t="s">
        <v>3483</v>
      </c>
      <c r="MGO135" s="55" t="s">
        <v>3443</v>
      </c>
      <c r="MGP135" s="28" t="s">
        <v>3481</v>
      </c>
      <c r="MGQ135" s="28" t="s">
        <v>3482</v>
      </c>
      <c r="MGR135" s="31">
        <v>1995</v>
      </c>
      <c r="MGS135" s="35"/>
      <c r="MGT135" s="31">
        <v>2019</v>
      </c>
      <c r="MGU135" s="26"/>
      <c r="MGV135" s="14" t="s">
        <v>3483</v>
      </c>
      <c r="MGW135" s="55" t="s">
        <v>3443</v>
      </c>
      <c r="MGX135" s="28" t="s">
        <v>3481</v>
      </c>
      <c r="MGY135" s="28" t="s">
        <v>3482</v>
      </c>
      <c r="MGZ135" s="31">
        <v>1995</v>
      </c>
      <c r="MHA135" s="35"/>
      <c r="MHB135" s="31">
        <v>2019</v>
      </c>
      <c r="MHC135" s="26"/>
      <c r="MHD135" s="14" t="s">
        <v>3483</v>
      </c>
      <c r="MHE135" s="55" t="s">
        <v>3443</v>
      </c>
      <c r="MHF135" s="28" t="s">
        <v>3481</v>
      </c>
      <c r="MHG135" s="28" t="s">
        <v>3482</v>
      </c>
      <c r="MHH135" s="31">
        <v>1995</v>
      </c>
      <c r="MHI135" s="35"/>
      <c r="MHJ135" s="31">
        <v>2019</v>
      </c>
      <c r="MHK135" s="26"/>
      <c r="MHL135" s="14" t="s">
        <v>3483</v>
      </c>
      <c r="MHM135" s="55" t="s">
        <v>3443</v>
      </c>
      <c r="MHN135" s="28" t="s">
        <v>3481</v>
      </c>
      <c r="MHO135" s="28" t="s">
        <v>3482</v>
      </c>
      <c r="MHP135" s="31">
        <v>1995</v>
      </c>
      <c r="MHQ135" s="35"/>
      <c r="MHR135" s="31">
        <v>2019</v>
      </c>
      <c r="MHS135" s="26"/>
      <c r="MHT135" s="14" t="s">
        <v>3483</v>
      </c>
      <c r="MHU135" s="55" t="s">
        <v>3443</v>
      </c>
      <c r="MHV135" s="28" t="s">
        <v>3481</v>
      </c>
      <c r="MHW135" s="28" t="s">
        <v>3482</v>
      </c>
      <c r="MHX135" s="31">
        <v>1995</v>
      </c>
      <c r="MHY135" s="35"/>
      <c r="MHZ135" s="31">
        <v>2019</v>
      </c>
      <c r="MIA135" s="26"/>
      <c r="MIB135" s="14" t="s">
        <v>3483</v>
      </c>
      <c r="MIC135" s="55" t="s">
        <v>3443</v>
      </c>
      <c r="MID135" s="28" t="s">
        <v>3481</v>
      </c>
      <c r="MIE135" s="28" t="s">
        <v>3482</v>
      </c>
      <c r="MIF135" s="31">
        <v>1995</v>
      </c>
      <c r="MIG135" s="35"/>
      <c r="MIH135" s="31">
        <v>2019</v>
      </c>
      <c r="MII135" s="26"/>
      <c r="MIJ135" s="14" t="s">
        <v>3483</v>
      </c>
      <c r="MIK135" s="55" t="s">
        <v>3443</v>
      </c>
      <c r="MIL135" s="28" t="s">
        <v>3481</v>
      </c>
      <c r="MIM135" s="28" t="s">
        <v>3482</v>
      </c>
      <c r="MIN135" s="31">
        <v>1995</v>
      </c>
      <c r="MIO135" s="35"/>
      <c r="MIP135" s="31">
        <v>2019</v>
      </c>
      <c r="MIQ135" s="26"/>
      <c r="MIR135" s="14" t="s">
        <v>3483</v>
      </c>
      <c r="MIS135" s="55" t="s">
        <v>3443</v>
      </c>
      <c r="MIT135" s="28" t="s">
        <v>3481</v>
      </c>
      <c r="MIU135" s="28" t="s">
        <v>3482</v>
      </c>
      <c r="MIV135" s="31">
        <v>1995</v>
      </c>
      <c r="MIW135" s="35"/>
      <c r="MIX135" s="31">
        <v>2019</v>
      </c>
      <c r="MIY135" s="26"/>
      <c r="MIZ135" s="14" t="s">
        <v>3483</v>
      </c>
      <c r="MJA135" s="55" t="s">
        <v>3443</v>
      </c>
      <c r="MJB135" s="28" t="s">
        <v>3481</v>
      </c>
      <c r="MJC135" s="28" t="s">
        <v>3482</v>
      </c>
      <c r="MJD135" s="31">
        <v>1995</v>
      </c>
      <c r="MJE135" s="35"/>
      <c r="MJF135" s="31">
        <v>2019</v>
      </c>
      <c r="MJG135" s="26"/>
      <c r="MJH135" s="14" t="s">
        <v>3483</v>
      </c>
      <c r="MJI135" s="55" t="s">
        <v>3443</v>
      </c>
      <c r="MJJ135" s="28" t="s">
        <v>3481</v>
      </c>
      <c r="MJK135" s="28" t="s">
        <v>3482</v>
      </c>
      <c r="MJL135" s="31">
        <v>1995</v>
      </c>
      <c r="MJM135" s="35"/>
      <c r="MJN135" s="31">
        <v>2019</v>
      </c>
      <c r="MJO135" s="26"/>
      <c r="MJP135" s="14" t="s">
        <v>3483</v>
      </c>
      <c r="MJQ135" s="55" t="s">
        <v>3443</v>
      </c>
      <c r="MJR135" s="28" t="s">
        <v>3481</v>
      </c>
      <c r="MJS135" s="28" t="s">
        <v>3482</v>
      </c>
      <c r="MJT135" s="31">
        <v>1995</v>
      </c>
      <c r="MJU135" s="35"/>
      <c r="MJV135" s="31">
        <v>2019</v>
      </c>
      <c r="MJW135" s="26"/>
      <c r="MJX135" s="14" t="s">
        <v>3483</v>
      </c>
      <c r="MJY135" s="55" t="s">
        <v>3443</v>
      </c>
      <c r="MJZ135" s="28" t="s">
        <v>3481</v>
      </c>
      <c r="MKA135" s="28" t="s">
        <v>3482</v>
      </c>
      <c r="MKB135" s="31">
        <v>1995</v>
      </c>
      <c r="MKC135" s="35"/>
      <c r="MKD135" s="31">
        <v>2019</v>
      </c>
      <c r="MKE135" s="26"/>
      <c r="MKF135" s="14" t="s">
        <v>3483</v>
      </c>
      <c r="MKG135" s="55" t="s">
        <v>3443</v>
      </c>
      <c r="MKH135" s="28" t="s">
        <v>3481</v>
      </c>
      <c r="MKI135" s="28" t="s">
        <v>3482</v>
      </c>
      <c r="MKJ135" s="31">
        <v>1995</v>
      </c>
      <c r="MKK135" s="35"/>
      <c r="MKL135" s="31">
        <v>2019</v>
      </c>
      <c r="MKM135" s="26"/>
      <c r="MKN135" s="14" t="s">
        <v>3483</v>
      </c>
      <c r="MKO135" s="55" t="s">
        <v>3443</v>
      </c>
      <c r="MKP135" s="28" t="s">
        <v>3481</v>
      </c>
      <c r="MKQ135" s="28" t="s">
        <v>3482</v>
      </c>
      <c r="MKR135" s="31">
        <v>1995</v>
      </c>
      <c r="MKS135" s="35"/>
      <c r="MKT135" s="31">
        <v>2019</v>
      </c>
      <c r="MKU135" s="26"/>
      <c r="MKV135" s="14" t="s">
        <v>3483</v>
      </c>
      <c r="MKW135" s="55" t="s">
        <v>3443</v>
      </c>
      <c r="MKX135" s="28" t="s">
        <v>3481</v>
      </c>
      <c r="MKY135" s="28" t="s">
        <v>3482</v>
      </c>
      <c r="MKZ135" s="31">
        <v>1995</v>
      </c>
      <c r="MLA135" s="35"/>
      <c r="MLB135" s="31">
        <v>2019</v>
      </c>
      <c r="MLC135" s="26"/>
      <c r="MLD135" s="14" t="s">
        <v>3483</v>
      </c>
      <c r="MLE135" s="55" t="s">
        <v>3443</v>
      </c>
      <c r="MLF135" s="28" t="s">
        <v>3481</v>
      </c>
      <c r="MLG135" s="28" t="s">
        <v>3482</v>
      </c>
      <c r="MLH135" s="31">
        <v>1995</v>
      </c>
      <c r="MLI135" s="35"/>
      <c r="MLJ135" s="31">
        <v>2019</v>
      </c>
      <c r="MLK135" s="26"/>
      <c r="MLL135" s="14" t="s">
        <v>3483</v>
      </c>
      <c r="MLM135" s="55" t="s">
        <v>3443</v>
      </c>
      <c r="MLN135" s="28" t="s">
        <v>3481</v>
      </c>
      <c r="MLO135" s="28" t="s">
        <v>3482</v>
      </c>
      <c r="MLP135" s="31">
        <v>1995</v>
      </c>
      <c r="MLQ135" s="35"/>
      <c r="MLR135" s="31">
        <v>2019</v>
      </c>
      <c r="MLS135" s="26"/>
      <c r="MLT135" s="14" t="s">
        <v>3483</v>
      </c>
      <c r="MLU135" s="55" t="s">
        <v>3443</v>
      </c>
      <c r="MLV135" s="28" t="s">
        <v>3481</v>
      </c>
      <c r="MLW135" s="28" t="s">
        <v>3482</v>
      </c>
      <c r="MLX135" s="31">
        <v>1995</v>
      </c>
      <c r="MLY135" s="35"/>
      <c r="MLZ135" s="31">
        <v>2019</v>
      </c>
      <c r="MMA135" s="26"/>
      <c r="MMB135" s="14" t="s">
        <v>3483</v>
      </c>
      <c r="MMC135" s="55" t="s">
        <v>3443</v>
      </c>
      <c r="MMD135" s="28" t="s">
        <v>3481</v>
      </c>
      <c r="MME135" s="28" t="s">
        <v>3482</v>
      </c>
      <c r="MMF135" s="31">
        <v>1995</v>
      </c>
      <c r="MMG135" s="35"/>
      <c r="MMH135" s="31">
        <v>2019</v>
      </c>
      <c r="MMI135" s="26"/>
      <c r="MMJ135" s="14" t="s">
        <v>3483</v>
      </c>
      <c r="MMK135" s="55" t="s">
        <v>3443</v>
      </c>
      <c r="MML135" s="28" t="s">
        <v>3481</v>
      </c>
      <c r="MMM135" s="28" t="s">
        <v>3482</v>
      </c>
      <c r="MMN135" s="31">
        <v>1995</v>
      </c>
      <c r="MMO135" s="35"/>
      <c r="MMP135" s="31">
        <v>2019</v>
      </c>
      <c r="MMQ135" s="26"/>
      <c r="MMR135" s="14" t="s">
        <v>3483</v>
      </c>
      <c r="MMS135" s="55" t="s">
        <v>3443</v>
      </c>
      <c r="MMT135" s="28" t="s">
        <v>3481</v>
      </c>
      <c r="MMU135" s="28" t="s">
        <v>3482</v>
      </c>
      <c r="MMV135" s="31">
        <v>1995</v>
      </c>
      <c r="MMW135" s="35"/>
      <c r="MMX135" s="31">
        <v>2019</v>
      </c>
      <c r="MMY135" s="26"/>
      <c r="MMZ135" s="14" t="s">
        <v>3483</v>
      </c>
      <c r="MNA135" s="55" t="s">
        <v>3443</v>
      </c>
      <c r="MNB135" s="28" t="s">
        <v>3481</v>
      </c>
      <c r="MNC135" s="28" t="s">
        <v>3482</v>
      </c>
      <c r="MND135" s="31">
        <v>1995</v>
      </c>
      <c r="MNE135" s="35"/>
      <c r="MNF135" s="31">
        <v>2019</v>
      </c>
      <c r="MNG135" s="26"/>
      <c r="MNH135" s="14" t="s">
        <v>3483</v>
      </c>
      <c r="MNI135" s="55" t="s">
        <v>3443</v>
      </c>
      <c r="MNJ135" s="28" t="s">
        <v>3481</v>
      </c>
      <c r="MNK135" s="28" t="s">
        <v>3482</v>
      </c>
      <c r="MNL135" s="31">
        <v>1995</v>
      </c>
      <c r="MNM135" s="35"/>
      <c r="MNN135" s="31">
        <v>2019</v>
      </c>
      <c r="MNO135" s="26"/>
      <c r="MNP135" s="14" t="s">
        <v>3483</v>
      </c>
      <c r="MNQ135" s="55" t="s">
        <v>3443</v>
      </c>
      <c r="MNR135" s="28" t="s">
        <v>3481</v>
      </c>
      <c r="MNS135" s="28" t="s">
        <v>3482</v>
      </c>
      <c r="MNT135" s="31">
        <v>1995</v>
      </c>
      <c r="MNU135" s="35"/>
      <c r="MNV135" s="31">
        <v>2019</v>
      </c>
      <c r="MNW135" s="26"/>
      <c r="MNX135" s="14" t="s">
        <v>3483</v>
      </c>
      <c r="MNY135" s="55" t="s">
        <v>3443</v>
      </c>
      <c r="MNZ135" s="28" t="s">
        <v>3481</v>
      </c>
      <c r="MOA135" s="28" t="s">
        <v>3482</v>
      </c>
      <c r="MOB135" s="31">
        <v>1995</v>
      </c>
      <c r="MOC135" s="35"/>
      <c r="MOD135" s="31">
        <v>2019</v>
      </c>
      <c r="MOE135" s="26"/>
      <c r="MOF135" s="14" t="s">
        <v>3483</v>
      </c>
      <c r="MOG135" s="55" t="s">
        <v>3443</v>
      </c>
      <c r="MOH135" s="28" t="s">
        <v>3481</v>
      </c>
      <c r="MOI135" s="28" t="s">
        <v>3482</v>
      </c>
      <c r="MOJ135" s="31">
        <v>1995</v>
      </c>
      <c r="MOK135" s="35"/>
      <c r="MOL135" s="31">
        <v>2019</v>
      </c>
      <c r="MOM135" s="26"/>
      <c r="MON135" s="14" t="s">
        <v>3483</v>
      </c>
      <c r="MOO135" s="55" t="s">
        <v>3443</v>
      </c>
      <c r="MOP135" s="28" t="s">
        <v>3481</v>
      </c>
      <c r="MOQ135" s="28" t="s">
        <v>3482</v>
      </c>
      <c r="MOR135" s="31">
        <v>1995</v>
      </c>
      <c r="MOS135" s="35"/>
      <c r="MOT135" s="31">
        <v>2019</v>
      </c>
      <c r="MOU135" s="26"/>
      <c r="MOV135" s="14" t="s">
        <v>3483</v>
      </c>
      <c r="MOW135" s="55" t="s">
        <v>3443</v>
      </c>
      <c r="MOX135" s="28" t="s">
        <v>3481</v>
      </c>
      <c r="MOY135" s="28" t="s">
        <v>3482</v>
      </c>
      <c r="MOZ135" s="31">
        <v>1995</v>
      </c>
      <c r="MPA135" s="35"/>
      <c r="MPB135" s="31">
        <v>2019</v>
      </c>
      <c r="MPC135" s="26"/>
      <c r="MPD135" s="14" t="s">
        <v>3483</v>
      </c>
      <c r="MPE135" s="55" t="s">
        <v>3443</v>
      </c>
      <c r="MPF135" s="28" t="s">
        <v>3481</v>
      </c>
      <c r="MPG135" s="28" t="s">
        <v>3482</v>
      </c>
      <c r="MPH135" s="31">
        <v>1995</v>
      </c>
      <c r="MPI135" s="35"/>
      <c r="MPJ135" s="31">
        <v>2019</v>
      </c>
      <c r="MPK135" s="26"/>
      <c r="MPL135" s="14" t="s">
        <v>3483</v>
      </c>
      <c r="MPM135" s="55" t="s">
        <v>3443</v>
      </c>
      <c r="MPN135" s="28" t="s">
        <v>3481</v>
      </c>
      <c r="MPO135" s="28" t="s">
        <v>3482</v>
      </c>
      <c r="MPP135" s="31">
        <v>1995</v>
      </c>
      <c r="MPQ135" s="35"/>
      <c r="MPR135" s="31">
        <v>2019</v>
      </c>
      <c r="MPS135" s="26"/>
      <c r="MPT135" s="14" t="s">
        <v>3483</v>
      </c>
      <c r="MPU135" s="55" t="s">
        <v>3443</v>
      </c>
      <c r="MPV135" s="28" t="s">
        <v>3481</v>
      </c>
      <c r="MPW135" s="28" t="s">
        <v>3482</v>
      </c>
      <c r="MPX135" s="31">
        <v>1995</v>
      </c>
      <c r="MPY135" s="35"/>
      <c r="MPZ135" s="31">
        <v>2019</v>
      </c>
      <c r="MQA135" s="26"/>
      <c r="MQB135" s="14" t="s">
        <v>3483</v>
      </c>
      <c r="MQC135" s="55" t="s">
        <v>3443</v>
      </c>
      <c r="MQD135" s="28" t="s">
        <v>3481</v>
      </c>
      <c r="MQE135" s="28" t="s">
        <v>3482</v>
      </c>
      <c r="MQF135" s="31">
        <v>1995</v>
      </c>
      <c r="MQG135" s="35"/>
      <c r="MQH135" s="31">
        <v>2019</v>
      </c>
      <c r="MQI135" s="26"/>
      <c r="MQJ135" s="14" t="s">
        <v>3483</v>
      </c>
      <c r="MQK135" s="55" t="s">
        <v>3443</v>
      </c>
      <c r="MQL135" s="28" t="s">
        <v>3481</v>
      </c>
      <c r="MQM135" s="28" t="s">
        <v>3482</v>
      </c>
      <c r="MQN135" s="31">
        <v>1995</v>
      </c>
      <c r="MQO135" s="35"/>
      <c r="MQP135" s="31">
        <v>2019</v>
      </c>
      <c r="MQQ135" s="26"/>
      <c r="MQR135" s="14" t="s">
        <v>3483</v>
      </c>
      <c r="MQS135" s="55" t="s">
        <v>3443</v>
      </c>
      <c r="MQT135" s="28" t="s">
        <v>3481</v>
      </c>
      <c r="MQU135" s="28" t="s">
        <v>3482</v>
      </c>
      <c r="MQV135" s="31">
        <v>1995</v>
      </c>
      <c r="MQW135" s="35"/>
      <c r="MQX135" s="31">
        <v>2019</v>
      </c>
      <c r="MQY135" s="26"/>
      <c r="MQZ135" s="14" t="s">
        <v>3483</v>
      </c>
      <c r="MRA135" s="55" t="s">
        <v>3443</v>
      </c>
      <c r="MRB135" s="28" t="s">
        <v>3481</v>
      </c>
      <c r="MRC135" s="28" t="s">
        <v>3482</v>
      </c>
      <c r="MRD135" s="31">
        <v>1995</v>
      </c>
      <c r="MRE135" s="35"/>
      <c r="MRF135" s="31">
        <v>2019</v>
      </c>
      <c r="MRG135" s="26"/>
      <c r="MRH135" s="14" t="s">
        <v>3483</v>
      </c>
      <c r="MRI135" s="55" t="s">
        <v>3443</v>
      </c>
      <c r="MRJ135" s="28" t="s">
        <v>3481</v>
      </c>
      <c r="MRK135" s="28" t="s">
        <v>3482</v>
      </c>
      <c r="MRL135" s="31">
        <v>1995</v>
      </c>
      <c r="MRM135" s="35"/>
      <c r="MRN135" s="31">
        <v>2019</v>
      </c>
      <c r="MRO135" s="26"/>
      <c r="MRP135" s="14" t="s">
        <v>3483</v>
      </c>
      <c r="MRQ135" s="55" t="s">
        <v>3443</v>
      </c>
      <c r="MRR135" s="28" t="s">
        <v>3481</v>
      </c>
      <c r="MRS135" s="28" t="s">
        <v>3482</v>
      </c>
      <c r="MRT135" s="31">
        <v>1995</v>
      </c>
      <c r="MRU135" s="35"/>
      <c r="MRV135" s="31">
        <v>2019</v>
      </c>
      <c r="MRW135" s="26"/>
      <c r="MRX135" s="14" t="s">
        <v>3483</v>
      </c>
      <c r="MRY135" s="55" t="s">
        <v>3443</v>
      </c>
      <c r="MRZ135" s="28" t="s">
        <v>3481</v>
      </c>
      <c r="MSA135" s="28" t="s">
        <v>3482</v>
      </c>
      <c r="MSB135" s="31">
        <v>1995</v>
      </c>
      <c r="MSC135" s="35"/>
      <c r="MSD135" s="31">
        <v>2019</v>
      </c>
      <c r="MSE135" s="26"/>
      <c r="MSF135" s="14" t="s">
        <v>3483</v>
      </c>
      <c r="MSG135" s="55" t="s">
        <v>3443</v>
      </c>
      <c r="MSH135" s="28" t="s">
        <v>3481</v>
      </c>
      <c r="MSI135" s="28" t="s">
        <v>3482</v>
      </c>
      <c r="MSJ135" s="31">
        <v>1995</v>
      </c>
      <c r="MSK135" s="35"/>
      <c r="MSL135" s="31">
        <v>2019</v>
      </c>
      <c r="MSM135" s="26"/>
      <c r="MSN135" s="14" t="s">
        <v>3483</v>
      </c>
      <c r="MSO135" s="55" t="s">
        <v>3443</v>
      </c>
      <c r="MSP135" s="28" t="s">
        <v>3481</v>
      </c>
      <c r="MSQ135" s="28" t="s">
        <v>3482</v>
      </c>
      <c r="MSR135" s="31">
        <v>1995</v>
      </c>
      <c r="MSS135" s="35"/>
      <c r="MST135" s="31">
        <v>2019</v>
      </c>
      <c r="MSU135" s="26"/>
      <c r="MSV135" s="14" t="s">
        <v>3483</v>
      </c>
      <c r="MSW135" s="55" t="s">
        <v>3443</v>
      </c>
      <c r="MSX135" s="28" t="s">
        <v>3481</v>
      </c>
      <c r="MSY135" s="28" t="s">
        <v>3482</v>
      </c>
      <c r="MSZ135" s="31">
        <v>1995</v>
      </c>
      <c r="MTA135" s="35"/>
      <c r="MTB135" s="31">
        <v>2019</v>
      </c>
      <c r="MTC135" s="26"/>
      <c r="MTD135" s="14" t="s">
        <v>3483</v>
      </c>
      <c r="MTE135" s="55" t="s">
        <v>3443</v>
      </c>
      <c r="MTF135" s="28" t="s">
        <v>3481</v>
      </c>
      <c r="MTG135" s="28" t="s">
        <v>3482</v>
      </c>
      <c r="MTH135" s="31">
        <v>1995</v>
      </c>
      <c r="MTI135" s="35"/>
      <c r="MTJ135" s="31">
        <v>2019</v>
      </c>
      <c r="MTK135" s="26"/>
      <c r="MTL135" s="14" t="s">
        <v>3483</v>
      </c>
      <c r="MTM135" s="55" t="s">
        <v>3443</v>
      </c>
      <c r="MTN135" s="28" t="s">
        <v>3481</v>
      </c>
      <c r="MTO135" s="28" t="s">
        <v>3482</v>
      </c>
      <c r="MTP135" s="31">
        <v>1995</v>
      </c>
      <c r="MTQ135" s="35"/>
      <c r="MTR135" s="31">
        <v>2019</v>
      </c>
      <c r="MTS135" s="26"/>
      <c r="MTT135" s="14" t="s">
        <v>3483</v>
      </c>
      <c r="MTU135" s="55" t="s">
        <v>3443</v>
      </c>
      <c r="MTV135" s="28" t="s">
        <v>3481</v>
      </c>
      <c r="MTW135" s="28" t="s">
        <v>3482</v>
      </c>
      <c r="MTX135" s="31">
        <v>1995</v>
      </c>
      <c r="MTY135" s="35"/>
      <c r="MTZ135" s="31">
        <v>2019</v>
      </c>
      <c r="MUA135" s="26"/>
      <c r="MUB135" s="14" t="s">
        <v>3483</v>
      </c>
      <c r="MUC135" s="55" t="s">
        <v>3443</v>
      </c>
      <c r="MUD135" s="28" t="s">
        <v>3481</v>
      </c>
      <c r="MUE135" s="28" t="s">
        <v>3482</v>
      </c>
      <c r="MUF135" s="31">
        <v>1995</v>
      </c>
      <c r="MUG135" s="35"/>
      <c r="MUH135" s="31">
        <v>2019</v>
      </c>
      <c r="MUI135" s="26"/>
      <c r="MUJ135" s="14" t="s">
        <v>3483</v>
      </c>
      <c r="MUK135" s="55" t="s">
        <v>3443</v>
      </c>
      <c r="MUL135" s="28" t="s">
        <v>3481</v>
      </c>
      <c r="MUM135" s="28" t="s">
        <v>3482</v>
      </c>
      <c r="MUN135" s="31">
        <v>1995</v>
      </c>
      <c r="MUO135" s="35"/>
      <c r="MUP135" s="31">
        <v>2019</v>
      </c>
      <c r="MUQ135" s="26"/>
      <c r="MUR135" s="14" t="s">
        <v>3483</v>
      </c>
      <c r="MUS135" s="55" t="s">
        <v>3443</v>
      </c>
      <c r="MUT135" s="28" t="s">
        <v>3481</v>
      </c>
      <c r="MUU135" s="28" t="s">
        <v>3482</v>
      </c>
      <c r="MUV135" s="31">
        <v>1995</v>
      </c>
      <c r="MUW135" s="35"/>
      <c r="MUX135" s="31">
        <v>2019</v>
      </c>
      <c r="MUY135" s="26"/>
      <c r="MUZ135" s="14" t="s">
        <v>3483</v>
      </c>
      <c r="MVA135" s="55" t="s">
        <v>3443</v>
      </c>
      <c r="MVB135" s="28" t="s">
        <v>3481</v>
      </c>
      <c r="MVC135" s="28" t="s">
        <v>3482</v>
      </c>
      <c r="MVD135" s="31">
        <v>1995</v>
      </c>
      <c r="MVE135" s="35"/>
      <c r="MVF135" s="31">
        <v>2019</v>
      </c>
      <c r="MVG135" s="26"/>
      <c r="MVH135" s="14" t="s">
        <v>3483</v>
      </c>
      <c r="MVI135" s="55" t="s">
        <v>3443</v>
      </c>
      <c r="MVJ135" s="28" t="s">
        <v>3481</v>
      </c>
      <c r="MVK135" s="28" t="s">
        <v>3482</v>
      </c>
      <c r="MVL135" s="31">
        <v>1995</v>
      </c>
      <c r="MVM135" s="35"/>
      <c r="MVN135" s="31">
        <v>2019</v>
      </c>
      <c r="MVO135" s="26"/>
      <c r="MVP135" s="14" t="s">
        <v>3483</v>
      </c>
      <c r="MVQ135" s="55" t="s">
        <v>3443</v>
      </c>
      <c r="MVR135" s="28" t="s">
        <v>3481</v>
      </c>
      <c r="MVS135" s="28" t="s">
        <v>3482</v>
      </c>
      <c r="MVT135" s="31">
        <v>1995</v>
      </c>
      <c r="MVU135" s="35"/>
      <c r="MVV135" s="31">
        <v>2019</v>
      </c>
      <c r="MVW135" s="26"/>
      <c r="MVX135" s="14" t="s">
        <v>3483</v>
      </c>
      <c r="MVY135" s="55" t="s">
        <v>3443</v>
      </c>
      <c r="MVZ135" s="28" t="s">
        <v>3481</v>
      </c>
      <c r="MWA135" s="28" t="s">
        <v>3482</v>
      </c>
      <c r="MWB135" s="31">
        <v>1995</v>
      </c>
      <c r="MWC135" s="35"/>
      <c r="MWD135" s="31">
        <v>2019</v>
      </c>
      <c r="MWE135" s="26"/>
      <c r="MWF135" s="14" t="s">
        <v>3483</v>
      </c>
      <c r="MWG135" s="55" t="s">
        <v>3443</v>
      </c>
      <c r="MWH135" s="28" t="s">
        <v>3481</v>
      </c>
      <c r="MWI135" s="28" t="s">
        <v>3482</v>
      </c>
      <c r="MWJ135" s="31">
        <v>1995</v>
      </c>
      <c r="MWK135" s="35"/>
      <c r="MWL135" s="31">
        <v>2019</v>
      </c>
      <c r="MWM135" s="26"/>
      <c r="MWN135" s="14" t="s">
        <v>3483</v>
      </c>
      <c r="MWO135" s="55" t="s">
        <v>3443</v>
      </c>
      <c r="MWP135" s="28" t="s">
        <v>3481</v>
      </c>
      <c r="MWQ135" s="28" t="s">
        <v>3482</v>
      </c>
      <c r="MWR135" s="31">
        <v>1995</v>
      </c>
      <c r="MWS135" s="35"/>
      <c r="MWT135" s="31">
        <v>2019</v>
      </c>
      <c r="MWU135" s="26"/>
      <c r="MWV135" s="14" t="s">
        <v>3483</v>
      </c>
      <c r="MWW135" s="55" t="s">
        <v>3443</v>
      </c>
      <c r="MWX135" s="28" t="s">
        <v>3481</v>
      </c>
      <c r="MWY135" s="28" t="s">
        <v>3482</v>
      </c>
      <c r="MWZ135" s="31">
        <v>1995</v>
      </c>
      <c r="MXA135" s="35"/>
      <c r="MXB135" s="31">
        <v>2019</v>
      </c>
      <c r="MXC135" s="26"/>
      <c r="MXD135" s="14" t="s">
        <v>3483</v>
      </c>
      <c r="MXE135" s="55" t="s">
        <v>3443</v>
      </c>
      <c r="MXF135" s="28" t="s">
        <v>3481</v>
      </c>
      <c r="MXG135" s="28" t="s">
        <v>3482</v>
      </c>
      <c r="MXH135" s="31">
        <v>1995</v>
      </c>
      <c r="MXI135" s="35"/>
      <c r="MXJ135" s="31">
        <v>2019</v>
      </c>
      <c r="MXK135" s="26"/>
      <c r="MXL135" s="14" t="s">
        <v>3483</v>
      </c>
      <c r="MXM135" s="55" t="s">
        <v>3443</v>
      </c>
      <c r="MXN135" s="28" t="s">
        <v>3481</v>
      </c>
      <c r="MXO135" s="28" t="s">
        <v>3482</v>
      </c>
      <c r="MXP135" s="31">
        <v>1995</v>
      </c>
      <c r="MXQ135" s="35"/>
      <c r="MXR135" s="31">
        <v>2019</v>
      </c>
      <c r="MXS135" s="26"/>
      <c r="MXT135" s="14" t="s">
        <v>3483</v>
      </c>
      <c r="MXU135" s="55" t="s">
        <v>3443</v>
      </c>
      <c r="MXV135" s="28" t="s">
        <v>3481</v>
      </c>
      <c r="MXW135" s="28" t="s">
        <v>3482</v>
      </c>
      <c r="MXX135" s="31">
        <v>1995</v>
      </c>
      <c r="MXY135" s="35"/>
      <c r="MXZ135" s="31">
        <v>2019</v>
      </c>
      <c r="MYA135" s="26"/>
      <c r="MYB135" s="14" t="s">
        <v>3483</v>
      </c>
      <c r="MYC135" s="55" t="s">
        <v>3443</v>
      </c>
      <c r="MYD135" s="28" t="s">
        <v>3481</v>
      </c>
      <c r="MYE135" s="28" t="s">
        <v>3482</v>
      </c>
      <c r="MYF135" s="31">
        <v>1995</v>
      </c>
      <c r="MYG135" s="35"/>
      <c r="MYH135" s="31">
        <v>2019</v>
      </c>
      <c r="MYI135" s="26"/>
      <c r="MYJ135" s="14" t="s">
        <v>3483</v>
      </c>
      <c r="MYK135" s="55" t="s">
        <v>3443</v>
      </c>
      <c r="MYL135" s="28" t="s">
        <v>3481</v>
      </c>
      <c r="MYM135" s="28" t="s">
        <v>3482</v>
      </c>
      <c r="MYN135" s="31">
        <v>1995</v>
      </c>
      <c r="MYO135" s="35"/>
      <c r="MYP135" s="31">
        <v>2019</v>
      </c>
      <c r="MYQ135" s="26"/>
      <c r="MYR135" s="14" t="s">
        <v>3483</v>
      </c>
      <c r="MYS135" s="55" t="s">
        <v>3443</v>
      </c>
      <c r="MYT135" s="28" t="s">
        <v>3481</v>
      </c>
      <c r="MYU135" s="28" t="s">
        <v>3482</v>
      </c>
      <c r="MYV135" s="31">
        <v>1995</v>
      </c>
      <c r="MYW135" s="35"/>
      <c r="MYX135" s="31">
        <v>2019</v>
      </c>
      <c r="MYY135" s="26"/>
      <c r="MYZ135" s="14" t="s">
        <v>3483</v>
      </c>
      <c r="MZA135" s="55" t="s">
        <v>3443</v>
      </c>
      <c r="MZB135" s="28" t="s">
        <v>3481</v>
      </c>
      <c r="MZC135" s="28" t="s">
        <v>3482</v>
      </c>
      <c r="MZD135" s="31">
        <v>1995</v>
      </c>
      <c r="MZE135" s="35"/>
      <c r="MZF135" s="31">
        <v>2019</v>
      </c>
      <c r="MZG135" s="26"/>
      <c r="MZH135" s="14" t="s">
        <v>3483</v>
      </c>
      <c r="MZI135" s="55" t="s">
        <v>3443</v>
      </c>
      <c r="MZJ135" s="28" t="s">
        <v>3481</v>
      </c>
      <c r="MZK135" s="28" t="s">
        <v>3482</v>
      </c>
      <c r="MZL135" s="31">
        <v>1995</v>
      </c>
      <c r="MZM135" s="35"/>
      <c r="MZN135" s="31">
        <v>2019</v>
      </c>
      <c r="MZO135" s="26"/>
      <c r="MZP135" s="14" t="s">
        <v>3483</v>
      </c>
      <c r="MZQ135" s="55" t="s">
        <v>3443</v>
      </c>
      <c r="MZR135" s="28" t="s">
        <v>3481</v>
      </c>
      <c r="MZS135" s="28" t="s">
        <v>3482</v>
      </c>
      <c r="MZT135" s="31">
        <v>1995</v>
      </c>
      <c r="MZU135" s="35"/>
      <c r="MZV135" s="31">
        <v>2019</v>
      </c>
      <c r="MZW135" s="26"/>
      <c r="MZX135" s="14" t="s">
        <v>3483</v>
      </c>
      <c r="MZY135" s="55" t="s">
        <v>3443</v>
      </c>
      <c r="MZZ135" s="28" t="s">
        <v>3481</v>
      </c>
      <c r="NAA135" s="28" t="s">
        <v>3482</v>
      </c>
      <c r="NAB135" s="31">
        <v>1995</v>
      </c>
      <c r="NAC135" s="35"/>
      <c r="NAD135" s="31">
        <v>2019</v>
      </c>
      <c r="NAE135" s="26"/>
      <c r="NAF135" s="14" t="s">
        <v>3483</v>
      </c>
      <c r="NAG135" s="55" t="s">
        <v>3443</v>
      </c>
      <c r="NAH135" s="28" t="s">
        <v>3481</v>
      </c>
      <c r="NAI135" s="28" t="s">
        <v>3482</v>
      </c>
      <c r="NAJ135" s="31">
        <v>1995</v>
      </c>
      <c r="NAK135" s="35"/>
      <c r="NAL135" s="31">
        <v>2019</v>
      </c>
      <c r="NAM135" s="26"/>
      <c r="NAN135" s="14" t="s">
        <v>3483</v>
      </c>
      <c r="NAO135" s="55" t="s">
        <v>3443</v>
      </c>
      <c r="NAP135" s="28" t="s">
        <v>3481</v>
      </c>
      <c r="NAQ135" s="28" t="s">
        <v>3482</v>
      </c>
      <c r="NAR135" s="31">
        <v>1995</v>
      </c>
      <c r="NAS135" s="35"/>
      <c r="NAT135" s="31">
        <v>2019</v>
      </c>
      <c r="NAU135" s="26"/>
      <c r="NAV135" s="14" t="s">
        <v>3483</v>
      </c>
      <c r="NAW135" s="55" t="s">
        <v>3443</v>
      </c>
      <c r="NAX135" s="28" t="s">
        <v>3481</v>
      </c>
      <c r="NAY135" s="28" t="s">
        <v>3482</v>
      </c>
      <c r="NAZ135" s="31">
        <v>1995</v>
      </c>
      <c r="NBA135" s="35"/>
      <c r="NBB135" s="31">
        <v>2019</v>
      </c>
      <c r="NBC135" s="26"/>
      <c r="NBD135" s="14" t="s">
        <v>3483</v>
      </c>
      <c r="NBE135" s="55" t="s">
        <v>3443</v>
      </c>
      <c r="NBF135" s="28" t="s">
        <v>3481</v>
      </c>
      <c r="NBG135" s="28" t="s">
        <v>3482</v>
      </c>
      <c r="NBH135" s="31">
        <v>1995</v>
      </c>
      <c r="NBI135" s="35"/>
      <c r="NBJ135" s="31">
        <v>2019</v>
      </c>
      <c r="NBK135" s="26"/>
      <c r="NBL135" s="14" t="s">
        <v>3483</v>
      </c>
      <c r="NBM135" s="55" t="s">
        <v>3443</v>
      </c>
      <c r="NBN135" s="28" t="s">
        <v>3481</v>
      </c>
      <c r="NBO135" s="28" t="s">
        <v>3482</v>
      </c>
      <c r="NBP135" s="31">
        <v>1995</v>
      </c>
      <c r="NBQ135" s="35"/>
      <c r="NBR135" s="31">
        <v>2019</v>
      </c>
      <c r="NBS135" s="26"/>
      <c r="NBT135" s="14" t="s">
        <v>3483</v>
      </c>
      <c r="NBU135" s="55" t="s">
        <v>3443</v>
      </c>
      <c r="NBV135" s="28" t="s">
        <v>3481</v>
      </c>
      <c r="NBW135" s="28" t="s">
        <v>3482</v>
      </c>
      <c r="NBX135" s="31">
        <v>1995</v>
      </c>
      <c r="NBY135" s="35"/>
      <c r="NBZ135" s="31">
        <v>2019</v>
      </c>
      <c r="NCA135" s="26"/>
      <c r="NCB135" s="14" t="s">
        <v>3483</v>
      </c>
      <c r="NCC135" s="55" t="s">
        <v>3443</v>
      </c>
      <c r="NCD135" s="28" t="s">
        <v>3481</v>
      </c>
      <c r="NCE135" s="28" t="s">
        <v>3482</v>
      </c>
      <c r="NCF135" s="31">
        <v>1995</v>
      </c>
      <c r="NCG135" s="35"/>
      <c r="NCH135" s="31">
        <v>2019</v>
      </c>
      <c r="NCI135" s="26"/>
      <c r="NCJ135" s="14" t="s">
        <v>3483</v>
      </c>
      <c r="NCK135" s="55" t="s">
        <v>3443</v>
      </c>
      <c r="NCL135" s="28" t="s">
        <v>3481</v>
      </c>
      <c r="NCM135" s="28" t="s">
        <v>3482</v>
      </c>
      <c r="NCN135" s="31">
        <v>1995</v>
      </c>
      <c r="NCO135" s="35"/>
      <c r="NCP135" s="31">
        <v>2019</v>
      </c>
      <c r="NCQ135" s="26"/>
      <c r="NCR135" s="14" t="s">
        <v>3483</v>
      </c>
      <c r="NCS135" s="55" t="s">
        <v>3443</v>
      </c>
      <c r="NCT135" s="28" t="s">
        <v>3481</v>
      </c>
      <c r="NCU135" s="28" t="s">
        <v>3482</v>
      </c>
      <c r="NCV135" s="31">
        <v>1995</v>
      </c>
      <c r="NCW135" s="35"/>
      <c r="NCX135" s="31">
        <v>2019</v>
      </c>
      <c r="NCY135" s="26"/>
      <c r="NCZ135" s="14" t="s">
        <v>3483</v>
      </c>
      <c r="NDA135" s="55" t="s">
        <v>3443</v>
      </c>
      <c r="NDB135" s="28" t="s">
        <v>3481</v>
      </c>
      <c r="NDC135" s="28" t="s">
        <v>3482</v>
      </c>
      <c r="NDD135" s="31">
        <v>1995</v>
      </c>
      <c r="NDE135" s="35"/>
      <c r="NDF135" s="31">
        <v>2019</v>
      </c>
      <c r="NDG135" s="26"/>
      <c r="NDH135" s="14" t="s">
        <v>3483</v>
      </c>
      <c r="NDI135" s="55" t="s">
        <v>3443</v>
      </c>
      <c r="NDJ135" s="28" t="s">
        <v>3481</v>
      </c>
      <c r="NDK135" s="28" t="s">
        <v>3482</v>
      </c>
      <c r="NDL135" s="31">
        <v>1995</v>
      </c>
      <c r="NDM135" s="35"/>
      <c r="NDN135" s="31">
        <v>2019</v>
      </c>
      <c r="NDO135" s="26"/>
      <c r="NDP135" s="14" t="s">
        <v>3483</v>
      </c>
      <c r="NDQ135" s="55" t="s">
        <v>3443</v>
      </c>
      <c r="NDR135" s="28" t="s">
        <v>3481</v>
      </c>
      <c r="NDS135" s="28" t="s">
        <v>3482</v>
      </c>
      <c r="NDT135" s="31">
        <v>1995</v>
      </c>
      <c r="NDU135" s="35"/>
      <c r="NDV135" s="31">
        <v>2019</v>
      </c>
      <c r="NDW135" s="26"/>
      <c r="NDX135" s="14" t="s">
        <v>3483</v>
      </c>
      <c r="NDY135" s="55" t="s">
        <v>3443</v>
      </c>
      <c r="NDZ135" s="28" t="s">
        <v>3481</v>
      </c>
      <c r="NEA135" s="28" t="s">
        <v>3482</v>
      </c>
      <c r="NEB135" s="31">
        <v>1995</v>
      </c>
      <c r="NEC135" s="35"/>
      <c r="NED135" s="31">
        <v>2019</v>
      </c>
      <c r="NEE135" s="26"/>
      <c r="NEF135" s="14" t="s">
        <v>3483</v>
      </c>
      <c r="NEG135" s="55" t="s">
        <v>3443</v>
      </c>
      <c r="NEH135" s="28" t="s">
        <v>3481</v>
      </c>
      <c r="NEI135" s="28" t="s">
        <v>3482</v>
      </c>
      <c r="NEJ135" s="31">
        <v>1995</v>
      </c>
      <c r="NEK135" s="35"/>
      <c r="NEL135" s="31">
        <v>2019</v>
      </c>
      <c r="NEM135" s="26"/>
      <c r="NEN135" s="14" t="s">
        <v>3483</v>
      </c>
      <c r="NEO135" s="55" t="s">
        <v>3443</v>
      </c>
      <c r="NEP135" s="28" t="s">
        <v>3481</v>
      </c>
      <c r="NEQ135" s="28" t="s">
        <v>3482</v>
      </c>
      <c r="NER135" s="31">
        <v>1995</v>
      </c>
      <c r="NES135" s="35"/>
      <c r="NET135" s="31">
        <v>2019</v>
      </c>
      <c r="NEU135" s="26"/>
      <c r="NEV135" s="14" t="s">
        <v>3483</v>
      </c>
      <c r="NEW135" s="55" t="s">
        <v>3443</v>
      </c>
      <c r="NEX135" s="28" t="s">
        <v>3481</v>
      </c>
      <c r="NEY135" s="28" t="s">
        <v>3482</v>
      </c>
      <c r="NEZ135" s="31">
        <v>1995</v>
      </c>
      <c r="NFA135" s="35"/>
      <c r="NFB135" s="31">
        <v>2019</v>
      </c>
      <c r="NFC135" s="26"/>
      <c r="NFD135" s="14" t="s">
        <v>3483</v>
      </c>
      <c r="NFE135" s="55" t="s">
        <v>3443</v>
      </c>
      <c r="NFF135" s="28" t="s">
        <v>3481</v>
      </c>
      <c r="NFG135" s="28" t="s">
        <v>3482</v>
      </c>
      <c r="NFH135" s="31">
        <v>1995</v>
      </c>
      <c r="NFI135" s="35"/>
      <c r="NFJ135" s="31">
        <v>2019</v>
      </c>
      <c r="NFK135" s="26"/>
      <c r="NFL135" s="14" t="s">
        <v>3483</v>
      </c>
      <c r="NFM135" s="55" t="s">
        <v>3443</v>
      </c>
      <c r="NFN135" s="28" t="s">
        <v>3481</v>
      </c>
      <c r="NFO135" s="28" t="s">
        <v>3482</v>
      </c>
      <c r="NFP135" s="31">
        <v>1995</v>
      </c>
      <c r="NFQ135" s="35"/>
      <c r="NFR135" s="31">
        <v>2019</v>
      </c>
      <c r="NFS135" s="26"/>
      <c r="NFT135" s="14" t="s">
        <v>3483</v>
      </c>
      <c r="NFU135" s="55" t="s">
        <v>3443</v>
      </c>
      <c r="NFV135" s="28" t="s">
        <v>3481</v>
      </c>
      <c r="NFW135" s="28" t="s">
        <v>3482</v>
      </c>
      <c r="NFX135" s="31">
        <v>1995</v>
      </c>
      <c r="NFY135" s="35"/>
      <c r="NFZ135" s="31">
        <v>2019</v>
      </c>
      <c r="NGA135" s="26"/>
      <c r="NGB135" s="14" t="s">
        <v>3483</v>
      </c>
      <c r="NGC135" s="55" t="s">
        <v>3443</v>
      </c>
      <c r="NGD135" s="28" t="s">
        <v>3481</v>
      </c>
      <c r="NGE135" s="28" t="s">
        <v>3482</v>
      </c>
      <c r="NGF135" s="31">
        <v>1995</v>
      </c>
      <c r="NGG135" s="35"/>
      <c r="NGH135" s="31">
        <v>2019</v>
      </c>
      <c r="NGI135" s="26"/>
      <c r="NGJ135" s="14" t="s">
        <v>3483</v>
      </c>
      <c r="NGK135" s="55" t="s">
        <v>3443</v>
      </c>
      <c r="NGL135" s="28" t="s">
        <v>3481</v>
      </c>
      <c r="NGM135" s="28" t="s">
        <v>3482</v>
      </c>
      <c r="NGN135" s="31">
        <v>1995</v>
      </c>
      <c r="NGO135" s="35"/>
      <c r="NGP135" s="31">
        <v>2019</v>
      </c>
      <c r="NGQ135" s="26"/>
      <c r="NGR135" s="14" t="s">
        <v>3483</v>
      </c>
      <c r="NGS135" s="55" t="s">
        <v>3443</v>
      </c>
      <c r="NGT135" s="28" t="s">
        <v>3481</v>
      </c>
      <c r="NGU135" s="28" t="s">
        <v>3482</v>
      </c>
      <c r="NGV135" s="31">
        <v>1995</v>
      </c>
      <c r="NGW135" s="35"/>
      <c r="NGX135" s="31">
        <v>2019</v>
      </c>
      <c r="NGY135" s="26"/>
      <c r="NGZ135" s="14" t="s">
        <v>3483</v>
      </c>
      <c r="NHA135" s="55" t="s">
        <v>3443</v>
      </c>
      <c r="NHB135" s="28" t="s">
        <v>3481</v>
      </c>
      <c r="NHC135" s="28" t="s">
        <v>3482</v>
      </c>
      <c r="NHD135" s="31">
        <v>1995</v>
      </c>
      <c r="NHE135" s="35"/>
      <c r="NHF135" s="31">
        <v>2019</v>
      </c>
      <c r="NHG135" s="26"/>
      <c r="NHH135" s="14" t="s">
        <v>3483</v>
      </c>
      <c r="NHI135" s="55" t="s">
        <v>3443</v>
      </c>
      <c r="NHJ135" s="28" t="s">
        <v>3481</v>
      </c>
      <c r="NHK135" s="28" t="s">
        <v>3482</v>
      </c>
      <c r="NHL135" s="31">
        <v>1995</v>
      </c>
      <c r="NHM135" s="35"/>
      <c r="NHN135" s="31">
        <v>2019</v>
      </c>
      <c r="NHO135" s="26"/>
      <c r="NHP135" s="14" t="s">
        <v>3483</v>
      </c>
      <c r="NHQ135" s="55" t="s">
        <v>3443</v>
      </c>
      <c r="NHR135" s="28" t="s">
        <v>3481</v>
      </c>
      <c r="NHS135" s="28" t="s">
        <v>3482</v>
      </c>
      <c r="NHT135" s="31">
        <v>1995</v>
      </c>
      <c r="NHU135" s="35"/>
      <c r="NHV135" s="31">
        <v>2019</v>
      </c>
      <c r="NHW135" s="26"/>
      <c r="NHX135" s="14" t="s">
        <v>3483</v>
      </c>
      <c r="NHY135" s="55" t="s">
        <v>3443</v>
      </c>
      <c r="NHZ135" s="28" t="s">
        <v>3481</v>
      </c>
      <c r="NIA135" s="28" t="s">
        <v>3482</v>
      </c>
      <c r="NIB135" s="31">
        <v>1995</v>
      </c>
      <c r="NIC135" s="35"/>
      <c r="NID135" s="31">
        <v>2019</v>
      </c>
      <c r="NIE135" s="26"/>
      <c r="NIF135" s="14" t="s">
        <v>3483</v>
      </c>
      <c r="NIG135" s="55" t="s">
        <v>3443</v>
      </c>
      <c r="NIH135" s="28" t="s">
        <v>3481</v>
      </c>
      <c r="NII135" s="28" t="s">
        <v>3482</v>
      </c>
      <c r="NIJ135" s="31">
        <v>1995</v>
      </c>
      <c r="NIK135" s="35"/>
      <c r="NIL135" s="31">
        <v>2019</v>
      </c>
      <c r="NIM135" s="26"/>
      <c r="NIN135" s="14" t="s">
        <v>3483</v>
      </c>
      <c r="NIO135" s="55" t="s">
        <v>3443</v>
      </c>
      <c r="NIP135" s="28" t="s">
        <v>3481</v>
      </c>
      <c r="NIQ135" s="28" t="s">
        <v>3482</v>
      </c>
      <c r="NIR135" s="31">
        <v>1995</v>
      </c>
      <c r="NIS135" s="35"/>
      <c r="NIT135" s="31">
        <v>2019</v>
      </c>
      <c r="NIU135" s="26"/>
      <c r="NIV135" s="14" t="s">
        <v>3483</v>
      </c>
      <c r="NIW135" s="55" t="s">
        <v>3443</v>
      </c>
      <c r="NIX135" s="28" t="s">
        <v>3481</v>
      </c>
      <c r="NIY135" s="28" t="s">
        <v>3482</v>
      </c>
      <c r="NIZ135" s="31">
        <v>1995</v>
      </c>
      <c r="NJA135" s="35"/>
      <c r="NJB135" s="31">
        <v>2019</v>
      </c>
      <c r="NJC135" s="26"/>
      <c r="NJD135" s="14" t="s">
        <v>3483</v>
      </c>
      <c r="NJE135" s="55" t="s">
        <v>3443</v>
      </c>
      <c r="NJF135" s="28" t="s">
        <v>3481</v>
      </c>
      <c r="NJG135" s="28" t="s">
        <v>3482</v>
      </c>
      <c r="NJH135" s="31">
        <v>1995</v>
      </c>
      <c r="NJI135" s="35"/>
      <c r="NJJ135" s="31">
        <v>2019</v>
      </c>
      <c r="NJK135" s="26"/>
      <c r="NJL135" s="14" t="s">
        <v>3483</v>
      </c>
      <c r="NJM135" s="55" t="s">
        <v>3443</v>
      </c>
      <c r="NJN135" s="28" t="s">
        <v>3481</v>
      </c>
      <c r="NJO135" s="28" t="s">
        <v>3482</v>
      </c>
      <c r="NJP135" s="31">
        <v>1995</v>
      </c>
      <c r="NJQ135" s="35"/>
      <c r="NJR135" s="31">
        <v>2019</v>
      </c>
      <c r="NJS135" s="26"/>
      <c r="NJT135" s="14" t="s">
        <v>3483</v>
      </c>
      <c r="NJU135" s="55" t="s">
        <v>3443</v>
      </c>
      <c r="NJV135" s="28" t="s">
        <v>3481</v>
      </c>
      <c r="NJW135" s="28" t="s">
        <v>3482</v>
      </c>
      <c r="NJX135" s="31">
        <v>1995</v>
      </c>
      <c r="NJY135" s="35"/>
      <c r="NJZ135" s="31">
        <v>2019</v>
      </c>
      <c r="NKA135" s="26"/>
      <c r="NKB135" s="14" t="s">
        <v>3483</v>
      </c>
      <c r="NKC135" s="55" t="s">
        <v>3443</v>
      </c>
      <c r="NKD135" s="28" t="s">
        <v>3481</v>
      </c>
      <c r="NKE135" s="28" t="s">
        <v>3482</v>
      </c>
      <c r="NKF135" s="31">
        <v>1995</v>
      </c>
      <c r="NKG135" s="35"/>
      <c r="NKH135" s="31">
        <v>2019</v>
      </c>
      <c r="NKI135" s="26"/>
      <c r="NKJ135" s="14" t="s">
        <v>3483</v>
      </c>
      <c r="NKK135" s="55" t="s">
        <v>3443</v>
      </c>
      <c r="NKL135" s="28" t="s">
        <v>3481</v>
      </c>
      <c r="NKM135" s="28" t="s">
        <v>3482</v>
      </c>
      <c r="NKN135" s="31">
        <v>1995</v>
      </c>
      <c r="NKO135" s="35"/>
      <c r="NKP135" s="31">
        <v>2019</v>
      </c>
      <c r="NKQ135" s="26"/>
      <c r="NKR135" s="14" t="s">
        <v>3483</v>
      </c>
      <c r="NKS135" s="55" t="s">
        <v>3443</v>
      </c>
      <c r="NKT135" s="28" t="s">
        <v>3481</v>
      </c>
      <c r="NKU135" s="28" t="s">
        <v>3482</v>
      </c>
      <c r="NKV135" s="31">
        <v>1995</v>
      </c>
      <c r="NKW135" s="35"/>
      <c r="NKX135" s="31">
        <v>2019</v>
      </c>
      <c r="NKY135" s="26"/>
      <c r="NKZ135" s="14" t="s">
        <v>3483</v>
      </c>
      <c r="NLA135" s="55" t="s">
        <v>3443</v>
      </c>
      <c r="NLB135" s="28" t="s">
        <v>3481</v>
      </c>
      <c r="NLC135" s="28" t="s">
        <v>3482</v>
      </c>
      <c r="NLD135" s="31">
        <v>1995</v>
      </c>
      <c r="NLE135" s="35"/>
      <c r="NLF135" s="31">
        <v>2019</v>
      </c>
      <c r="NLG135" s="26"/>
      <c r="NLH135" s="14" t="s">
        <v>3483</v>
      </c>
      <c r="NLI135" s="55" t="s">
        <v>3443</v>
      </c>
      <c r="NLJ135" s="28" t="s">
        <v>3481</v>
      </c>
      <c r="NLK135" s="28" t="s">
        <v>3482</v>
      </c>
      <c r="NLL135" s="31">
        <v>1995</v>
      </c>
      <c r="NLM135" s="35"/>
      <c r="NLN135" s="31">
        <v>2019</v>
      </c>
      <c r="NLO135" s="26"/>
      <c r="NLP135" s="14" t="s">
        <v>3483</v>
      </c>
      <c r="NLQ135" s="55" t="s">
        <v>3443</v>
      </c>
      <c r="NLR135" s="28" t="s">
        <v>3481</v>
      </c>
      <c r="NLS135" s="28" t="s">
        <v>3482</v>
      </c>
      <c r="NLT135" s="31">
        <v>1995</v>
      </c>
      <c r="NLU135" s="35"/>
      <c r="NLV135" s="31">
        <v>2019</v>
      </c>
      <c r="NLW135" s="26"/>
      <c r="NLX135" s="14" t="s">
        <v>3483</v>
      </c>
      <c r="NLY135" s="55" t="s">
        <v>3443</v>
      </c>
      <c r="NLZ135" s="28" t="s">
        <v>3481</v>
      </c>
      <c r="NMA135" s="28" t="s">
        <v>3482</v>
      </c>
      <c r="NMB135" s="31">
        <v>1995</v>
      </c>
      <c r="NMC135" s="35"/>
      <c r="NMD135" s="31">
        <v>2019</v>
      </c>
      <c r="NME135" s="26"/>
      <c r="NMF135" s="14" t="s">
        <v>3483</v>
      </c>
      <c r="NMG135" s="55" t="s">
        <v>3443</v>
      </c>
      <c r="NMH135" s="28" t="s">
        <v>3481</v>
      </c>
      <c r="NMI135" s="28" t="s">
        <v>3482</v>
      </c>
      <c r="NMJ135" s="31">
        <v>1995</v>
      </c>
      <c r="NMK135" s="35"/>
      <c r="NML135" s="31">
        <v>2019</v>
      </c>
      <c r="NMM135" s="26"/>
      <c r="NMN135" s="14" t="s">
        <v>3483</v>
      </c>
      <c r="NMO135" s="55" t="s">
        <v>3443</v>
      </c>
      <c r="NMP135" s="28" t="s">
        <v>3481</v>
      </c>
      <c r="NMQ135" s="28" t="s">
        <v>3482</v>
      </c>
      <c r="NMR135" s="31">
        <v>1995</v>
      </c>
      <c r="NMS135" s="35"/>
      <c r="NMT135" s="31">
        <v>2019</v>
      </c>
      <c r="NMU135" s="26"/>
      <c r="NMV135" s="14" t="s">
        <v>3483</v>
      </c>
      <c r="NMW135" s="55" t="s">
        <v>3443</v>
      </c>
      <c r="NMX135" s="28" t="s">
        <v>3481</v>
      </c>
      <c r="NMY135" s="28" t="s">
        <v>3482</v>
      </c>
      <c r="NMZ135" s="31">
        <v>1995</v>
      </c>
      <c r="NNA135" s="35"/>
      <c r="NNB135" s="31">
        <v>2019</v>
      </c>
      <c r="NNC135" s="26"/>
      <c r="NND135" s="14" t="s">
        <v>3483</v>
      </c>
      <c r="NNE135" s="55" t="s">
        <v>3443</v>
      </c>
      <c r="NNF135" s="28" t="s">
        <v>3481</v>
      </c>
      <c r="NNG135" s="28" t="s">
        <v>3482</v>
      </c>
      <c r="NNH135" s="31">
        <v>1995</v>
      </c>
      <c r="NNI135" s="35"/>
      <c r="NNJ135" s="31">
        <v>2019</v>
      </c>
      <c r="NNK135" s="26"/>
      <c r="NNL135" s="14" t="s">
        <v>3483</v>
      </c>
      <c r="NNM135" s="55" t="s">
        <v>3443</v>
      </c>
      <c r="NNN135" s="28" t="s">
        <v>3481</v>
      </c>
      <c r="NNO135" s="28" t="s">
        <v>3482</v>
      </c>
      <c r="NNP135" s="31">
        <v>1995</v>
      </c>
      <c r="NNQ135" s="35"/>
      <c r="NNR135" s="31">
        <v>2019</v>
      </c>
      <c r="NNS135" s="26"/>
      <c r="NNT135" s="14" t="s">
        <v>3483</v>
      </c>
      <c r="NNU135" s="55" t="s">
        <v>3443</v>
      </c>
      <c r="NNV135" s="28" t="s">
        <v>3481</v>
      </c>
      <c r="NNW135" s="28" t="s">
        <v>3482</v>
      </c>
      <c r="NNX135" s="31">
        <v>1995</v>
      </c>
      <c r="NNY135" s="35"/>
      <c r="NNZ135" s="31">
        <v>2019</v>
      </c>
      <c r="NOA135" s="26"/>
      <c r="NOB135" s="14" t="s">
        <v>3483</v>
      </c>
      <c r="NOC135" s="55" t="s">
        <v>3443</v>
      </c>
      <c r="NOD135" s="28" t="s">
        <v>3481</v>
      </c>
      <c r="NOE135" s="28" t="s">
        <v>3482</v>
      </c>
      <c r="NOF135" s="31">
        <v>1995</v>
      </c>
      <c r="NOG135" s="35"/>
      <c r="NOH135" s="31">
        <v>2019</v>
      </c>
      <c r="NOI135" s="26"/>
      <c r="NOJ135" s="14" t="s">
        <v>3483</v>
      </c>
      <c r="NOK135" s="55" t="s">
        <v>3443</v>
      </c>
      <c r="NOL135" s="28" t="s">
        <v>3481</v>
      </c>
      <c r="NOM135" s="28" t="s">
        <v>3482</v>
      </c>
      <c r="NON135" s="31">
        <v>1995</v>
      </c>
      <c r="NOO135" s="35"/>
      <c r="NOP135" s="31">
        <v>2019</v>
      </c>
      <c r="NOQ135" s="26"/>
      <c r="NOR135" s="14" t="s">
        <v>3483</v>
      </c>
      <c r="NOS135" s="55" t="s">
        <v>3443</v>
      </c>
      <c r="NOT135" s="28" t="s">
        <v>3481</v>
      </c>
      <c r="NOU135" s="28" t="s">
        <v>3482</v>
      </c>
      <c r="NOV135" s="31">
        <v>1995</v>
      </c>
      <c r="NOW135" s="35"/>
      <c r="NOX135" s="31">
        <v>2019</v>
      </c>
      <c r="NOY135" s="26"/>
      <c r="NOZ135" s="14" t="s">
        <v>3483</v>
      </c>
      <c r="NPA135" s="55" t="s">
        <v>3443</v>
      </c>
      <c r="NPB135" s="28" t="s">
        <v>3481</v>
      </c>
      <c r="NPC135" s="28" t="s">
        <v>3482</v>
      </c>
      <c r="NPD135" s="31">
        <v>1995</v>
      </c>
      <c r="NPE135" s="35"/>
      <c r="NPF135" s="31">
        <v>2019</v>
      </c>
      <c r="NPG135" s="26"/>
      <c r="NPH135" s="14" t="s">
        <v>3483</v>
      </c>
      <c r="NPI135" s="55" t="s">
        <v>3443</v>
      </c>
      <c r="NPJ135" s="28" t="s">
        <v>3481</v>
      </c>
      <c r="NPK135" s="28" t="s">
        <v>3482</v>
      </c>
      <c r="NPL135" s="31">
        <v>1995</v>
      </c>
      <c r="NPM135" s="35"/>
      <c r="NPN135" s="31">
        <v>2019</v>
      </c>
      <c r="NPO135" s="26"/>
      <c r="NPP135" s="14" t="s">
        <v>3483</v>
      </c>
      <c r="NPQ135" s="55" t="s">
        <v>3443</v>
      </c>
      <c r="NPR135" s="28" t="s">
        <v>3481</v>
      </c>
      <c r="NPS135" s="28" t="s">
        <v>3482</v>
      </c>
      <c r="NPT135" s="31">
        <v>1995</v>
      </c>
      <c r="NPU135" s="35"/>
      <c r="NPV135" s="31">
        <v>2019</v>
      </c>
      <c r="NPW135" s="26"/>
      <c r="NPX135" s="14" t="s">
        <v>3483</v>
      </c>
      <c r="NPY135" s="55" t="s">
        <v>3443</v>
      </c>
      <c r="NPZ135" s="28" t="s">
        <v>3481</v>
      </c>
      <c r="NQA135" s="28" t="s">
        <v>3482</v>
      </c>
      <c r="NQB135" s="31">
        <v>1995</v>
      </c>
      <c r="NQC135" s="35"/>
      <c r="NQD135" s="31">
        <v>2019</v>
      </c>
      <c r="NQE135" s="26"/>
      <c r="NQF135" s="14" t="s">
        <v>3483</v>
      </c>
      <c r="NQG135" s="55" t="s">
        <v>3443</v>
      </c>
      <c r="NQH135" s="28" t="s">
        <v>3481</v>
      </c>
      <c r="NQI135" s="28" t="s">
        <v>3482</v>
      </c>
      <c r="NQJ135" s="31">
        <v>1995</v>
      </c>
      <c r="NQK135" s="35"/>
      <c r="NQL135" s="31">
        <v>2019</v>
      </c>
      <c r="NQM135" s="26"/>
      <c r="NQN135" s="14" t="s">
        <v>3483</v>
      </c>
      <c r="NQO135" s="55" t="s">
        <v>3443</v>
      </c>
      <c r="NQP135" s="28" t="s">
        <v>3481</v>
      </c>
      <c r="NQQ135" s="28" t="s">
        <v>3482</v>
      </c>
      <c r="NQR135" s="31">
        <v>1995</v>
      </c>
      <c r="NQS135" s="35"/>
      <c r="NQT135" s="31">
        <v>2019</v>
      </c>
      <c r="NQU135" s="26"/>
      <c r="NQV135" s="14" t="s">
        <v>3483</v>
      </c>
      <c r="NQW135" s="55" t="s">
        <v>3443</v>
      </c>
      <c r="NQX135" s="28" t="s">
        <v>3481</v>
      </c>
      <c r="NQY135" s="28" t="s">
        <v>3482</v>
      </c>
      <c r="NQZ135" s="31">
        <v>1995</v>
      </c>
      <c r="NRA135" s="35"/>
      <c r="NRB135" s="31">
        <v>2019</v>
      </c>
      <c r="NRC135" s="26"/>
      <c r="NRD135" s="14" t="s">
        <v>3483</v>
      </c>
      <c r="NRE135" s="55" t="s">
        <v>3443</v>
      </c>
      <c r="NRF135" s="28" t="s">
        <v>3481</v>
      </c>
      <c r="NRG135" s="28" t="s">
        <v>3482</v>
      </c>
      <c r="NRH135" s="31">
        <v>1995</v>
      </c>
      <c r="NRI135" s="35"/>
      <c r="NRJ135" s="31">
        <v>2019</v>
      </c>
      <c r="NRK135" s="26"/>
      <c r="NRL135" s="14" t="s">
        <v>3483</v>
      </c>
      <c r="NRM135" s="55" t="s">
        <v>3443</v>
      </c>
      <c r="NRN135" s="28" t="s">
        <v>3481</v>
      </c>
      <c r="NRO135" s="28" t="s">
        <v>3482</v>
      </c>
      <c r="NRP135" s="31">
        <v>1995</v>
      </c>
      <c r="NRQ135" s="35"/>
      <c r="NRR135" s="31">
        <v>2019</v>
      </c>
      <c r="NRS135" s="26"/>
      <c r="NRT135" s="14" t="s">
        <v>3483</v>
      </c>
      <c r="NRU135" s="55" t="s">
        <v>3443</v>
      </c>
      <c r="NRV135" s="28" t="s">
        <v>3481</v>
      </c>
      <c r="NRW135" s="28" t="s">
        <v>3482</v>
      </c>
      <c r="NRX135" s="31">
        <v>1995</v>
      </c>
      <c r="NRY135" s="35"/>
      <c r="NRZ135" s="31">
        <v>2019</v>
      </c>
      <c r="NSA135" s="26"/>
      <c r="NSB135" s="14" t="s">
        <v>3483</v>
      </c>
      <c r="NSC135" s="55" t="s">
        <v>3443</v>
      </c>
      <c r="NSD135" s="28" t="s">
        <v>3481</v>
      </c>
      <c r="NSE135" s="28" t="s">
        <v>3482</v>
      </c>
      <c r="NSF135" s="31">
        <v>1995</v>
      </c>
      <c r="NSG135" s="35"/>
      <c r="NSH135" s="31">
        <v>2019</v>
      </c>
      <c r="NSI135" s="26"/>
      <c r="NSJ135" s="14" t="s">
        <v>3483</v>
      </c>
      <c r="NSK135" s="55" t="s">
        <v>3443</v>
      </c>
      <c r="NSL135" s="28" t="s">
        <v>3481</v>
      </c>
      <c r="NSM135" s="28" t="s">
        <v>3482</v>
      </c>
      <c r="NSN135" s="31">
        <v>1995</v>
      </c>
      <c r="NSO135" s="35"/>
      <c r="NSP135" s="31">
        <v>2019</v>
      </c>
      <c r="NSQ135" s="26"/>
      <c r="NSR135" s="14" t="s">
        <v>3483</v>
      </c>
      <c r="NSS135" s="55" t="s">
        <v>3443</v>
      </c>
      <c r="NST135" s="28" t="s">
        <v>3481</v>
      </c>
      <c r="NSU135" s="28" t="s">
        <v>3482</v>
      </c>
      <c r="NSV135" s="31">
        <v>1995</v>
      </c>
      <c r="NSW135" s="35"/>
      <c r="NSX135" s="31">
        <v>2019</v>
      </c>
      <c r="NSY135" s="26"/>
      <c r="NSZ135" s="14" t="s">
        <v>3483</v>
      </c>
      <c r="NTA135" s="55" t="s">
        <v>3443</v>
      </c>
      <c r="NTB135" s="28" t="s">
        <v>3481</v>
      </c>
      <c r="NTC135" s="28" t="s">
        <v>3482</v>
      </c>
      <c r="NTD135" s="31">
        <v>1995</v>
      </c>
      <c r="NTE135" s="35"/>
      <c r="NTF135" s="31">
        <v>2019</v>
      </c>
      <c r="NTG135" s="26"/>
      <c r="NTH135" s="14" t="s">
        <v>3483</v>
      </c>
      <c r="NTI135" s="55" t="s">
        <v>3443</v>
      </c>
      <c r="NTJ135" s="28" t="s">
        <v>3481</v>
      </c>
      <c r="NTK135" s="28" t="s">
        <v>3482</v>
      </c>
      <c r="NTL135" s="31">
        <v>1995</v>
      </c>
      <c r="NTM135" s="35"/>
      <c r="NTN135" s="31">
        <v>2019</v>
      </c>
      <c r="NTO135" s="26"/>
      <c r="NTP135" s="14" t="s">
        <v>3483</v>
      </c>
      <c r="NTQ135" s="55" t="s">
        <v>3443</v>
      </c>
      <c r="NTR135" s="28" t="s">
        <v>3481</v>
      </c>
      <c r="NTS135" s="28" t="s">
        <v>3482</v>
      </c>
      <c r="NTT135" s="31">
        <v>1995</v>
      </c>
      <c r="NTU135" s="35"/>
      <c r="NTV135" s="31">
        <v>2019</v>
      </c>
      <c r="NTW135" s="26"/>
      <c r="NTX135" s="14" t="s">
        <v>3483</v>
      </c>
      <c r="NTY135" s="55" t="s">
        <v>3443</v>
      </c>
      <c r="NTZ135" s="28" t="s">
        <v>3481</v>
      </c>
      <c r="NUA135" s="28" t="s">
        <v>3482</v>
      </c>
      <c r="NUB135" s="31">
        <v>1995</v>
      </c>
      <c r="NUC135" s="35"/>
      <c r="NUD135" s="31">
        <v>2019</v>
      </c>
      <c r="NUE135" s="26"/>
      <c r="NUF135" s="14" t="s">
        <v>3483</v>
      </c>
      <c r="NUG135" s="55" t="s">
        <v>3443</v>
      </c>
      <c r="NUH135" s="28" t="s">
        <v>3481</v>
      </c>
      <c r="NUI135" s="28" t="s">
        <v>3482</v>
      </c>
      <c r="NUJ135" s="31">
        <v>1995</v>
      </c>
      <c r="NUK135" s="35"/>
      <c r="NUL135" s="31">
        <v>2019</v>
      </c>
      <c r="NUM135" s="26"/>
      <c r="NUN135" s="14" t="s">
        <v>3483</v>
      </c>
      <c r="NUO135" s="55" t="s">
        <v>3443</v>
      </c>
      <c r="NUP135" s="28" t="s">
        <v>3481</v>
      </c>
      <c r="NUQ135" s="28" t="s">
        <v>3482</v>
      </c>
      <c r="NUR135" s="31">
        <v>1995</v>
      </c>
      <c r="NUS135" s="35"/>
      <c r="NUT135" s="31">
        <v>2019</v>
      </c>
      <c r="NUU135" s="26"/>
      <c r="NUV135" s="14" t="s">
        <v>3483</v>
      </c>
      <c r="NUW135" s="55" t="s">
        <v>3443</v>
      </c>
      <c r="NUX135" s="28" t="s">
        <v>3481</v>
      </c>
      <c r="NUY135" s="28" t="s">
        <v>3482</v>
      </c>
      <c r="NUZ135" s="31">
        <v>1995</v>
      </c>
      <c r="NVA135" s="35"/>
      <c r="NVB135" s="31">
        <v>2019</v>
      </c>
      <c r="NVC135" s="26"/>
      <c r="NVD135" s="14" t="s">
        <v>3483</v>
      </c>
      <c r="NVE135" s="55" t="s">
        <v>3443</v>
      </c>
      <c r="NVF135" s="28" t="s">
        <v>3481</v>
      </c>
      <c r="NVG135" s="28" t="s">
        <v>3482</v>
      </c>
      <c r="NVH135" s="31">
        <v>1995</v>
      </c>
      <c r="NVI135" s="35"/>
      <c r="NVJ135" s="31">
        <v>2019</v>
      </c>
      <c r="NVK135" s="26"/>
      <c r="NVL135" s="14" t="s">
        <v>3483</v>
      </c>
      <c r="NVM135" s="55" t="s">
        <v>3443</v>
      </c>
      <c r="NVN135" s="28" t="s">
        <v>3481</v>
      </c>
      <c r="NVO135" s="28" t="s">
        <v>3482</v>
      </c>
      <c r="NVP135" s="31">
        <v>1995</v>
      </c>
      <c r="NVQ135" s="35"/>
      <c r="NVR135" s="31">
        <v>2019</v>
      </c>
      <c r="NVS135" s="26"/>
      <c r="NVT135" s="14" t="s">
        <v>3483</v>
      </c>
      <c r="NVU135" s="55" t="s">
        <v>3443</v>
      </c>
      <c r="NVV135" s="28" t="s">
        <v>3481</v>
      </c>
      <c r="NVW135" s="28" t="s">
        <v>3482</v>
      </c>
      <c r="NVX135" s="31">
        <v>1995</v>
      </c>
      <c r="NVY135" s="35"/>
      <c r="NVZ135" s="31">
        <v>2019</v>
      </c>
      <c r="NWA135" s="26"/>
      <c r="NWB135" s="14" t="s">
        <v>3483</v>
      </c>
      <c r="NWC135" s="55" t="s">
        <v>3443</v>
      </c>
      <c r="NWD135" s="28" t="s">
        <v>3481</v>
      </c>
      <c r="NWE135" s="28" t="s">
        <v>3482</v>
      </c>
      <c r="NWF135" s="31">
        <v>1995</v>
      </c>
      <c r="NWG135" s="35"/>
      <c r="NWH135" s="31">
        <v>2019</v>
      </c>
      <c r="NWI135" s="26"/>
      <c r="NWJ135" s="14" t="s">
        <v>3483</v>
      </c>
      <c r="NWK135" s="55" t="s">
        <v>3443</v>
      </c>
      <c r="NWL135" s="28" t="s">
        <v>3481</v>
      </c>
      <c r="NWM135" s="28" t="s">
        <v>3482</v>
      </c>
      <c r="NWN135" s="31">
        <v>1995</v>
      </c>
      <c r="NWO135" s="35"/>
      <c r="NWP135" s="31">
        <v>2019</v>
      </c>
      <c r="NWQ135" s="26"/>
      <c r="NWR135" s="14" t="s">
        <v>3483</v>
      </c>
      <c r="NWS135" s="55" t="s">
        <v>3443</v>
      </c>
      <c r="NWT135" s="28" t="s">
        <v>3481</v>
      </c>
      <c r="NWU135" s="28" t="s">
        <v>3482</v>
      </c>
      <c r="NWV135" s="31">
        <v>1995</v>
      </c>
      <c r="NWW135" s="35"/>
      <c r="NWX135" s="31">
        <v>2019</v>
      </c>
      <c r="NWY135" s="26"/>
      <c r="NWZ135" s="14" t="s">
        <v>3483</v>
      </c>
      <c r="NXA135" s="55" t="s">
        <v>3443</v>
      </c>
      <c r="NXB135" s="28" t="s">
        <v>3481</v>
      </c>
      <c r="NXC135" s="28" t="s">
        <v>3482</v>
      </c>
      <c r="NXD135" s="31">
        <v>1995</v>
      </c>
      <c r="NXE135" s="35"/>
      <c r="NXF135" s="31">
        <v>2019</v>
      </c>
      <c r="NXG135" s="26"/>
      <c r="NXH135" s="14" t="s">
        <v>3483</v>
      </c>
      <c r="NXI135" s="55" t="s">
        <v>3443</v>
      </c>
      <c r="NXJ135" s="28" t="s">
        <v>3481</v>
      </c>
      <c r="NXK135" s="28" t="s">
        <v>3482</v>
      </c>
      <c r="NXL135" s="31">
        <v>1995</v>
      </c>
      <c r="NXM135" s="35"/>
      <c r="NXN135" s="31">
        <v>2019</v>
      </c>
      <c r="NXO135" s="26"/>
      <c r="NXP135" s="14" t="s">
        <v>3483</v>
      </c>
      <c r="NXQ135" s="55" t="s">
        <v>3443</v>
      </c>
      <c r="NXR135" s="28" t="s">
        <v>3481</v>
      </c>
      <c r="NXS135" s="28" t="s">
        <v>3482</v>
      </c>
      <c r="NXT135" s="31">
        <v>1995</v>
      </c>
      <c r="NXU135" s="35"/>
      <c r="NXV135" s="31">
        <v>2019</v>
      </c>
      <c r="NXW135" s="26"/>
      <c r="NXX135" s="14" t="s">
        <v>3483</v>
      </c>
      <c r="NXY135" s="55" t="s">
        <v>3443</v>
      </c>
      <c r="NXZ135" s="28" t="s">
        <v>3481</v>
      </c>
      <c r="NYA135" s="28" t="s">
        <v>3482</v>
      </c>
      <c r="NYB135" s="31">
        <v>1995</v>
      </c>
      <c r="NYC135" s="35"/>
      <c r="NYD135" s="31">
        <v>2019</v>
      </c>
      <c r="NYE135" s="26"/>
      <c r="NYF135" s="14" t="s">
        <v>3483</v>
      </c>
      <c r="NYG135" s="55" t="s">
        <v>3443</v>
      </c>
      <c r="NYH135" s="28" t="s">
        <v>3481</v>
      </c>
      <c r="NYI135" s="28" t="s">
        <v>3482</v>
      </c>
      <c r="NYJ135" s="31">
        <v>1995</v>
      </c>
      <c r="NYK135" s="35"/>
      <c r="NYL135" s="31">
        <v>2019</v>
      </c>
      <c r="NYM135" s="26"/>
      <c r="NYN135" s="14" t="s">
        <v>3483</v>
      </c>
      <c r="NYO135" s="55" t="s">
        <v>3443</v>
      </c>
      <c r="NYP135" s="28" t="s">
        <v>3481</v>
      </c>
      <c r="NYQ135" s="28" t="s">
        <v>3482</v>
      </c>
      <c r="NYR135" s="31">
        <v>1995</v>
      </c>
      <c r="NYS135" s="35"/>
      <c r="NYT135" s="31">
        <v>2019</v>
      </c>
      <c r="NYU135" s="26"/>
      <c r="NYV135" s="14" t="s">
        <v>3483</v>
      </c>
      <c r="NYW135" s="55" t="s">
        <v>3443</v>
      </c>
      <c r="NYX135" s="28" t="s">
        <v>3481</v>
      </c>
      <c r="NYY135" s="28" t="s">
        <v>3482</v>
      </c>
      <c r="NYZ135" s="31">
        <v>1995</v>
      </c>
      <c r="NZA135" s="35"/>
      <c r="NZB135" s="31">
        <v>2019</v>
      </c>
      <c r="NZC135" s="26"/>
      <c r="NZD135" s="14" t="s">
        <v>3483</v>
      </c>
      <c r="NZE135" s="55" t="s">
        <v>3443</v>
      </c>
      <c r="NZF135" s="28" t="s">
        <v>3481</v>
      </c>
      <c r="NZG135" s="28" t="s">
        <v>3482</v>
      </c>
      <c r="NZH135" s="31">
        <v>1995</v>
      </c>
      <c r="NZI135" s="35"/>
      <c r="NZJ135" s="31">
        <v>2019</v>
      </c>
      <c r="NZK135" s="26"/>
      <c r="NZL135" s="14" t="s">
        <v>3483</v>
      </c>
      <c r="NZM135" s="55" t="s">
        <v>3443</v>
      </c>
      <c r="NZN135" s="28" t="s">
        <v>3481</v>
      </c>
      <c r="NZO135" s="28" t="s">
        <v>3482</v>
      </c>
      <c r="NZP135" s="31">
        <v>1995</v>
      </c>
      <c r="NZQ135" s="35"/>
      <c r="NZR135" s="31">
        <v>2019</v>
      </c>
      <c r="NZS135" s="26"/>
      <c r="NZT135" s="14" t="s">
        <v>3483</v>
      </c>
      <c r="NZU135" s="55" t="s">
        <v>3443</v>
      </c>
      <c r="NZV135" s="28" t="s">
        <v>3481</v>
      </c>
      <c r="NZW135" s="28" t="s">
        <v>3482</v>
      </c>
      <c r="NZX135" s="31">
        <v>1995</v>
      </c>
      <c r="NZY135" s="35"/>
      <c r="NZZ135" s="31">
        <v>2019</v>
      </c>
      <c r="OAA135" s="26"/>
      <c r="OAB135" s="14" t="s">
        <v>3483</v>
      </c>
      <c r="OAC135" s="55" t="s">
        <v>3443</v>
      </c>
      <c r="OAD135" s="28" t="s">
        <v>3481</v>
      </c>
      <c r="OAE135" s="28" t="s">
        <v>3482</v>
      </c>
      <c r="OAF135" s="31">
        <v>1995</v>
      </c>
      <c r="OAG135" s="35"/>
      <c r="OAH135" s="31">
        <v>2019</v>
      </c>
      <c r="OAI135" s="26"/>
      <c r="OAJ135" s="14" t="s">
        <v>3483</v>
      </c>
      <c r="OAK135" s="55" t="s">
        <v>3443</v>
      </c>
      <c r="OAL135" s="28" t="s">
        <v>3481</v>
      </c>
      <c r="OAM135" s="28" t="s">
        <v>3482</v>
      </c>
      <c r="OAN135" s="31">
        <v>1995</v>
      </c>
      <c r="OAO135" s="35"/>
      <c r="OAP135" s="31">
        <v>2019</v>
      </c>
      <c r="OAQ135" s="26"/>
      <c r="OAR135" s="14" t="s">
        <v>3483</v>
      </c>
      <c r="OAS135" s="55" t="s">
        <v>3443</v>
      </c>
      <c r="OAT135" s="28" t="s">
        <v>3481</v>
      </c>
      <c r="OAU135" s="28" t="s">
        <v>3482</v>
      </c>
      <c r="OAV135" s="31">
        <v>1995</v>
      </c>
      <c r="OAW135" s="35"/>
      <c r="OAX135" s="31">
        <v>2019</v>
      </c>
      <c r="OAY135" s="26"/>
      <c r="OAZ135" s="14" t="s">
        <v>3483</v>
      </c>
      <c r="OBA135" s="55" t="s">
        <v>3443</v>
      </c>
      <c r="OBB135" s="28" t="s">
        <v>3481</v>
      </c>
      <c r="OBC135" s="28" t="s">
        <v>3482</v>
      </c>
      <c r="OBD135" s="31">
        <v>1995</v>
      </c>
      <c r="OBE135" s="35"/>
      <c r="OBF135" s="31">
        <v>2019</v>
      </c>
      <c r="OBG135" s="26"/>
      <c r="OBH135" s="14" t="s">
        <v>3483</v>
      </c>
      <c r="OBI135" s="55" t="s">
        <v>3443</v>
      </c>
      <c r="OBJ135" s="28" t="s">
        <v>3481</v>
      </c>
      <c r="OBK135" s="28" t="s">
        <v>3482</v>
      </c>
      <c r="OBL135" s="31">
        <v>1995</v>
      </c>
      <c r="OBM135" s="35"/>
      <c r="OBN135" s="31">
        <v>2019</v>
      </c>
      <c r="OBO135" s="26"/>
      <c r="OBP135" s="14" t="s">
        <v>3483</v>
      </c>
      <c r="OBQ135" s="55" t="s">
        <v>3443</v>
      </c>
      <c r="OBR135" s="28" t="s">
        <v>3481</v>
      </c>
      <c r="OBS135" s="28" t="s">
        <v>3482</v>
      </c>
      <c r="OBT135" s="31">
        <v>1995</v>
      </c>
      <c r="OBU135" s="35"/>
      <c r="OBV135" s="31">
        <v>2019</v>
      </c>
      <c r="OBW135" s="26"/>
      <c r="OBX135" s="14" t="s">
        <v>3483</v>
      </c>
      <c r="OBY135" s="55" t="s">
        <v>3443</v>
      </c>
      <c r="OBZ135" s="28" t="s">
        <v>3481</v>
      </c>
      <c r="OCA135" s="28" t="s">
        <v>3482</v>
      </c>
      <c r="OCB135" s="31">
        <v>1995</v>
      </c>
      <c r="OCC135" s="35"/>
      <c r="OCD135" s="31">
        <v>2019</v>
      </c>
      <c r="OCE135" s="26"/>
      <c r="OCF135" s="14" t="s">
        <v>3483</v>
      </c>
      <c r="OCG135" s="55" t="s">
        <v>3443</v>
      </c>
      <c r="OCH135" s="28" t="s">
        <v>3481</v>
      </c>
      <c r="OCI135" s="28" t="s">
        <v>3482</v>
      </c>
      <c r="OCJ135" s="31">
        <v>1995</v>
      </c>
      <c r="OCK135" s="35"/>
      <c r="OCL135" s="31">
        <v>2019</v>
      </c>
      <c r="OCM135" s="26"/>
      <c r="OCN135" s="14" t="s">
        <v>3483</v>
      </c>
      <c r="OCO135" s="55" t="s">
        <v>3443</v>
      </c>
      <c r="OCP135" s="28" t="s">
        <v>3481</v>
      </c>
      <c r="OCQ135" s="28" t="s">
        <v>3482</v>
      </c>
      <c r="OCR135" s="31">
        <v>1995</v>
      </c>
      <c r="OCS135" s="35"/>
      <c r="OCT135" s="31">
        <v>2019</v>
      </c>
      <c r="OCU135" s="26"/>
      <c r="OCV135" s="14" t="s">
        <v>3483</v>
      </c>
      <c r="OCW135" s="55" t="s">
        <v>3443</v>
      </c>
      <c r="OCX135" s="28" t="s">
        <v>3481</v>
      </c>
      <c r="OCY135" s="28" t="s">
        <v>3482</v>
      </c>
      <c r="OCZ135" s="31">
        <v>1995</v>
      </c>
      <c r="ODA135" s="35"/>
      <c r="ODB135" s="31">
        <v>2019</v>
      </c>
      <c r="ODC135" s="26"/>
      <c r="ODD135" s="14" t="s">
        <v>3483</v>
      </c>
      <c r="ODE135" s="55" t="s">
        <v>3443</v>
      </c>
      <c r="ODF135" s="28" t="s">
        <v>3481</v>
      </c>
      <c r="ODG135" s="28" t="s">
        <v>3482</v>
      </c>
      <c r="ODH135" s="31">
        <v>1995</v>
      </c>
      <c r="ODI135" s="35"/>
      <c r="ODJ135" s="31">
        <v>2019</v>
      </c>
      <c r="ODK135" s="26"/>
      <c r="ODL135" s="14" t="s">
        <v>3483</v>
      </c>
      <c r="ODM135" s="55" t="s">
        <v>3443</v>
      </c>
      <c r="ODN135" s="28" t="s">
        <v>3481</v>
      </c>
      <c r="ODO135" s="28" t="s">
        <v>3482</v>
      </c>
      <c r="ODP135" s="31">
        <v>1995</v>
      </c>
      <c r="ODQ135" s="35"/>
      <c r="ODR135" s="31">
        <v>2019</v>
      </c>
      <c r="ODS135" s="26"/>
      <c r="ODT135" s="14" t="s">
        <v>3483</v>
      </c>
      <c r="ODU135" s="55" t="s">
        <v>3443</v>
      </c>
      <c r="ODV135" s="28" t="s">
        <v>3481</v>
      </c>
      <c r="ODW135" s="28" t="s">
        <v>3482</v>
      </c>
      <c r="ODX135" s="31">
        <v>1995</v>
      </c>
      <c r="ODY135" s="35"/>
      <c r="ODZ135" s="31">
        <v>2019</v>
      </c>
      <c r="OEA135" s="26"/>
      <c r="OEB135" s="14" t="s">
        <v>3483</v>
      </c>
      <c r="OEC135" s="55" t="s">
        <v>3443</v>
      </c>
      <c r="OED135" s="28" t="s">
        <v>3481</v>
      </c>
      <c r="OEE135" s="28" t="s">
        <v>3482</v>
      </c>
      <c r="OEF135" s="31">
        <v>1995</v>
      </c>
      <c r="OEG135" s="35"/>
      <c r="OEH135" s="31">
        <v>2019</v>
      </c>
      <c r="OEI135" s="26"/>
      <c r="OEJ135" s="14" t="s">
        <v>3483</v>
      </c>
      <c r="OEK135" s="55" t="s">
        <v>3443</v>
      </c>
      <c r="OEL135" s="28" t="s">
        <v>3481</v>
      </c>
      <c r="OEM135" s="28" t="s">
        <v>3482</v>
      </c>
      <c r="OEN135" s="31">
        <v>1995</v>
      </c>
      <c r="OEO135" s="35"/>
      <c r="OEP135" s="31">
        <v>2019</v>
      </c>
      <c r="OEQ135" s="26"/>
      <c r="OER135" s="14" t="s">
        <v>3483</v>
      </c>
      <c r="OES135" s="55" t="s">
        <v>3443</v>
      </c>
      <c r="OET135" s="28" t="s">
        <v>3481</v>
      </c>
      <c r="OEU135" s="28" t="s">
        <v>3482</v>
      </c>
      <c r="OEV135" s="31">
        <v>1995</v>
      </c>
      <c r="OEW135" s="35"/>
      <c r="OEX135" s="31">
        <v>2019</v>
      </c>
      <c r="OEY135" s="26"/>
      <c r="OEZ135" s="14" t="s">
        <v>3483</v>
      </c>
      <c r="OFA135" s="55" t="s">
        <v>3443</v>
      </c>
      <c r="OFB135" s="28" t="s">
        <v>3481</v>
      </c>
      <c r="OFC135" s="28" t="s">
        <v>3482</v>
      </c>
      <c r="OFD135" s="31">
        <v>1995</v>
      </c>
      <c r="OFE135" s="35"/>
      <c r="OFF135" s="31">
        <v>2019</v>
      </c>
      <c r="OFG135" s="26"/>
      <c r="OFH135" s="14" t="s">
        <v>3483</v>
      </c>
      <c r="OFI135" s="55" t="s">
        <v>3443</v>
      </c>
      <c r="OFJ135" s="28" t="s">
        <v>3481</v>
      </c>
      <c r="OFK135" s="28" t="s">
        <v>3482</v>
      </c>
      <c r="OFL135" s="31">
        <v>1995</v>
      </c>
      <c r="OFM135" s="35"/>
      <c r="OFN135" s="31">
        <v>2019</v>
      </c>
      <c r="OFO135" s="26"/>
      <c r="OFP135" s="14" t="s">
        <v>3483</v>
      </c>
      <c r="OFQ135" s="55" t="s">
        <v>3443</v>
      </c>
      <c r="OFR135" s="28" t="s">
        <v>3481</v>
      </c>
      <c r="OFS135" s="28" t="s">
        <v>3482</v>
      </c>
      <c r="OFT135" s="31">
        <v>1995</v>
      </c>
      <c r="OFU135" s="35"/>
      <c r="OFV135" s="31">
        <v>2019</v>
      </c>
      <c r="OFW135" s="26"/>
      <c r="OFX135" s="14" t="s">
        <v>3483</v>
      </c>
      <c r="OFY135" s="55" t="s">
        <v>3443</v>
      </c>
      <c r="OFZ135" s="28" t="s">
        <v>3481</v>
      </c>
      <c r="OGA135" s="28" t="s">
        <v>3482</v>
      </c>
      <c r="OGB135" s="31">
        <v>1995</v>
      </c>
      <c r="OGC135" s="35"/>
      <c r="OGD135" s="31">
        <v>2019</v>
      </c>
      <c r="OGE135" s="26"/>
      <c r="OGF135" s="14" t="s">
        <v>3483</v>
      </c>
      <c r="OGG135" s="55" t="s">
        <v>3443</v>
      </c>
      <c r="OGH135" s="28" t="s">
        <v>3481</v>
      </c>
      <c r="OGI135" s="28" t="s">
        <v>3482</v>
      </c>
      <c r="OGJ135" s="31">
        <v>1995</v>
      </c>
      <c r="OGK135" s="35"/>
      <c r="OGL135" s="31">
        <v>2019</v>
      </c>
      <c r="OGM135" s="26"/>
      <c r="OGN135" s="14" t="s">
        <v>3483</v>
      </c>
      <c r="OGO135" s="55" t="s">
        <v>3443</v>
      </c>
      <c r="OGP135" s="28" t="s">
        <v>3481</v>
      </c>
      <c r="OGQ135" s="28" t="s">
        <v>3482</v>
      </c>
      <c r="OGR135" s="31">
        <v>1995</v>
      </c>
      <c r="OGS135" s="35"/>
      <c r="OGT135" s="31">
        <v>2019</v>
      </c>
      <c r="OGU135" s="26"/>
      <c r="OGV135" s="14" t="s">
        <v>3483</v>
      </c>
      <c r="OGW135" s="55" t="s">
        <v>3443</v>
      </c>
      <c r="OGX135" s="28" t="s">
        <v>3481</v>
      </c>
      <c r="OGY135" s="28" t="s">
        <v>3482</v>
      </c>
      <c r="OGZ135" s="31">
        <v>1995</v>
      </c>
      <c r="OHA135" s="35"/>
      <c r="OHB135" s="31">
        <v>2019</v>
      </c>
      <c r="OHC135" s="26"/>
      <c r="OHD135" s="14" t="s">
        <v>3483</v>
      </c>
      <c r="OHE135" s="55" t="s">
        <v>3443</v>
      </c>
      <c r="OHF135" s="28" t="s">
        <v>3481</v>
      </c>
      <c r="OHG135" s="28" t="s">
        <v>3482</v>
      </c>
      <c r="OHH135" s="31">
        <v>1995</v>
      </c>
      <c r="OHI135" s="35"/>
      <c r="OHJ135" s="31">
        <v>2019</v>
      </c>
      <c r="OHK135" s="26"/>
      <c r="OHL135" s="14" t="s">
        <v>3483</v>
      </c>
      <c r="OHM135" s="55" t="s">
        <v>3443</v>
      </c>
      <c r="OHN135" s="28" t="s">
        <v>3481</v>
      </c>
      <c r="OHO135" s="28" t="s">
        <v>3482</v>
      </c>
      <c r="OHP135" s="31">
        <v>1995</v>
      </c>
      <c r="OHQ135" s="35"/>
      <c r="OHR135" s="31">
        <v>2019</v>
      </c>
      <c r="OHS135" s="26"/>
      <c r="OHT135" s="14" t="s">
        <v>3483</v>
      </c>
      <c r="OHU135" s="55" t="s">
        <v>3443</v>
      </c>
      <c r="OHV135" s="28" t="s">
        <v>3481</v>
      </c>
      <c r="OHW135" s="28" t="s">
        <v>3482</v>
      </c>
      <c r="OHX135" s="31">
        <v>1995</v>
      </c>
      <c r="OHY135" s="35"/>
      <c r="OHZ135" s="31">
        <v>2019</v>
      </c>
      <c r="OIA135" s="26"/>
      <c r="OIB135" s="14" t="s">
        <v>3483</v>
      </c>
      <c r="OIC135" s="55" t="s">
        <v>3443</v>
      </c>
      <c r="OID135" s="28" t="s">
        <v>3481</v>
      </c>
      <c r="OIE135" s="28" t="s">
        <v>3482</v>
      </c>
      <c r="OIF135" s="31">
        <v>1995</v>
      </c>
      <c r="OIG135" s="35"/>
      <c r="OIH135" s="31">
        <v>2019</v>
      </c>
      <c r="OII135" s="26"/>
      <c r="OIJ135" s="14" t="s">
        <v>3483</v>
      </c>
      <c r="OIK135" s="55" t="s">
        <v>3443</v>
      </c>
      <c r="OIL135" s="28" t="s">
        <v>3481</v>
      </c>
      <c r="OIM135" s="28" t="s">
        <v>3482</v>
      </c>
      <c r="OIN135" s="31">
        <v>1995</v>
      </c>
      <c r="OIO135" s="35"/>
      <c r="OIP135" s="31">
        <v>2019</v>
      </c>
      <c r="OIQ135" s="26"/>
      <c r="OIR135" s="14" t="s">
        <v>3483</v>
      </c>
      <c r="OIS135" s="55" t="s">
        <v>3443</v>
      </c>
      <c r="OIT135" s="28" t="s">
        <v>3481</v>
      </c>
      <c r="OIU135" s="28" t="s">
        <v>3482</v>
      </c>
      <c r="OIV135" s="31">
        <v>1995</v>
      </c>
      <c r="OIW135" s="35"/>
      <c r="OIX135" s="31">
        <v>2019</v>
      </c>
      <c r="OIY135" s="26"/>
      <c r="OIZ135" s="14" t="s">
        <v>3483</v>
      </c>
      <c r="OJA135" s="55" t="s">
        <v>3443</v>
      </c>
      <c r="OJB135" s="28" t="s">
        <v>3481</v>
      </c>
      <c r="OJC135" s="28" t="s">
        <v>3482</v>
      </c>
      <c r="OJD135" s="31">
        <v>1995</v>
      </c>
      <c r="OJE135" s="35"/>
      <c r="OJF135" s="31">
        <v>2019</v>
      </c>
      <c r="OJG135" s="26"/>
      <c r="OJH135" s="14" t="s">
        <v>3483</v>
      </c>
      <c r="OJI135" s="55" t="s">
        <v>3443</v>
      </c>
      <c r="OJJ135" s="28" t="s">
        <v>3481</v>
      </c>
      <c r="OJK135" s="28" t="s">
        <v>3482</v>
      </c>
      <c r="OJL135" s="31">
        <v>1995</v>
      </c>
      <c r="OJM135" s="35"/>
      <c r="OJN135" s="31">
        <v>2019</v>
      </c>
      <c r="OJO135" s="26"/>
      <c r="OJP135" s="14" t="s">
        <v>3483</v>
      </c>
      <c r="OJQ135" s="55" t="s">
        <v>3443</v>
      </c>
      <c r="OJR135" s="28" t="s">
        <v>3481</v>
      </c>
      <c r="OJS135" s="28" t="s">
        <v>3482</v>
      </c>
      <c r="OJT135" s="31">
        <v>1995</v>
      </c>
      <c r="OJU135" s="35"/>
      <c r="OJV135" s="31">
        <v>2019</v>
      </c>
      <c r="OJW135" s="26"/>
      <c r="OJX135" s="14" t="s">
        <v>3483</v>
      </c>
      <c r="OJY135" s="55" t="s">
        <v>3443</v>
      </c>
      <c r="OJZ135" s="28" t="s">
        <v>3481</v>
      </c>
      <c r="OKA135" s="28" t="s">
        <v>3482</v>
      </c>
      <c r="OKB135" s="31">
        <v>1995</v>
      </c>
      <c r="OKC135" s="35"/>
      <c r="OKD135" s="31">
        <v>2019</v>
      </c>
      <c r="OKE135" s="26"/>
      <c r="OKF135" s="14" t="s">
        <v>3483</v>
      </c>
      <c r="OKG135" s="55" t="s">
        <v>3443</v>
      </c>
      <c r="OKH135" s="28" t="s">
        <v>3481</v>
      </c>
      <c r="OKI135" s="28" t="s">
        <v>3482</v>
      </c>
      <c r="OKJ135" s="31">
        <v>1995</v>
      </c>
      <c r="OKK135" s="35"/>
      <c r="OKL135" s="31">
        <v>2019</v>
      </c>
      <c r="OKM135" s="26"/>
      <c r="OKN135" s="14" t="s">
        <v>3483</v>
      </c>
      <c r="OKO135" s="55" t="s">
        <v>3443</v>
      </c>
      <c r="OKP135" s="28" t="s">
        <v>3481</v>
      </c>
      <c r="OKQ135" s="28" t="s">
        <v>3482</v>
      </c>
      <c r="OKR135" s="31">
        <v>1995</v>
      </c>
      <c r="OKS135" s="35"/>
      <c r="OKT135" s="31">
        <v>2019</v>
      </c>
      <c r="OKU135" s="26"/>
      <c r="OKV135" s="14" t="s">
        <v>3483</v>
      </c>
      <c r="OKW135" s="55" t="s">
        <v>3443</v>
      </c>
      <c r="OKX135" s="28" t="s">
        <v>3481</v>
      </c>
      <c r="OKY135" s="28" t="s">
        <v>3482</v>
      </c>
      <c r="OKZ135" s="31">
        <v>1995</v>
      </c>
      <c r="OLA135" s="35"/>
      <c r="OLB135" s="31">
        <v>2019</v>
      </c>
      <c r="OLC135" s="26"/>
      <c r="OLD135" s="14" t="s">
        <v>3483</v>
      </c>
      <c r="OLE135" s="55" t="s">
        <v>3443</v>
      </c>
      <c r="OLF135" s="28" t="s">
        <v>3481</v>
      </c>
      <c r="OLG135" s="28" t="s">
        <v>3482</v>
      </c>
      <c r="OLH135" s="31">
        <v>1995</v>
      </c>
      <c r="OLI135" s="35"/>
      <c r="OLJ135" s="31">
        <v>2019</v>
      </c>
      <c r="OLK135" s="26"/>
      <c r="OLL135" s="14" t="s">
        <v>3483</v>
      </c>
      <c r="OLM135" s="55" t="s">
        <v>3443</v>
      </c>
      <c r="OLN135" s="28" t="s">
        <v>3481</v>
      </c>
      <c r="OLO135" s="28" t="s">
        <v>3482</v>
      </c>
      <c r="OLP135" s="31">
        <v>1995</v>
      </c>
      <c r="OLQ135" s="35"/>
      <c r="OLR135" s="31">
        <v>2019</v>
      </c>
      <c r="OLS135" s="26"/>
      <c r="OLT135" s="14" t="s">
        <v>3483</v>
      </c>
      <c r="OLU135" s="55" t="s">
        <v>3443</v>
      </c>
      <c r="OLV135" s="28" t="s">
        <v>3481</v>
      </c>
      <c r="OLW135" s="28" t="s">
        <v>3482</v>
      </c>
      <c r="OLX135" s="31">
        <v>1995</v>
      </c>
      <c r="OLY135" s="35"/>
      <c r="OLZ135" s="31">
        <v>2019</v>
      </c>
      <c r="OMA135" s="26"/>
      <c r="OMB135" s="14" t="s">
        <v>3483</v>
      </c>
      <c r="OMC135" s="55" t="s">
        <v>3443</v>
      </c>
      <c r="OMD135" s="28" t="s">
        <v>3481</v>
      </c>
      <c r="OME135" s="28" t="s">
        <v>3482</v>
      </c>
      <c r="OMF135" s="31">
        <v>1995</v>
      </c>
      <c r="OMG135" s="35"/>
      <c r="OMH135" s="31">
        <v>2019</v>
      </c>
      <c r="OMI135" s="26"/>
      <c r="OMJ135" s="14" t="s">
        <v>3483</v>
      </c>
      <c r="OMK135" s="55" t="s">
        <v>3443</v>
      </c>
      <c r="OML135" s="28" t="s">
        <v>3481</v>
      </c>
      <c r="OMM135" s="28" t="s">
        <v>3482</v>
      </c>
      <c r="OMN135" s="31">
        <v>1995</v>
      </c>
      <c r="OMO135" s="35"/>
      <c r="OMP135" s="31">
        <v>2019</v>
      </c>
      <c r="OMQ135" s="26"/>
      <c r="OMR135" s="14" t="s">
        <v>3483</v>
      </c>
      <c r="OMS135" s="55" t="s">
        <v>3443</v>
      </c>
      <c r="OMT135" s="28" t="s">
        <v>3481</v>
      </c>
      <c r="OMU135" s="28" t="s">
        <v>3482</v>
      </c>
      <c r="OMV135" s="31">
        <v>1995</v>
      </c>
      <c r="OMW135" s="35"/>
      <c r="OMX135" s="31">
        <v>2019</v>
      </c>
      <c r="OMY135" s="26"/>
      <c r="OMZ135" s="14" t="s">
        <v>3483</v>
      </c>
      <c r="ONA135" s="55" t="s">
        <v>3443</v>
      </c>
      <c r="ONB135" s="28" t="s">
        <v>3481</v>
      </c>
      <c r="ONC135" s="28" t="s">
        <v>3482</v>
      </c>
      <c r="OND135" s="31">
        <v>1995</v>
      </c>
      <c r="ONE135" s="35"/>
      <c r="ONF135" s="31">
        <v>2019</v>
      </c>
      <c r="ONG135" s="26"/>
      <c r="ONH135" s="14" t="s">
        <v>3483</v>
      </c>
      <c r="ONI135" s="55" t="s">
        <v>3443</v>
      </c>
      <c r="ONJ135" s="28" t="s">
        <v>3481</v>
      </c>
      <c r="ONK135" s="28" t="s">
        <v>3482</v>
      </c>
      <c r="ONL135" s="31">
        <v>1995</v>
      </c>
      <c r="ONM135" s="35"/>
      <c r="ONN135" s="31">
        <v>2019</v>
      </c>
      <c r="ONO135" s="26"/>
      <c r="ONP135" s="14" t="s">
        <v>3483</v>
      </c>
      <c r="ONQ135" s="55" t="s">
        <v>3443</v>
      </c>
      <c r="ONR135" s="28" t="s">
        <v>3481</v>
      </c>
      <c r="ONS135" s="28" t="s">
        <v>3482</v>
      </c>
      <c r="ONT135" s="31">
        <v>1995</v>
      </c>
      <c r="ONU135" s="35"/>
      <c r="ONV135" s="31">
        <v>2019</v>
      </c>
      <c r="ONW135" s="26"/>
      <c r="ONX135" s="14" t="s">
        <v>3483</v>
      </c>
      <c r="ONY135" s="55" t="s">
        <v>3443</v>
      </c>
      <c r="ONZ135" s="28" t="s">
        <v>3481</v>
      </c>
      <c r="OOA135" s="28" t="s">
        <v>3482</v>
      </c>
      <c r="OOB135" s="31">
        <v>1995</v>
      </c>
      <c r="OOC135" s="35"/>
      <c r="OOD135" s="31">
        <v>2019</v>
      </c>
      <c r="OOE135" s="26"/>
      <c r="OOF135" s="14" t="s">
        <v>3483</v>
      </c>
      <c r="OOG135" s="55" t="s">
        <v>3443</v>
      </c>
      <c r="OOH135" s="28" t="s">
        <v>3481</v>
      </c>
      <c r="OOI135" s="28" t="s">
        <v>3482</v>
      </c>
      <c r="OOJ135" s="31">
        <v>1995</v>
      </c>
      <c r="OOK135" s="35"/>
      <c r="OOL135" s="31">
        <v>2019</v>
      </c>
      <c r="OOM135" s="26"/>
      <c r="OON135" s="14" t="s">
        <v>3483</v>
      </c>
      <c r="OOO135" s="55" t="s">
        <v>3443</v>
      </c>
      <c r="OOP135" s="28" t="s">
        <v>3481</v>
      </c>
      <c r="OOQ135" s="28" t="s">
        <v>3482</v>
      </c>
      <c r="OOR135" s="31">
        <v>1995</v>
      </c>
      <c r="OOS135" s="35"/>
      <c r="OOT135" s="31">
        <v>2019</v>
      </c>
      <c r="OOU135" s="26"/>
      <c r="OOV135" s="14" t="s">
        <v>3483</v>
      </c>
      <c r="OOW135" s="55" t="s">
        <v>3443</v>
      </c>
      <c r="OOX135" s="28" t="s">
        <v>3481</v>
      </c>
      <c r="OOY135" s="28" t="s">
        <v>3482</v>
      </c>
      <c r="OOZ135" s="31">
        <v>1995</v>
      </c>
      <c r="OPA135" s="35"/>
      <c r="OPB135" s="31">
        <v>2019</v>
      </c>
      <c r="OPC135" s="26"/>
      <c r="OPD135" s="14" t="s">
        <v>3483</v>
      </c>
      <c r="OPE135" s="55" t="s">
        <v>3443</v>
      </c>
      <c r="OPF135" s="28" t="s">
        <v>3481</v>
      </c>
      <c r="OPG135" s="28" t="s">
        <v>3482</v>
      </c>
      <c r="OPH135" s="31">
        <v>1995</v>
      </c>
      <c r="OPI135" s="35"/>
      <c r="OPJ135" s="31">
        <v>2019</v>
      </c>
      <c r="OPK135" s="26"/>
      <c r="OPL135" s="14" t="s">
        <v>3483</v>
      </c>
      <c r="OPM135" s="55" t="s">
        <v>3443</v>
      </c>
      <c r="OPN135" s="28" t="s">
        <v>3481</v>
      </c>
      <c r="OPO135" s="28" t="s">
        <v>3482</v>
      </c>
      <c r="OPP135" s="31">
        <v>1995</v>
      </c>
      <c r="OPQ135" s="35"/>
      <c r="OPR135" s="31">
        <v>2019</v>
      </c>
      <c r="OPS135" s="26"/>
      <c r="OPT135" s="14" t="s">
        <v>3483</v>
      </c>
      <c r="OPU135" s="55" t="s">
        <v>3443</v>
      </c>
      <c r="OPV135" s="28" t="s">
        <v>3481</v>
      </c>
      <c r="OPW135" s="28" t="s">
        <v>3482</v>
      </c>
      <c r="OPX135" s="31">
        <v>1995</v>
      </c>
      <c r="OPY135" s="35"/>
      <c r="OPZ135" s="31">
        <v>2019</v>
      </c>
      <c r="OQA135" s="26"/>
      <c r="OQB135" s="14" t="s">
        <v>3483</v>
      </c>
      <c r="OQC135" s="55" t="s">
        <v>3443</v>
      </c>
      <c r="OQD135" s="28" t="s">
        <v>3481</v>
      </c>
      <c r="OQE135" s="28" t="s">
        <v>3482</v>
      </c>
      <c r="OQF135" s="31">
        <v>1995</v>
      </c>
      <c r="OQG135" s="35"/>
      <c r="OQH135" s="31">
        <v>2019</v>
      </c>
      <c r="OQI135" s="26"/>
      <c r="OQJ135" s="14" t="s">
        <v>3483</v>
      </c>
      <c r="OQK135" s="55" t="s">
        <v>3443</v>
      </c>
      <c r="OQL135" s="28" t="s">
        <v>3481</v>
      </c>
      <c r="OQM135" s="28" t="s">
        <v>3482</v>
      </c>
      <c r="OQN135" s="31">
        <v>1995</v>
      </c>
      <c r="OQO135" s="35"/>
      <c r="OQP135" s="31">
        <v>2019</v>
      </c>
      <c r="OQQ135" s="26"/>
      <c r="OQR135" s="14" t="s">
        <v>3483</v>
      </c>
      <c r="OQS135" s="55" t="s">
        <v>3443</v>
      </c>
      <c r="OQT135" s="28" t="s">
        <v>3481</v>
      </c>
      <c r="OQU135" s="28" t="s">
        <v>3482</v>
      </c>
      <c r="OQV135" s="31">
        <v>1995</v>
      </c>
      <c r="OQW135" s="35"/>
      <c r="OQX135" s="31">
        <v>2019</v>
      </c>
      <c r="OQY135" s="26"/>
      <c r="OQZ135" s="14" t="s">
        <v>3483</v>
      </c>
      <c r="ORA135" s="55" t="s">
        <v>3443</v>
      </c>
      <c r="ORB135" s="28" t="s">
        <v>3481</v>
      </c>
      <c r="ORC135" s="28" t="s">
        <v>3482</v>
      </c>
      <c r="ORD135" s="31">
        <v>1995</v>
      </c>
      <c r="ORE135" s="35"/>
      <c r="ORF135" s="31">
        <v>2019</v>
      </c>
      <c r="ORG135" s="26"/>
      <c r="ORH135" s="14" t="s">
        <v>3483</v>
      </c>
      <c r="ORI135" s="55" t="s">
        <v>3443</v>
      </c>
      <c r="ORJ135" s="28" t="s">
        <v>3481</v>
      </c>
      <c r="ORK135" s="28" t="s">
        <v>3482</v>
      </c>
      <c r="ORL135" s="31">
        <v>1995</v>
      </c>
      <c r="ORM135" s="35"/>
      <c r="ORN135" s="31">
        <v>2019</v>
      </c>
      <c r="ORO135" s="26"/>
      <c r="ORP135" s="14" t="s">
        <v>3483</v>
      </c>
      <c r="ORQ135" s="55" t="s">
        <v>3443</v>
      </c>
      <c r="ORR135" s="28" t="s">
        <v>3481</v>
      </c>
      <c r="ORS135" s="28" t="s">
        <v>3482</v>
      </c>
      <c r="ORT135" s="31">
        <v>1995</v>
      </c>
      <c r="ORU135" s="35"/>
      <c r="ORV135" s="31">
        <v>2019</v>
      </c>
      <c r="ORW135" s="26"/>
      <c r="ORX135" s="14" t="s">
        <v>3483</v>
      </c>
      <c r="ORY135" s="55" t="s">
        <v>3443</v>
      </c>
      <c r="ORZ135" s="28" t="s">
        <v>3481</v>
      </c>
      <c r="OSA135" s="28" t="s">
        <v>3482</v>
      </c>
      <c r="OSB135" s="31">
        <v>1995</v>
      </c>
      <c r="OSC135" s="35"/>
      <c r="OSD135" s="31">
        <v>2019</v>
      </c>
      <c r="OSE135" s="26"/>
      <c r="OSF135" s="14" t="s">
        <v>3483</v>
      </c>
      <c r="OSG135" s="55" t="s">
        <v>3443</v>
      </c>
      <c r="OSH135" s="28" t="s">
        <v>3481</v>
      </c>
      <c r="OSI135" s="28" t="s">
        <v>3482</v>
      </c>
      <c r="OSJ135" s="31">
        <v>1995</v>
      </c>
      <c r="OSK135" s="35"/>
      <c r="OSL135" s="31">
        <v>2019</v>
      </c>
      <c r="OSM135" s="26"/>
      <c r="OSN135" s="14" t="s">
        <v>3483</v>
      </c>
      <c r="OSO135" s="55" t="s">
        <v>3443</v>
      </c>
      <c r="OSP135" s="28" t="s">
        <v>3481</v>
      </c>
      <c r="OSQ135" s="28" t="s">
        <v>3482</v>
      </c>
      <c r="OSR135" s="31">
        <v>1995</v>
      </c>
      <c r="OSS135" s="35"/>
      <c r="OST135" s="31">
        <v>2019</v>
      </c>
      <c r="OSU135" s="26"/>
      <c r="OSV135" s="14" t="s">
        <v>3483</v>
      </c>
      <c r="OSW135" s="55" t="s">
        <v>3443</v>
      </c>
      <c r="OSX135" s="28" t="s">
        <v>3481</v>
      </c>
      <c r="OSY135" s="28" t="s">
        <v>3482</v>
      </c>
      <c r="OSZ135" s="31">
        <v>1995</v>
      </c>
      <c r="OTA135" s="35"/>
      <c r="OTB135" s="31">
        <v>2019</v>
      </c>
      <c r="OTC135" s="26"/>
      <c r="OTD135" s="14" t="s">
        <v>3483</v>
      </c>
      <c r="OTE135" s="55" t="s">
        <v>3443</v>
      </c>
      <c r="OTF135" s="28" t="s">
        <v>3481</v>
      </c>
      <c r="OTG135" s="28" t="s">
        <v>3482</v>
      </c>
      <c r="OTH135" s="31">
        <v>1995</v>
      </c>
      <c r="OTI135" s="35"/>
      <c r="OTJ135" s="31">
        <v>2019</v>
      </c>
      <c r="OTK135" s="26"/>
      <c r="OTL135" s="14" t="s">
        <v>3483</v>
      </c>
      <c r="OTM135" s="55" t="s">
        <v>3443</v>
      </c>
      <c r="OTN135" s="28" t="s">
        <v>3481</v>
      </c>
      <c r="OTO135" s="28" t="s">
        <v>3482</v>
      </c>
      <c r="OTP135" s="31">
        <v>1995</v>
      </c>
      <c r="OTQ135" s="35"/>
      <c r="OTR135" s="31">
        <v>2019</v>
      </c>
      <c r="OTS135" s="26"/>
      <c r="OTT135" s="14" t="s">
        <v>3483</v>
      </c>
      <c r="OTU135" s="55" t="s">
        <v>3443</v>
      </c>
      <c r="OTV135" s="28" t="s">
        <v>3481</v>
      </c>
      <c r="OTW135" s="28" t="s">
        <v>3482</v>
      </c>
      <c r="OTX135" s="31">
        <v>1995</v>
      </c>
      <c r="OTY135" s="35"/>
      <c r="OTZ135" s="31">
        <v>2019</v>
      </c>
      <c r="OUA135" s="26"/>
      <c r="OUB135" s="14" t="s">
        <v>3483</v>
      </c>
      <c r="OUC135" s="55" t="s">
        <v>3443</v>
      </c>
      <c r="OUD135" s="28" t="s">
        <v>3481</v>
      </c>
      <c r="OUE135" s="28" t="s">
        <v>3482</v>
      </c>
      <c r="OUF135" s="31">
        <v>1995</v>
      </c>
      <c r="OUG135" s="35"/>
      <c r="OUH135" s="31">
        <v>2019</v>
      </c>
      <c r="OUI135" s="26"/>
      <c r="OUJ135" s="14" t="s">
        <v>3483</v>
      </c>
      <c r="OUK135" s="55" t="s">
        <v>3443</v>
      </c>
      <c r="OUL135" s="28" t="s">
        <v>3481</v>
      </c>
      <c r="OUM135" s="28" t="s">
        <v>3482</v>
      </c>
      <c r="OUN135" s="31">
        <v>1995</v>
      </c>
      <c r="OUO135" s="35"/>
      <c r="OUP135" s="31">
        <v>2019</v>
      </c>
      <c r="OUQ135" s="26"/>
      <c r="OUR135" s="14" t="s">
        <v>3483</v>
      </c>
      <c r="OUS135" s="55" t="s">
        <v>3443</v>
      </c>
      <c r="OUT135" s="28" t="s">
        <v>3481</v>
      </c>
      <c r="OUU135" s="28" t="s">
        <v>3482</v>
      </c>
      <c r="OUV135" s="31">
        <v>1995</v>
      </c>
      <c r="OUW135" s="35"/>
      <c r="OUX135" s="31">
        <v>2019</v>
      </c>
      <c r="OUY135" s="26"/>
      <c r="OUZ135" s="14" t="s">
        <v>3483</v>
      </c>
      <c r="OVA135" s="55" t="s">
        <v>3443</v>
      </c>
      <c r="OVB135" s="28" t="s">
        <v>3481</v>
      </c>
      <c r="OVC135" s="28" t="s">
        <v>3482</v>
      </c>
      <c r="OVD135" s="31">
        <v>1995</v>
      </c>
      <c r="OVE135" s="35"/>
      <c r="OVF135" s="31">
        <v>2019</v>
      </c>
      <c r="OVG135" s="26"/>
      <c r="OVH135" s="14" t="s">
        <v>3483</v>
      </c>
      <c r="OVI135" s="55" t="s">
        <v>3443</v>
      </c>
      <c r="OVJ135" s="28" t="s">
        <v>3481</v>
      </c>
      <c r="OVK135" s="28" t="s">
        <v>3482</v>
      </c>
      <c r="OVL135" s="31">
        <v>1995</v>
      </c>
      <c r="OVM135" s="35"/>
      <c r="OVN135" s="31">
        <v>2019</v>
      </c>
      <c r="OVO135" s="26"/>
      <c r="OVP135" s="14" t="s">
        <v>3483</v>
      </c>
      <c r="OVQ135" s="55" t="s">
        <v>3443</v>
      </c>
      <c r="OVR135" s="28" t="s">
        <v>3481</v>
      </c>
      <c r="OVS135" s="28" t="s">
        <v>3482</v>
      </c>
      <c r="OVT135" s="31">
        <v>1995</v>
      </c>
      <c r="OVU135" s="35"/>
      <c r="OVV135" s="31">
        <v>2019</v>
      </c>
      <c r="OVW135" s="26"/>
      <c r="OVX135" s="14" t="s">
        <v>3483</v>
      </c>
      <c r="OVY135" s="55" t="s">
        <v>3443</v>
      </c>
      <c r="OVZ135" s="28" t="s">
        <v>3481</v>
      </c>
      <c r="OWA135" s="28" t="s">
        <v>3482</v>
      </c>
      <c r="OWB135" s="31">
        <v>1995</v>
      </c>
      <c r="OWC135" s="35"/>
      <c r="OWD135" s="31">
        <v>2019</v>
      </c>
      <c r="OWE135" s="26"/>
      <c r="OWF135" s="14" t="s">
        <v>3483</v>
      </c>
      <c r="OWG135" s="55" t="s">
        <v>3443</v>
      </c>
      <c r="OWH135" s="28" t="s">
        <v>3481</v>
      </c>
      <c r="OWI135" s="28" t="s">
        <v>3482</v>
      </c>
      <c r="OWJ135" s="31">
        <v>1995</v>
      </c>
      <c r="OWK135" s="35"/>
      <c r="OWL135" s="31">
        <v>2019</v>
      </c>
      <c r="OWM135" s="26"/>
      <c r="OWN135" s="14" t="s">
        <v>3483</v>
      </c>
      <c r="OWO135" s="55" t="s">
        <v>3443</v>
      </c>
      <c r="OWP135" s="28" t="s">
        <v>3481</v>
      </c>
      <c r="OWQ135" s="28" t="s">
        <v>3482</v>
      </c>
      <c r="OWR135" s="31">
        <v>1995</v>
      </c>
      <c r="OWS135" s="35"/>
      <c r="OWT135" s="31">
        <v>2019</v>
      </c>
      <c r="OWU135" s="26"/>
      <c r="OWV135" s="14" t="s">
        <v>3483</v>
      </c>
      <c r="OWW135" s="55" t="s">
        <v>3443</v>
      </c>
      <c r="OWX135" s="28" t="s">
        <v>3481</v>
      </c>
      <c r="OWY135" s="28" t="s">
        <v>3482</v>
      </c>
      <c r="OWZ135" s="31">
        <v>1995</v>
      </c>
      <c r="OXA135" s="35"/>
      <c r="OXB135" s="31">
        <v>2019</v>
      </c>
      <c r="OXC135" s="26"/>
      <c r="OXD135" s="14" t="s">
        <v>3483</v>
      </c>
      <c r="OXE135" s="55" t="s">
        <v>3443</v>
      </c>
      <c r="OXF135" s="28" t="s">
        <v>3481</v>
      </c>
      <c r="OXG135" s="28" t="s">
        <v>3482</v>
      </c>
      <c r="OXH135" s="31">
        <v>1995</v>
      </c>
      <c r="OXI135" s="35"/>
      <c r="OXJ135" s="31">
        <v>2019</v>
      </c>
      <c r="OXK135" s="26"/>
      <c r="OXL135" s="14" t="s">
        <v>3483</v>
      </c>
      <c r="OXM135" s="55" t="s">
        <v>3443</v>
      </c>
      <c r="OXN135" s="28" t="s">
        <v>3481</v>
      </c>
      <c r="OXO135" s="28" t="s">
        <v>3482</v>
      </c>
      <c r="OXP135" s="31">
        <v>1995</v>
      </c>
      <c r="OXQ135" s="35"/>
      <c r="OXR135" s="31">
        <v>2019</v>
      </c>
      <c r="OXS135" s="26"/>
      <c r="OXT135" s="14" t="s">
        <v>3483</v>
      </c>
      <c r="OXU135" s="55" t="s">
        <v>3443</v>
      </c>
      <c r="OXV135" s="28" t="s">
        <v>3481</v>
      </c>
      <c r="OXW135" s="28" t="s">
        <v>3482</v>
      </c>
      <c r="OXX135" s="31">
        <v>1995</v>
      </c>
      <c r="OXY135" s="35"/>
      <c r="OXZ135" s="31">
        <v>2019</v>
      </c>
      <c r="OYA135" s="26"/>
      <c r="OYB135" s="14" t="s">
        <v>3483</v>
      </c>
      <c r="OYC135" s="55" t="s">
        <v>3443</v>
      </c>
      <c r="OYD135" s="28" t="s">
        <v>3481</v>
      </c>
      <c r="OYE135" s="28" t="s">
        <v>3482</v>
      </c>
      <c r="OYF135" s="31">
        <v>1995</v>
      </c>
      <c r="OYG135" s="35"/>
      <c r="OYH135" s="31">
        <v>2019</v>
      </c>
      <c r="OYI135" s="26"/>
      <c r="OYJ135" s="14" t="s">
        <v>3483</v>
      </c>
      <c r="OYK135" s="55" t="s">
        <v>3443</v>
      </c>
      <c r="OYL135" s="28" t="s">
        <v>3481</v>
      </c>
      <c r="OYM135" s="28" t="s">
        <v>3482</v>
      </c>
      <c r="OYN135" s="31">
        <v>1995</v>
      </c>
      <c r="OYO135" s="35"/>
      <c r="OYP135" s="31">
        <v>2019</v>
      </c>
      <c r="OYQ135" s="26"/>
      <c r="OYR135" s="14" t="s">
        <v>3483</v>
      </c>
      <c r="OYS135" s="55" t="s">
        <v>3443</v>
      </c>
      <c r="OYT135" s="28" t="s">
        <v>3481</v>
      </c>
      <c r="OYU135" s="28" t="s">
        <v>3482</v>
      </c>
      <c r="OYV135" s="31">
        <v>1995</v>
      </c>
      <c r="OYW135" s="35"/>
      <c r="OYX135" s="31">
        <v>2019</v>
      </c>
      <c r="OYY135" s="26"/>
      <c r="OYZ135" s="14" t="s">
        <v>3483</v>
      </c>
      <c r="OZA135" s="55" t="s">
        <v>3443</v>
      </c>
      <c r="OZB135" s="28" t="s">
        <v>3481</v>
      </c>
      <c r="OZC135" s="28" t="s">
        <v>3482</v>
      </c>
      <c r="OZD135" s="31">
        <v>1995</v>
      </c>
      <c r="OZE135" s="35"/>
      <c r="OZF135" s="31">
        <v>2019</v>
      </c>
      <c r="OZG135" s="26"/>
      <c r="OZH135" s="14" t="s">
        <v>3483</v>
      </c>
      <c r="OZI135" s="55" t="s">
        <v>3443</v>
      </c>
      <c r="OZJ135" s="28" t="s">
        <v>3481</v>
      </c>
      <c r="OZK135" s="28" t="s">
        <v>3482</v>
      </c>
      <c r="OZL135" s="31">
        <v>1995</v>
      </c>
      <c r="OZM135" s="35"/>
      <c r="OZN135" s="31">
        <v>2019</v>
      </c>
      <c r="OZO135" s="26"/>
      <c r="OZP135" s="14" t="s">
        <v>3483</v>
      </c>
      <c r="OZQ135" s="55" t="s">
        <v>3443</v>
      </c>
      <c r="OZR135" s="28" t="s">
        <v>3481</v>
      </c>
      <c r="OZS135" s="28" t="s">
        <v>3482</v>
      </c>
      <c r="OZT135" s="31">
        <v>1995</v>
      </c>
      <c r="OZU135" s="35"/>
      <c r="OZV135" s="31">
        <v>2019</v>
      </c>
      <c r="OZW135" s="26"/>
      <c r="OZX135" s="14" t="s">
        <v>3483</v>
      </c>
      <c r="OZY135" s="55" t="s">
        <v>3443</v>
      </c>
      <c r="OZZ135" s="28" t="s">
        <v>3481</v>
      </c>
      <c r="PAA135" s="28" t="s">
        <v>3482</v>
      </c>
      <c r="PAB135" s="31">
        <v>1995</v>
      </c>
      <c r="PAC135" s="35"/>
      <c r="PAD135" s="31">
        <v>2019</v>
      </c>
      <c r="PAE135" s="26"/>
      <c r="PAF135" s="14" t="s">
        <v>3483</v>
      </c>
      <c r="PAG135" s="55" t="s">
        <v>3443</v>
      </c>
      <c r="PAH135" s="28" t="s">
        <v>3481</v>
      </c>
      <c r="PAI135" s="28" t="s">
        <v>3482</v>
      </c>
      <c r="PAJ135" s="31">
        <v>1995</v>
      </c>
      <c r="PAK135" s="35"/>
      <c r="PAL135" s="31">
        <v>2019</v>
      </c>
      <c r="PAM135" s="26"/>
      <c r="PAN135" s="14" t="s">
        <v>3483</v>
      </c>
      <c r="PAO135" s="55" t="s">
        <v>3443</v>
      </c>
      <c r="PAP135" s="28" t="s">
        <v>3481</v>
      </c>
      <c r="PAQ135" s="28" t="s">
        <v>3482</v>
      </c>
      <c r="PAR135" s="31">
        <v>1995</v>
      </c>
      <c r="PAS135" s="35"/>
      <c r="PAT135" s="31">
        <v>2019</v>
      </c>
      <c r="PAU135" s="26"/>
      <c r="PAV135" s="14" t="s">
        <v>3483</v>
      </c>
      <c r="PAW135" s="55" t="s">
        <v>3443</v>
      </c>
      <c r="PAX135" s="28" t="s">
        <v>3481</v>
      </c>
      <c r="PAY135" s="28" t="s">
        <v>3482</v>
      </c>
      <c r="PAZ135" s="31">
        <v>1995</v>
      </c>
      <c r="PBA135" s="35"/>
      <c r="PBB135" s="31">
        <v>2019</v>
      </c>
      <c r="PBC135" s="26"/>
      <c r="PBD135" s="14" t="s">
        <v>3483</v>
      </c>
      <c r="PBE135" s="55" t="s">
        <v>3443</v>
      </c>
      <c r="PBF135" s="28" t="s">
        <v>3481</v>
      </c>
      <c r="PBG135" s="28" t="s">
        <v>3482</v>
      </c>
      <c r="PBH135" s="31">
        <v>1995</v>
      </c>
      <c r="PBI135" s="35"/>
      <c r="PBJ135" s="31">
        <v>2019</v>
      </c>
      <c r="PBK135" s="26"/>
      <c r="PBL135" s="14" t="s">
        <v>3483</v>
      </c>
      <c r="PBM135" s="55" t="s">
        <v>3443</v>
      </c>
      <c r="PBN135" s="28" t="s">
        <v>3481</v>
      </c>
      <c r="PBO135" s="28" t="s">
        <v>3482</v>
      </c>
      <c r="PBP135" s="31">
        <v>1995</v>
      </c>
      <c r="PBQ135" s="35"/>
      <c r="PBR135" s="31">
        <v>2019</v>
      </c>
      <c r="PBS135" s="26"/>
      <c r="PBT135" s="14" t="s">
        <v>3483</v>
      </c>
      <c r="PBU135" s="55" t="s">
        <v>3443</v>
      </c>
      <c r="PBV135" s="28" t="s">
        <v>3481</v>
      </c>
      <c r="PBW135" s="28" t="s">
        <v>3482</v>
      </c>
      <c r="PBX135" s="31">
        <v>1995</v>
      </c>
      <c r="PBY135" s="35"/>
      <c r="PBZ135" s="31">
        <v>2019</v>
      </c>
      <c r="PCA135" s="26"/>
      <c r="PCB135" s="14" t="s">
        <v>3483</v>
      </c>
      <c r="PCC135" s="55" t="s">
        <v>3443</v>
      </c>
      <c r="PCD135" s="28" t="s">
        <v>3481</v>
      </c>
      <c r="PCE135" s="28" t="s">
        <v>3482</v>
      </c>
      <c r="PCF135" s="31">
        <v>1995</v>
      </c>
      <c r="PCG135" s="35"/>
      <c r="PCH135" s="31">
        <v>2019</v>
      </c>
      <c r="PCI135" s="26"/>
      <c r="PCJ135" s="14" t="s">
        <v>3483</v>
      </c>
      <c r="PCK135" s="55" t="s">
        <v>3443</v>
      </c>
      <c r="PCL135" s="28" t="s">
        <v>3481</v>
      </c>
      <c r="PCM135" s="28" t="s">
        <v>3482</v>
      </c>
      <c r="PCN135" s="31">
        <v>1995</v>
      </c>
      <c r="PCO135" s="35"/>
      <c r="PCP135" s="31">
        <v>2019</v>
      </c>
      <c r="PCQ135" s="26"/>
      <c r="PCR135" s="14" t="s">
        <v>3483</v>
      </c>
      <c r="PCS135" s="55" t="s">
        <v>3443</v>
      </c>
      <c r="PCT135" s="28" t="s">
        <v>3481</v>
      </c>
      <c r="PCU135" s="28" t="s">
        <v>3482</v>
      </c>
      <c r="PCV135" s="31">
        <v>1995</v>
      </c>
      <c r="PCW135" s="35"/>
      <c r="PCX135" s="31">
        <v>2019</v>
      </c>
      <c r="PCY135" s="26"/>
      <c r="PCZ135" s="14" t="s">
        <v>3483</v>
      </c>
      <c r="PDA135" s="55" t="s">
        <v>3443</v>
      </c>
      <c r="PDB135" s="28" t="s">
        <v>3481</v>
      </c>
      <c r="PDC135" s="28" t="s">
        <v>3482</v>
      </c>
      <c r="PDD135" s="31">
        <v>1995</v>
      </c>
      <c r="PDE135" s="35"/>
      <c r="PDF135" s="31">
        <v>2019</v>
      </c>
      <c r="PDG135" s="26"/>
      <c r="PDH135" s="14" t="s">
        <v>3483</v>
      </c>
      <c r="PDI135" s="55" t="s">
        <v>3443</v>
      </c>
      <c r="PDJ135" s="28" t="s">
        <v>3481</v>
      </c>
      <c r="PDK135" s="28" t="s">
        <v>3482</v>
      </c>
      <c r="PDL135" s="31">
        <v>1995</v>
      </c>
      <c r="PDM135" s="35"/>
      <c r="PDN135" s="31">
        <v>2019</v>
      </c>
      <c r="PDO135" s="26"/>
      <c r="PDP135" s="14" t="s">
        <v>3483</v>
      </c>
      <c r="PDQ135" s="55" t="s">
        <v>3443</v>
      </c>
      <c r="PDR135" s="28" t="s">
        <v>3481</v>
      </c>
      <c r="PDS135" s="28" t="s">
        <v>3482</v>
      </c>
      <c r="PDT135" s="31">
        <v>1995</v>
      </c>
      <c r="PDU135" s="35"/>
      <c r="PDV135" s="31">
        <v>2019</v>
      </c>
      <c r="PDW135" s="26"/>
      <c r="PDX135" s="14" t="s">
        <v>3483</v>
      </c>
      <c r="PDY135" s="55" t="s">
        <v>3443</v>
      </c>
      <c r="PDZ135" s="28" t="s">
        <v>3481</v>
      </c>
      <c r="PEA135" s="28" t="s">
        <v>3482</v>
      </c>
      <c r="PEB135" s="31">
        <v>1995</v>
      </c>
      <c r="PEC135" s="35"/>
      <c r="PED135" s="31">
        <v>2019</v>
      </c>
      <c r="PEE135" s="26"/>
      <c r="PEF135" s="14" t="s">
        <v>3483</v>
      </c>
      <c r="PEG135" s="55" t="s">
        <v>3443</v>
      </c>
      <c r="PEH135" s="28" t="s">
        <v>3481</v>
      </c>
      <c r="PEI135" s="28" t="s">
        <v>3482</v>
      </c>
      <c r="PEJ135" s="31">
        <v>1995</v>
      </c>
      <c r="PEK135" s="35"/>
      <c r="PEL135" s="31">
        <v>2019</v>
      </c>
      <c r="PEM135" s="26"/>
      <c r="PEN135" s="14" t="s">
        <v>3483</v>
      </c>
      <c r="PEO135" s="55" t="s">
        <v>3443</v>
      </c>
      <c r="PEP135" s="28" t="s">
        <v>3481</v>
      </c>
      <c r="PEQ135" s="28" t="s">
        <v>3482</v>
      </c>
      <c r="PER135" s="31">
        <v>1995</v>
      </c>
      <c r="PES135" s="35"/>
      <c r="PET135" s="31">
        <v>2019</v>
      </c>
      <c r="PEU135" s="26"/>
      <c r="PEV135" s="14" t="s">
        <v>3483</v>
      </c>
      <c r="PEW135" s="55" t="s">
        <v>3443</v>
      </c>
      <c r="PEX135" s="28" t="s">
        <v>3481</v>
      </c>
      <c r="PEY135" s="28" t="s">
        <v>3482</v>
      </c>
      <c r="PEZ135" s="31">
        <v>1995</v>
      </c>
      <c r="PFA135" s="35"/>
      <c r="PFB135" s="31">
        <v>2019</v>
      </c>
      <c r="PFC135" s="26"/>
      <c r="PFD135" s="14" t="s">
        <v>3483</v>
      </c>
      <c r="PFE135" s="55" t="s">
        <v>3443</v>
      </c>
      <c r="PFF135" s="28" t="s">
        <v>3481</v>
      </c>
      <c r="PFG135" s="28" t="s">
        <v>3482</v>
      </c>
      <c r="PFH135" s="31">
        <v>1995</v>
      </c>
      <c r="PFI135" s="35"/>
      <c r="PFJ135" s="31">
        <v>2019</v>
      </c>
      <c r="PFK135" s="26"/>
      <c r="PFL135" s="14" t="s">
        <v>3483</v>
      </c>
      <c r="PFM135" s="55" t="s">
        <v>3443</v>
      </c>
      <c r="PFN135" s="28" t="s">
        <v>3481</v>
      </c>
      <c r="PFO135" s="28" t="s">
        <v>3482</v>
      </c>
      <c r="PFP135" s="31">
        <v>1995</v>
      </c>
      <c r="PFQ135" s="35"/>
      <c r="PFR135" s="31">
        <v>2019</v>
      </c>
      <c r="PFS135" s="26"/>
      <c r="PFT135" s="14" t="s">
        <v>3483</v>
      </c>
      <c r="PFU135" s="55" t="s">
        <v>3443</v>
      </c>
      <c r="PFV135" s="28" t="s">
        <v>3481</v>
      </c>
      <c r="PFW135" s="28" t="s">
        <v>3482</v>
      </c>
      <c r="PFX135" s="31">
        <v>1995</v>
      </c>
      <c r="PFY135" s="35"/>
      <c r="PFZ135" s="31">
        <v>2019</v>
      </c>
      <c r="PGA135" s="26"/>
      <c r="PGB135" s="14" t="s">
        <v>3483</v>
      </c>
      <c r="PGC135" s="55" t="s">
        <v>3443</v>
      </c>
      <c r="PGD135" s="28" t="s">
        <v>3481</v>
      </c>
      <c r="PGE135" s="28" t="s">
        <v>3482</v>
      </c>
      <c r="PGF135" s="31">
        <v>1995</v>
      </c>
      <c r="PGG135" s="35"/>
      <c r="PGH135" s="31">
        <v>2019</v>
      </c>
      <c r="PGI135" s="26"/>
      <c r="PGJ135" s="14" t="s">
        <v>3483</v>
      </c>
      <c r="PGK135" s="55" t="s">
        <v>3443</v>
      </c>
      <c r="PGL135" s="28" t="s">
        <v>3481</v>
      </c>
      <c r="PGM135" s="28" t="s">
        <v>3482</v>
      </c>
      <c r="PGN135" s="31">
        <v>1995</v>
      </c>
      <c r="PGO135" s="35"/>
      <c r="PGP135" s="31">
        <v>2019</v>
      </c>
      <c r="PGQ135" s="26"/>
      <c r="PGR135" s="14" t="s">
        <v>3483</v>
      </c>
      <c r="PGS135" s="55" t="s">
        <v>3443</v>
      </c>
      <c r="PGT135" s="28" t="s">
        <v>3481</v>
      </c>
      <c r="PGU135" s="28" t="s">
        <v>3482</v>
      </c>
      <c r="PGV135" s="31">
        <v>1995</v>
      </c>
      <c r="PGW135" s="35"/>
      <c r="PGX135" s="31">
        <v>2019</v>
      </c>
      <c r="PGY135" s="26"/>
      <c r="PGZ135" s="14" t="s">
        <v>3483</v>
      </c>
      <c r="PHA135" s="55" t="s">
        <v>3443</v>
      </c>
      <c r="PHB135" s="28" t="s">
        <v>3481</v>
      </c>
      <c r="PHC135" s="28" t="s">
        <v>3482</v>
      </c>
      <c r="PHD135" s="31">
        <v>1995</v>
      </c>
      <c r="PHE135" s="35"/>
      <c r="PHF135" s="31">
        <v>2019</v>
      </c>
      <c r="PHG135" s="26"/>
      <c r="PHH135" s="14" t="s">
        <v>3483</v>
      </c>
      <c r="PHI135" s="55" t="s">
        <v>3443</v>
      </c>
      <c r="PHJ135" s="28" t="s">
        <v>3481</v>
      </c>
      <c r="PHK135" s="28" t="s">
        <v>3482</v>
      </c>
      <c r="PHL135" s="31">
        <v>1995</v>
      </c>
      <c r="PHM135" s="35"/>
      <c r="PHN135" s="31">
        <v>2019</v>
      </c>
      <c r="PHO135" s="26"/>
      <c r="PHP135" s="14" t="s">
        <v>3483</v>
      </c>
      <c r="PHQ135" s="55" t="s">
        <v>3443</v>
      </c>
      <c r="PHR135" s="28" t="s">
        <v>3481</v>
      </c>
      <c r="PHS135" s="28" t="s">
        <v>3482</v>
      </c>
      <c r="PHT135" s="31">
        <v>1995</v>
      </c>
      <c r="PHU135" s="35"/>
      <c r="PHV135" s="31">
        <v>2019</v>
      </c>
      <c r="PHW135" s="26"/>
      <c r="PHX135" s="14" t="s">
        <v>3483</v>
      </c>
      <c r="PHY135" s="55" t="s">
        <v>3443</v>
      </c>
      <c r="PHZ135" s="28" t="s">
        <v>3481</v>
      </c>
      <c r="PIA135" s="28" t="s">
        <v>3482</v>
      </c>
      <c r="PIB135" s="31">
        <v>1995</v>
      </c>
      <c r="PIC135" s="35"/>
      <c r="PID135" s="31">
        <v>2019</v>
      </c>
      <c r="PIE135" s="26"/>
      <c r="PIF135" s="14" t="s">
        <v>3483</v>
      </c>
      <c r="PIG135" s="55" t="s">
        <v>3443</v>
      </c>
      <c r="PIH135" s="28" t="s">
        <v>3481</v>
      </c>
      <c r="PII135" s="28" t="s">
        <v>3482</v>
      </c>
      <c r="PIJ135" s="31">
        <v>1995</v>
      </c>
      <c r="PIK135" s="35"/>
      <c r="PIL135" s="31">
        <v>2019</v>
      </c>
      <c r="PIM135" s="26"/>
      <c r="PIN135" s="14" t="s">
        <v>3483</v>
      </c>
      <c r="PIO135" s="55" t="s">
        <v>3443</v>
      </c>
      <c r="PIP135" s="28" t="s">
        <v>3481</v>
      </c>
      <c r="PIQ135" s="28" t="s">
        <v>3482</v>
      </c>
      <c r="PIR135" s="31">
        <v>1995</v>
      </c>
      <c r="PIS135" s="35"/>
      <c r="PIT135" s="31">
        <v>2019</v>
      </c>
      <c r="PIU135" s="26"/>
      <c r="PIV135" s="14" t="s">
        <v>3483</v>
      </c>
      <c r="PIW135" s="55" t="s">
        <v>3443</v>
      </c>
      <c r="PIX135" s="28" t="s">
        <v>3481</v>
      </c>
      <c r="PIY135" s="28" t="s">
        <v>3482</v>
      </c>
      <c r="PIZ135" s="31">
        <v>1995</v>
      </c>
      <c r="PJA135" s="35"/>
      <c r="PJB135" s="31">
        <v>2019</v>
      </c>
      <c r="PJC135" s="26"/>
      <c r="PJD135" s="14" t="s">
        <v>3483</v>
      </c>
      <c r="PJE135" s="55" t="s">
        <v>3443</v>
      </c>
      <c r="PJF135" s="28" t="s">
        <v>3481</v>
      </c>
      <c r="PJG135" s="28" t="s">
        <v>3482</v>
      </c>
      <c r="PJH135" s="31">
        <v>1995</v>
      </c>
      <c r="PJI135" s="35"/>
      <c r="PJJ135" s="31">
        <v>2019</v>
      </c>
      <c r="PJK135" s="26"/>
      <c r="PJL135" s="14" t="s">
        <v>3483</v>
      </c>
      <c r="PJM135" s="55" t="s">
        <v>3443</v>
      </c>
      <c r="PJN135" s="28" t="s">
        <v>3481</v>
      </c>
      <c r="PJO135" s="28" t="s">
        <v>3482</v>
      </c>
      <c r="PJP135" s="31">
        <v>1995</v>
      </c>
      <c r="PJQ135" s="35"/>
      <c r="PJR135" s="31">
        <v>2019</v>
      </c>
      <c r="PJS135" s="26"/>
      <c r="PJT135" s="14" t="s">
        <v>3483</v>
      </c>
      <c r="PJU135" s="55" t="s">
        <v>3443</v>
      </c>
      <c r="PJV135" s="28" t="s">
        <v>3481</v>
      </c>
      <c r="PJW135" s="28" t="s">
        <v>3482</v>
      </c>
      <c r="PJX135" s="31">
        <v>1995</v>
      </c>
      <c r="PJY135" s="35"/>
      <c r="PJZ135" s="31">
        <v>2019</v>
      </c>
      <c r="PKA135" s="26"/>
      <c r="PKB135" s="14" t="s">
        <v>3483</v>
      </c>
      <c r="PKC135" s="55" t="s">
        <v>3443</v>
      </c>
      <c r="PKD135" s="28" t="s">
        <v>3481</v>
      </c>
      <c r="PKE135" s="28" t="s">
        <v>3482</v>
      </c>
      <c r="PKF135" s="31">
        <v>1995</v>
      </c>
      <c r="PKG135" s="35"/>
      <c r="PKH135" s="31">
        <v>2019</v>
      </c>
      <c r="PKI135" s="26"/>
      <c r="PKJ135" s="14" t="s">
        <v>3483</v>
      </c>
      <c r="PKK135" s="55" t="s">
        <v>3443</v>
      </c>
      <c r="PKL135" s="28" t="s">
        <v>3481</v>
      </c>
      <c r="PKM135" s="28" t="s">
        <v>3482</v>
      </c>
      <c r="PKN135" s="31">
        <v>1995</v>
      </c>
      <c r="PKO135" s="35"/>
      <c r="PKP135" s="31">
        <v>2019</v>
      </c>
      <c r="PKQ135" s="26"/>
      <c r="PKR135" s="14" t="s">
        <v>3483</v>
      </c>
      <c r="PKS135" s="55" t="s">
        <v>3443</v>
      </c>
      <c r="PKT135" s="28" t="s">
        <v>3481</v>
      </c>
      <c r="PKU135" s="28" t="s">
        <v>3482</v>
      </c>
      <c r="PKV135" s="31">
        <v>1995</v>
      </c>
      <c r="PKW135" s="35"/>
      <c r="PKX135" s="31">
        <v>2019</v>
      </c>
      <c r="PKY135" s="26"/>
      <c r="PKZ135" s="14" t="s">
        <v>3483</v>
      </c>
      <c r="PLA135" s="55" t="s">
        <v>3443</v>
      </c>
      <c r="PLB135" s="28" t="s">
        <v>3481</v>
      </c>
      <c r="PLC135" s="28" t="s">
        <v>3482</v>
      </c>
      <c r="PLD135" s="31">
        <v>1995</v>
      </c>
      <c r="PLE135" s="35"/>
      <c r="PLF135" s="31">
        <v>2019</v>
      </c>
      <c r="PLG135" s="26"/>
      <c r="PLH135" s="14" t="s">
        <v>3483</v>
      </c>
      <c r="PLI135" s="55" t="s">
        <v>3443</v>
      </c>
      <c r="PLJ135" s="28" t="s">
        <v>3481</v>
      </c>
      <c r="PLK135" s="28" t="s">
        <v>3482</v>
      </c>
      <c r="PLL135" s="31">
        <v>1995</v>
      </c>
      <c r="PLM135" s="35"/>
      <c r="PLN135" s="31">
        <v>2019</v>
      </c>
      <c r="PLO135" s="26"/>
      <c r="PLP135" s="14" t="s">
        <v>3483</v>
      </c>
      <c r="PLQ135" s="55" t="s">
        <v>3443</v>
      </c>
      <c r="PLR135" s="28" t="s">
        <v>3481</v>
      </c>
      <c r="PLS135" s="28" t="s">
        <v>3482</v>
      </c>
      <c r="PLT135" s="31">
        <v>1995</v>
      </c>
      <c r="PLU135" s="35"/>
      <c r="PLV135" s="31">
        <v>2019</v>
      </c>
      <c r="PLW135" s="26"/>
      <c r="PLX135" s="14" t="s">
        <v>3483</v>
      </c>
      <c r="PLY135" s="55" t="s">
        <v>3443</v>
      </c>
      <c r="PLZ135" s="28" t="s">
        <v>3481</v>
      </c>
      <c r="PMA135" s="28" t="s">
        <v>3482</v>
      </c>
      <c r="PMB135" s="31">
        <v>1995</v>
      </c>
      <c r="PMC135" s="35"/>
      <c r="PMD135" s="31">
        <v>2019</v>
      </c>
      <c r="PME135" s="26"/>
      <c r="PMF135" s="14" t="s">
        <v>3483</v>
      </c>
      <c r="PMG135" s="55" t="s">
        <v>3443</v>
      </c>
      <c r="PMH135" s="28" t="s">
        <v>3481</v>
      </c>
      <c r="PMI135" s="28" t="s">
        <v>3482</v>
      </c>
      <c r="PMJ135" s="31">
        <v>1995</v>
      </c>
      <c r="PMK135" s="35"/>
      <c r="PML135" s="31">
        <v>2019</v>
      </c>
      <c r="PMM135" s="26"/>
      <c r="PMN135" s="14" t="s">
        <v>3483</v>
      </c>
      <c r="PMO135" s="55" t="s">
        <v>3443</v>
      </c>
      <c r="PMP135" s="28" t="s">
        <v>3481</v>
      </c>
      <c r="PMQ135" s="28" t="s">
        <v>3482</v>
      </c>
      <c r="PMR135" s="31">
        <v>1995</v>
      </c>
      <c r="PMS135" s="35"/>
      <c r="PMT135" s="31">
        <v>2019</v>
      </c>
      <c r="PMU135" s="26"/>
      <c r="PMV135" s="14" t="s">
        <v>3483</v>
      </c>
      <c r="PMW135" s="55" t="s">
        <v>3443</v>
      </c>
      <c r="PMX135" s="28" t="s">
        <v>3481</v>
      </c>
      <c r="PMY135" s="28" t="s">
        <v>3482</v>
      </c>
      <c r="PMZ135" s="31">
        <v>1995</v>
      </c>
      <c r="PNA135" s="35"/>
      <c r="PNB135" s="31">
        <v>2019</v>
      </c>
      <c r="PNC135" s="26"/>
      <c r="PND135" s="14" t="s">
        <v>3483</v>
      </c>
      <c r="PNE135" s="55" t="s">
        <v>3443</v>
      </c>
      <c r="PNF135" s="28" t="s">
        <v>3481</v>
      </c>
      <c r="PNG135" s="28" t="s">
        <v>3482</v>
      </c>
      <c r="PNH135" s="31">
        <v>1995</v>
      </c>
      <c r="PNI135" s="35"/>
      <c r="PNJ135" s="31">
        <v>2019</v>
      </c>
      <c r="PNK135" s="26"/>
      <c r="PNL135" s="14" t="s">
        <v>3483</v>
      </c>
      <c r="PNM135" s="55" t="s">
        <v>3443</v>
      </c>
      <c r="PNN135" s="28" t="s">
        <v>3481</v>
      </c>
      <c r="PNO135" s="28" t="s">
        <v>3482</v>
      </c>
      <c r="PNP135" s="31">
        <v>1995</v>
      </c>
      <c r="PNQ135" s="35"/>
      <c r="PNR135" s="31">
        <v>2019</v>
      </c>
      <c r="PNS135" s="26"/>
      <c r="PNT135" s="14" t="s">
        <v>3483</v>
      </c>
      <c r="PNU135" s="55" t="s">
        <v>3443</v>
      </c>
      <c r="PNV135" s="28" t="s">
        <v>3481</v>
      </c>
      <c r="PNW135" s="28" t="s">
        <v>3482</v>
      </c>
      <c r="PNX135" s="31">
        <v>1995</v>
      </c>
      <c r="PNY135" s="35"/>
      <c r="PNZ135" s="31">
        <v>2019</v>
      </c>
      <c r="POA135" s="26"/>
      <c r="POB135" s="14" t="s">
        <v>3483</v>
      </c>
      <c r="POC135" s="55" t="s">
        <v>3443</v>
      </c>
      <c r="POD135" s="28" t="s">
        <v>3481</v>
      </c>
      <c r="POE135" s="28" t="s">
        <v>3482</v>
      </c>
      <c r="POF135" s="31">
        <v>1995</v>
      </c>
      <c r="POG135" s="35"/>
      <c r="POH135" s="31">
        <v>2019</v>
      </c>
      <c r="POI135" s="26"/>
      <c r="POJ135" s="14" t="s">
        <v>3483</v>
      </c>
      <c r="POK135" s="55" t="s">
        <v>3443</v>
      </c>
      <c r="POL135" s="28" t="s">
        <v>3481</v>
      </c>
      <c r="POM135" s="28" t="s">
        <v>3482</v>
      </c>
      <c r="PON135" s="31">
        <v>1995</v>
      </c>
      <c r="POO135" s="35"/>
      <c r="POP135" s="31">
        <v>2019</v>
      </c>
      <c r="POQ135" s="26"/>
      <c r="POR135" s="14" t="s">
        <v>3483</v>
      </c>
      <c r="POS135" s="55" t="s">
        <v>3443</v>
      </c>
      <c r="POT135" s="28" t="s">
        <v>3481</v>
      </c>
      <c r="POU135" s="28" t="s">
        <v>3482</v>
      </c>
      <c r="POV135" s="31">
        <v>1995</v>
      </c>
      <c r="POW135" s="35"/>
      <c r="POX135" s="31">
        <v>2019</v>
      </c>
      <c r="POY135" s="26"/>
      <c r="POZ135" s="14" t="s">
        <v>3483</v>
      </c>
      <c r="PPA135" s="55" t="s">
        <v>3443</v>
      </c>
      <c r="PPB135" s="28" t="s">
        <v>3481</v>
      </c>
      <c r="PPC135" s="28" t="s">
        <v>3482</v>
      </c>
      <c r="PPD135" s="31">
        <v>1995</v>
      </c>
      <c r="PPE135" s="35"/>
      <c r="PPF135" s="31">
        <v>2019</v>
      </c>
      <c r="PPG135" s="26"/>
      <c r="PPH135" s="14" t="s">
        <v>3483</v>
      </c>
      <c r="PPI135" s="55" t="s">
        <v>3443</v>
      </c>
      <c r="PPJ135" s="28" t="s">
        <v>3481</v>
      </c>
      <c r="PPK135" s="28" t="s">
        <v>3482</v>
      </c>
      <c r="PPL135" s="31">
        <v>1995</v>
      </c>
      <c r="PPM135" s="35"/>
      <c r="PPN135" s="31">
        <v>2019</v>
      </c>
      <c r="PPO135" s="26"/>
      <c r="PPP135" s="14" t="s">
        <v>3483</v>
      </c>
      <c r="PPQ135" s="55" t="s">
        <v>3443</v>
      </c>
      <c r="PPR135" s="28" t="s">
        <v>3481</v>
      </c>
      <c r="PPS135" s="28" t="s">
        <v>3482</v>
      </c>
      <c r="PPT135" s="31">
        <v>1995</v>
      </c>
      <c r="PPU135" s="35"/>
      <c r="PPV135" s="31">
        <v>2019</v>
      </c>
      <c r="PPW135" s="26"/>
      <c r="PPX135" s="14" t="s">
        <v>3483</v>
      </c>
      <c r="PPY135" s="55" t="s">
        <v>3443</v>
      </c>
      <c r="PPZ135" s="28" t="s">
        <v>3481</v>
      </c>
      <c r="PQA135" s="28" t="s">
        <v>3482</v>
      </c>
      <c r="PQB135" s="31">
        <v>1995</v>
      </c>
      <c r="PQC135" s="35"/>
      <c r="PQD135" s="31">
        <v>2019</v>
      </c>
      <c r="PQE135" s="26"/>
      <c r="PQF135" s="14" t="s">
        <v>3483</v>
      </c>
      <c r="PQG135" s="55" t="s">
        <v>3443</v>
      </c>
      <c r="PQH135" s="28" t="s">
        <v>3481</v>
      </c>
      <c r="PQI135" s="28" t="s">
        <v>3482</v>
      </c>
      <c r="PQJ135" s="31">
        <v>1995</v>
      </c>
      <c r="PQK135" s="35"/>
      <c r="PQL135" s="31">
        <v>2019</v>
      </c>
      <c r="PQM135" s="26"/>
      <c r="PQN135" s="14" t="s">
        <v>3483</v>
      </c>
      <c r="PQO135" s="55" t="s">
        <v>3443</v>
      </c>
      <c r="PQP135" s="28" t="s">
        <v>3481</v>
      </c>
      <c r="PQQ135" s="28" t="s">
        <v>3482</v>
      </c>
      <c r="PQR135" s="31">
        <v>1995</v>
      </c>
      <c r="PQS135" s="35"/>
      <c r="PQT135" s="31">
        <v>2019</v>
      </c>
      <c r="PQU135" s="26"/>
      <c r="PQV135" s="14" t="s">
        <v>3483</v>
      </c>
      <c r="PQW135" s="55" t="s">
        <v>3443</v>
      </c>
      <c r="PQX135" s="28" t="s">
        <v>3481</v>
      </c>
      <c r="PQY135" s="28" t="s">
        <v>3482</v>
      </c>
      <c r="PQZ135" s="31">
        <v>1995</v>
      </c>
      <c r="PRA135" s="35"/>
      <c r="PRB135" s="31">
        <v>2019</v>
      </c>
      <c r="PRC135" s="26"/>
      <c r="PRD135" s="14" t="s">
        <v>3483</v>
      </c>
      <c r="PRE135" s="55" t="s">
        <v>3443</v>
      </c>
      <c r="PRF135" s="28" t="s">
        <v>3481</v>
      </c>
      <c r="PRG135" s="28" t="s">
        <v>3482</v>
      </c>
      <c r="PRH135" s="31">
        <v>1995</v>
      </c>
      <c r="PRI135" s="35"/>
      <c r="PRJ135" s="31">
        <v>2019</v>
      </c>
      <c r="PRK135" s="26"/>
      <c r="PRL135" s="14" t="s">
        <v>3483</v>
      </c>
      <c r="PRM135" s="55" t="s">
        <v>3443</v>
      </c>
      <c r="PRN135" s="28" t="s">
        <v>3481</v>
      </c>
      <c r="PRO135" s="28" t="s">
        <v>3482</v>
      </c>
      <c r="PRP135" s="31">
        <v>1995</v>
      </c>
      <c r="PRQ135" s="35"/>
      <c r="PRR135" s="31">
        <v>2019</v>
      </c>
      <c r="PRS135" s="26"/>
      <c r="PRT135" s="14" t="s">
        <v>3483</v>
      </c>
      <c r="PRU135" s="55" t="s">
        <v>3443</v>
      </c>
      <c r="PRV135" s="28" t="s">
        <v>3481</v>
      </c>
      <c r="PRW135" s="28" t="s">
        <v>3482</v>
      </c>
      <c r="PRX135" s="31">
        <v>1995</v>
      </c>
      <c r="PRY135" s="35"/>
      <c r="PRZ135" s="31">
        <v>2019</v>
      </c>
      <c r="PSA135" s="26"/>
      <c r="PSB135" s="14" t="s">
        <v>3483</v>
      </c>
      <c r="PSC135" s="55" t="s">
        <v>3443</v>
      </c>
      <c r="PSD135" s="28" t="s">
        <v>3481</v>
      </c>
      <c r="PSE135" s="28" t="s">
        <v>3482</v>
      </c>
      <c r="PSF135" s="31">
        <v>1995</v>
      </c>
      <c r="PSG135" s="35"/>
      <c r="PSH135" s="31">
        <v>2019</v>
      </c>
      <c r="PSI135" s="26"/>
      <c r="PSJ135" s="14" t="s">
        <v>3483</v>
      </c>
      <c r="PSK135" s="55" t="s">
        <v>3443</v>
      </c>
      <c r="PSL135" s="28" t="s">
        <v>3481</v>
      </c>
      <c r="PSM135" s="28" t="s">
        <v>3482</v>
      </c>
      <c r="PSN135" s="31">
        <v>1995</v>
      </c>
      <c r="PSO135" s="35"/>
      <c r="PSP135" s="31">
        <v>2019</v>
      </c>
      <c r="PSQ135" s="26"/>
      <c r="PSR135" s="14" t="s">
        <v>3483</v>
      </c>
      <c r="PSS135" s="55" t="s">
        <v>3443</v>
      </c>
      <c r="PST135" s="28" t="s">
        <v>3481</v>
      </c>
      <c r="PSU135" s="28" t="s">
        <v>3482</v>
      </c>
      <c r="PSV135" s="31">
        <v>1995</v>
      </c>
      <c r="PSW135" s="35"/>
      <c r="PSX135" s="31">
        <v>2019</v>
      </c>
      <c r="PSY135" s="26"/>
      <c r="PSZ135" s="14" t="s">
        <v>3483</v>
      </c>
      <c r="PTA135" s="55" t="s">
        <v>3443</v>
      </c>
      <c r="PTB135" s="28" t="s">
        <v>3481</v>
      </c>
      <c r="PTC135" s="28" t="s">
        <v>3482</v>
      </c>
      <c r="PTD135" s="31">
        <v>1995</v>
      </c>
      <c r="PTE135" s="35"/>
      <c r="PTF135" s="31">
        <v>2019</v>
      </c>
      <c r="PTG135" s="26"/>
      <c r="PTH135" s="14" t="s">
        <v>3483</v>
      </c>
      <c r="PTI135" s="55" t="s">
        <v>3443</v>
      </c>
      <c r="PTJ135" s="28" t="s">
        <v>3481</v>
      </c>
      <c r="PTK135" s="28" t="s">
        <v>3482</v>
      </c>
      <c r="PTL135" s="31">
        <v>1995</v>
      </c>
      <c r="PTM135" s="35"/>
      <c r="PTN135" s="31">
        <v>2019</v>
      </c>
      <c r="PTO135" s="26"/>
      <c r="PTP135" s="14" t="s">
        <v>3483</v>
      </c>
      <c r="PTQ135" s="55" t="s">
        <v>3443</v>
      </c>
      <c r="PTR135" s="28" t="s">
        <v>3481</v>
      </c>
      <c r="PTS135" s="28" t="s">
        <v>3482</v>
      </c>
      <c r="PTT135" s="31">
        <v>1995</v>
      </c>
      <c r="PTU135" s="35"/>
      <c r="PTV135" s="31">
        <v>2019</v>
      </c>
      <c r="PTW135" s="26"/>
      <c r="PTX135" s="14" t="s">
        <v>3483</v>
      </c>
      <c r="PTY135" s="55" t="s">
        <v>3443</v>
      </c>
      <c r="PTZ135" s="28" t="s">
        <v>3481</v>
      </c>
      <c r="PUA135" s="28" t="s">
        <v>3482</v>
      </c>
      <c r="PUB135" s="31">
        <v>1995</v>
      </c>
      <c r="PUC135" s="35"/>
      <c r="PUD135" s="31">
        <v>2019</v>
      </c>
      <c r="PUE135" s="26"/>
      <c r="PUF135" s="14" t="s">
        <v>3483</v>
      </c>
      <c r="PUG135" s="55" t="s">
        <v>3443</v>
      </c>
      <c r="PUH135" s="28" t="s">
        <v>3481</v>
      </c>
      <c r="PUI135" s="28" t="s">
        <v>3482</v>
      </c>
      <c r="PUJ135" s="31">
        <v>1995</v>
      </c>
      <c r="PUK135" s="35"/>
      <c r="PUL135" s="31">
        <v>2019</v>
      </c>
      <c r="PUM135" s="26"/>
      <c r="PUN135" s="14" t="s">
        <v>3483</v>
      </c>
      <c r="PUO135" s="55" t="s">
        <v>3443</v>
      </c>
      <c r="PUP135" s="28" t="s">
        <v>3481</v>
      </c>
      <c r="PUQ135" s="28" t="s">
        <v>3482</v>
      </c>
      <c r="PUR135" s="31">
        <v>1995</v>
      </c>
      <c r="PUS135" s="35"/>
      <c r="PUT135" s="31">
        <v>2019</v>
      </c>
      <c r="PUU135" s="26"/>
      <c r="PUV135" s="14" t="s">
        <v>3483</v>
      </c>
      <c r="PUW135" s="55" t="s">
        <v>3443</v>
      </c>
      <c r="PUX135" s="28" t="s">
        <v>3481</v>
      </c>
      <c r="PUY135" s="28" t="s">
        <v>3482</v>
      </c>
      <c r="PUZ135" s="31">
        <v>1995</v>
      </c>
      <c r="PVA135" s="35"/>
      <c r="PVB135" s="31">
        <v>2019</v>
      </c>
      <c r="PVC135" s="26"/>
      <c r="PVD135" s="14" t="s">
        <v>3483</v>
      </c>
      <c r="PVE135" s="55" t="s">
        <v>3443</v>
      </c>
      <c r="PVF135" s="28" t="s">
        <v>3481</v>
      </c>
      <c r="PVG135" s="28" t="s">
        <v>3482</v>
      </c>
      <c r="PVH135" s="31">
        <v>1995</v>
      </c>
      <c r="PVI135" s="35"/>
      <c r="PVJ135" s="31">
        <v>2019</v>
      </c>
      <c r="PVK135" s="26"/>
      <c r="PVL135" s="14" t="s">
        <v>3483</v>
      </c>
      <c r="PVM135" s="55" t="s">
        <v>3443</v>
      </c>
      <c r="PVN135" s="28" t="s">
        <v>3481</v>
      </c>
      <c r="PVO135" s="28" t="s">
        <v>3482</v>
      </c>
      <c r="PVP135" s="31">
        <v>1995</v>
      </c>
      <c r="PVQ135" s="35"/>
      <c r="PVR135" s="31">
        <v>2019</v>
      </c>
      <c r="PVS135" s="26"/>
      <c r="PVT135" s="14" t="s">
        <v>3483</v>
      </c>
      <c r="PVU135" s="55" t="s">
        <v>3443</v>
      </c>
      <c r="PVV135" s="28" t="s">
        <v>3481</v>
      </c>
      <c r="PVW135" s="28" t="s">
        <v>3482</v>
      </c>
      <c r="PVX135" s="31">
        <v>1995</v>
      </c>
      <c r="PVY135" s="35"/>
      <c r="PVZ135" s="31">
        <v>2019</v>
      </c>
      <c r="PWA135" s="26"/>
      <c r="PWB135" s="14" t="s">
        <v>3483</v>
      </c>
      <c r="PWC135" s="55" t="s">
        <v>3443</v>
      </c>
      <c r="PWD135" s="28" t="s">
        <v>3481</v>
      </c>
      <c r="PWE135" s="28" t="s">
        <v>3482</v>
      </c>
      <c r="PWF135" s="31">
        <v>1995</v>
      </c>
      <c r="PWG135" s="35"/>
      <c r="PWH135" s="31">
        <v>2019</v>
      </c>
      <c r="PWI135" s="26"/>
      <c r="PWJ135" s="14" t="s">
        <v>3483</v>
      </c>
      <c r="PWK135" s="55" t="s">
        <v>3443</v>
      </c>
      <c r="PWL135" s="28" t="s">
        <v>3481</v>
      </c>
      <c r="PWM135" s="28" t="s">
        <v>3482</v>
      </c>
      <c r="PWN135" s="31">
        <v>1995</v>
      </c>
      <c r="PWO135" s="35"/>
      <c r="PWP135" s="31">
        <v>2019</v>
      </c>
      <c r="PWQ135" s="26"/>
      <c r="PWR135" s="14" t="s">
        <v>3483</v>
      </c>
      <c r="PWS135" s="55" t="s">
        <v>3443</v>
      </c>
      <c r="PWT135" s="28" t="s">
        <v>3481</v>
      </c>
      <c r="PWU135" s="28" t="s">
        <v>3482</v>
      </c>
      <c r="PWV135" s="31">
        <v>1995</v>
      </c>
      <c r="PWW135" s="35"/>
      <c r="PWX135" s="31">
        <v>2019</v>
      </c>
      <c r="PWY135" s="26"/>
      <c r="PWZ135" s="14" t="s">
        <v>3483</v>
      </c>
      <c r="PXA135" s="55" t="s">
        <v>3443</v>
      </c>
      <c r="PXB135" s="28" t="s">
        <v>3481</v>
      </c>
      <c r="PXC135" s="28" t="s">
        <v>3482</v>
      </c>
      <c r="PXD135" s="31">
        <v>1995</v>
      </c>
      <c r="PXE135" s="35"/>
      <c r="PXF135" s="31">
        <v>2019</v>
      </c>
      <c r="PXG135" s="26"/>
      <c r="PXH135" s="14" t="s">
        <v>3483</v>
      </c>
      <c r="PXI135" s="55" t="s">
        <v>3443</v>
      </c>
      <c r="PXJ135" s="28" t="s">
        <v>3481</v>
      </c>
      <c r="PXK135" s="28" t="s">
        <v>3482</v>
      </c>
      <c r="PXL135" s="31">
        <v>1995</v>
      </c>
      <c r="PXM135" s="35"/>
      <c r="PXN135" s="31">
        <v>2019</v>
      </c>
      <c r="PXO135" s="26"/>
      <c r="PXP135" s="14" t="s">
        <v>3483</v>
      </c>
      <c r="PXQ135" s="55" t="s">
        <v>3443</v>
      </c>
      <c r="PXR135" s="28" t="s">
        <v>3481</v>
      </c>
      <c r="PXS135" s="28" t="s">
        <v>3482</v>
      </c>
      <c r="PXT135" s="31">
        <v>1995</v>
      </c>
      <c r="PXU135" s="35"/>
      <c r="PXV135" s="31">
        <v>2019</v>
      </c>
      <c r="PXW135" s="26"/>
      <c r="PXX135" s="14" t="s">
        <v>3483</v>
      </c>
      <c r="PXY135" s="55" t="s">
        <v>3443</v>
      </c>
      <c r="PXZ135" s="28" t="s">
        <v>3481</v>
      </c>
      <c r="PYA135" s="28" t="s">
        <v>3482</v>
      </c>
      <c r="PYB135" s="31">
        <v>1995</v>
      </c>
      <c r="PYC135" s="35"/>
      <c r="PYD135" s="31">
        <v>2019</v>
      </c>
      <c r="PYE135" s="26"/>
      <c r="PYF135" s="14" t="s">
        <v>3483</v>
      </c>
      <c r="PYG135" s="55" t="s">
        <v>3443</v>
      </c>
      <c r="PYH135" s="28" t="s">
        <v>3481</v>
      </c>
      <c r="PYI135" s="28" t="s">
        <v>3482</v>
      </c>
      <c r="PYJ135" s="31">
        <v>1995</v>
      </c>
      <c r="PYK135" s="35"/>
      <c r="PYL135" s="31">
        <v>2019</v>
      </c>
      <c r="PYM135" s="26"/>
      <c r="PYN135" s="14" t="s">
        <v>3483</v>
      </c>
      <c r="PYO135" s="55" t="s">
        <v>3443</v>
      </c>
      <c r="PYP135" s="28" t="s">
        <v>3481</v>
      </c>
      <c r="PYQ135" s="28" t="s">
        <v>3482</v>
      </c>
      <c r="PYR135" s="31">
        <v>1995</v>
      </c>
      <c r="PYS135" s="35"/>
      <c r="PYT135" s="31">
        <v>2019</v>
      </c>
      <c r="PYU135" s="26"/>
      <c r="PYV135" s="14" t="s">
        <v>3483</v>
      </c>
      <c r="PYW135" s="55" t="s">
        <v>3443</v>
      </c>
      <c r="PYX135" s="28" t="s">
        <v>3481</v>
      </c>
      <c r="PYY135" s="28" t="s">
        <v>3482</v>
      </c>
      <c r="PYZ135" s="31">
        <v>1995</v>
      </c>
      <c r="PZA135" s="35"/>
      <c r="PZB135" s="31">
        <v>2019</v>
      </c>
      <c r="PZC135" s="26"/>
      <c r="PZD135" s="14" t="s">
        <v>3483</v>
      </c>
      <c r="PZE135" s="55" t="s">
        <v>3443</v>
      </c>
      <c r="PZF135" s="28" t="s">
        <v>3481</v>
      </c>
      <c r="PZG135" s="28" t="s">
        <v>3482</v>
      </c>
      <c r="PZH135" s="31">
        <v>1995</v>
      </c>
      <c r="PZI135" s="35"/>
      <c r="PZJ135" s="31">
        <v>2019</v>
      </c>
      <c r="PZK135" s="26"/>
      <c r="PZL135" s="14" t="s">
        <v>3483</v>
      </c>
      <c r="PZM135" s="55" t="s">
        <v>3443</v>
      </c>
      <c r="PZN135" s="28" t="s">
        <v>3481</v>
      </c>
      <c r="PZO135" s="28" t="s">
        <v>3482</v>
      </c>
      <c r="PZP135" s="31">
        <v>1995</v>
      </c>
      <c r="PZQ135" s="35"/>
      <c r="PZR135" s="31">
        <v>2019</v>
      </c>
      <c r="PZS135" s="26"/>
      <c r="PZT135" s="14" t="s">
        <v>3483</v>
      </c>
      <c r="PZU135" s="55" t="s">
        <v>3443</v>
      </c>
      <c r="PZV135" s="28" t="s">
        <v>3481</v>
      </c>
      <c r="PZW135" s="28" t="s">
        <v>3482</v>
      </c>
      <c r="PZX135" s="31">
        <v>1995</v>
      </c>
      <c r="PZY135" s="35"/>
      <c r="PZZ135" s="31">
        <v>2019</v>
      </c>
      <c r="QAA135" s="26"/>
      <c r="QAB135" s="14" t="s">
        <v>3483</v>
      </c>
      <c r="QAC135" s="55" t="s">
        <v>3443</v>
      </c>
      <c r="QAD135" s="28" t="s">
        <v>3481</v>
      </c>
      <c r="QAE135" s="28" t="s">
        <v>3482</v>
      </c>
      <c r="QAF135" s="31">
        <v>1995</v>
      </c>
      <c r="QAG135" s="35"/>
      <c r="QAH135" s="31">
        <v>2019</v>
      </c>
      <c r="QAI135" s="26"/>
      <c r="QAJ135" s="14" t="s">
        <v>3483</v>
      </c>
      <c r="QAK135" s="55" t="s">
        <v>3443</v>
      </c>
      <c r="QAL135" s="28" t="s">
        <v>3481</v>
      </c>
      <c r="QAM135" s="28" t="s">
        <v>3482</v>
      </c>
      <c r="QAN135" s="31">
        <v>1995</v>
      </c>
      <c r="QAO135" s="35"/>
      <c r="QAP135" s="31">
        <v>2019</v>
      </c>
      <c r="QAQ135" s="26"/>
      <c r="QAR135" s="14" t="s">
        <v>3483</v>
      </c>
      <c r="QAS135" s="55" t="s">
        <v>3443</v>
      </c>
      <c r="QAT135" s="28" t="s">
        <v>3481</v>
      </c>
      <c r="QAU135" s="28" t="s">
        <v>3482</v>
      </c>
      <c r="QAV135" s="31">
        <v>1995</v>
      </c>
      <c r="QAW135" s="35"/>
      <c r="QAX135" s="31">
        <v>2019</v>
      </c>
      <c r="QAY135" s="26"/>
      <c r="QAZ135" s="14" t="s">
        <v>3483</v>
      </c>
      <c r="QBA135" s="55" t="s">
        <v>3443</v>
      </c>
      <c r="QBB135" s="28" t="s">
        <v>3481</v>
      </c>
      <c r="QBC135" s="28" t="s">
        <v>3482</v>
      </c>
      <c r="QBD135" s="31">
        <v>1995</v>
      </c>
      <c r="QBE135" s="35"/>
      <c r="QBF135" s="31">
        <v>2019</v>
      </c>
      <c r="QBG135" s="26"/>
      <c r="QBH135" s="14" t="s">
        <v>3483</v>
      </c>
      <c r="QBI135" s="55" t="s">
        <v>3443</v>
      </c>
      <c r="QBJ135" s="28" t="s">
        <v>3481</v>
      </c>
      <c r="QBK135" s="28" t="s">
        <v>3482</v>
      </c>
      <c r="QBL135" s="31">
        <v>1995</v>
      </c>
      <c r="QBM135" s="35"/>
      <c r="QBN135" s="31">
        <v>2019</v>
      </c>
      <c r="QBO135" s="26"/>
      <c r="QBP135" s="14" t="s">
        <v>3483</v>
      </c>
      <c r="QBQ135" s="55" t="s">
        <v>3443</v>
      </c>
      <c r="QBR135" s="28" t="s">
        <v>3481</v>
      </c>
      <c r="QBS135" s="28" t="s">
        <v>3482</v>
      </c>
      <c r="QBT135" s="31">
        <v>1995</v>
      </c>
      <c r="QBU135" s="35"/>
      <c r="QBV135" s="31">
        <v>2019</v>
      </c>
      <c r="QBW135" s="26"/>
      <c r="QBX135" s="14" t="s">
        <v>3483</v>
      </c>
      <c r="QBY135" s="55" t="s">
        <v>3443</v>
      </c>
      <c r="QBZ135" s="28" t="s">
        <v>3481</v>
      </c>
      <c r="QCA135" s="28" t="s">
        <v>3482</v>
      </c>
      <c r="QCB135" s="31">
        <v>1995</v>
      </c>
      <c r="QCC135" s="35"/>
      <c r="QCD135" s="31">
        <v>2019</v>
      </c>
      <c r="QCE135" s="26"/>
      <c r="QCF135" s="14" t="s">
        <v>3483</v>
      </c>
      <c r="QCG135" s="55" t="s">
        <v>3443</v>
      </c>
      <c r="QCH135" s="28" t="s">
        <v>3481</v>
      </c>
      <c r="QCI135" s="28" t="s">
        <v>3482</v>
      </c>
      <c r="QCJ135" s="31">
        <v>1995</v>
      </c>
      <c r="QCK135" s="35"/>
      <c r="QCL135" s="31">
        <v>2019</v>
      </c>
      <c r="QCM135" s="26"/>
      <c r="QCN135" s="14" t="s">
        <v>3483</v>
      </c>
      <c r="QCO135" s="55" t="s">
        <v>3443</v>
      </c>
      <c r="QCP135" s="28" t="s">
        <v>3481</v>
      </c>
      <c r="QCQ135" s="28" t="s">
        <v>3482</v>
      </c>
      <c r="QCR135" s="31">
        <v>1995</v>
      </c>
      <c r="QCS135" s="35"/>
      <c r="QCT135" s="31">
        <v>2019</v>
      </c>
      <c r="QCU135" s="26"/>
      <c r="QCV135" s="14" t="s">
        <v>3483</v>
      </c>
      <c r="QCW135" s="55" t="s">
        <v>3443</v>
      </c>
      <c r="QCX135" s="28" t="s">
        <v>3481</v>
      </c>
      <c r="QCY135" s="28" t="s">
        <v>3482</v>
      </c>
      <c r="QCZ135" s="31">
        <v>1995</v>
      </c>
      <c r="QDA135" s="35"/>
      <c r="QDB135" s="31">
        <v>2019</v>
      </c>
      <c r="QDC135" s="26"/>
      <c r="QDD135" s="14" t="s">
        <v>3483</v>
      </c>
      <c r="QDE135" s="55" t="s">
        <v>3443</v>
      </c>
      <c r="QDF135" s="28" t="s">
        <v>3481</v>
      </c>
      <c r="QDG135" s="28" t="s">
        <v>3482</v>
      </c>
      <c r="QDH135" s="31">
        <v>1995</v>
      </c>
      <c r="QDI135" s="35"/>
      <c r="QDJ135" s="31">
        <v>2019</v>
      </c>
      <c r="QDK135" s="26"/>
      <c r="QDL135" s="14" t="s">
        <v>3483</v>
      </c>
      <c r="QDM135" s="55" t="s">
        <v>3443</v>
      </c>
      <c r="QDN135" s="28" t="s">
        <v>3481</v>
      </c>
      <c r="QDO135" s="28" t="s">
        <v>3482</v>
      </c>
      <c r="QDP135" s="31">
        <v>1995</v>
      </c>
      <c r="QDQ135" s="35"/>
      <c r="QDR135" s="31">
        <v>2019</v>
      </c>
      <c r="QDS135" s="26"/>
      <c r="QDT135" s="14" t="s">
        <v>3483</v>
      </c>
      <c r="QDU135" s="55" t="s">
        <v>3443</v>
      </c>
      <c r="QDV135" s="28" t="s">
        <v>3481</v>
      </c>
      <c r="QDW135" s="28" t="s">
        <v>3482</v>
      </c>
      <c r="QDX135" s="31">
        <v>1995</v>
      </c>
      <c r="QDY135" s="35"/>
      <c r="QDZ135" s="31">
        <v>2019</v>
      </c>
      <c r="QEA135" s="26"/>
      <c r="QEB135" s="14" t="s">
        <v>3483</v>
      </c>
      <c r="QEC135" s="55" t="s">
        <v>3443</v>
      </c>
      <c r="QED135" s="28" t="s">
        <v>3481</v>
      </c>
      <c r="QEE135" s="28" t="s">
        <v>3482</v>
      </c>
      <c r="QEF135" s="31">
        <v>1995</v>
      </c>
      <c r="QEG135" s="35"/>
      <c r="QEH135" s="31">
        <v>2019</v>
      </c>
      <c r="QEI135" s="26"/>
      <c r="QEJ135" s="14" t="s">
        <v>3483</v>
      </c>
      <c r="QEK135" s="55" t="s">
        <v>3443</v>
      </c>
      <c r="QEL135" s="28" t="s">
        <v>3481</v>
      </c>
      <c r="QEM135" s="28" t="s">
        <v>3482</v>
      </c>
      <c r="QEN135" s="31">
        <v>1995</v>
      </c>
      <c r="QEO135" s="35"/>
      <c r="QEP135" s="31">
        <v>2019</v>
      </c>
      <c r="QEQ135" s="26"/>
      <c r="QER135" s="14" t="s">
        <v>3483</v>
      </c>
      <c r="QES135" s="55" t="s">
        <v>3443</v>
      </c>
      <c r="QET135" s="28" t="s">
        <v>3481</v>
      </c>
      <c r="QEU135" s="28" t="s">
        <v>3482</v>
      </c>
      <c r="QEV135" s="31">
        <v>1995</v>
      </c>
      <c r="QEW135" s="35"/>
      <c r="QEX135" s="31">
        <v>2019</v>
      </c>
      <c r="QEY135" s="26"/>
      <c r="QEZ135" s="14" t="s">
        <v>3483</v>
      </c>
      <c r="QFA135" s="55" t="s">
        <v>3443</v>
      </c>
      <c r="QFB135" s="28" t="s">
        <v>3481</v>
      </c>
      <c r="QFC135" s="28" t="s">
        <v>3482</v>
      </c>
      <c r="QFD135" s="31">
        <v>1995</v>
      </c>
      <c r="QFE135" s="35"/>
      <c r="QFF135" s="31">
        <v>2019</v>
      </c>
      <c r="QFG135" s="26"/>
      <c r="QFH135" s="14" t="s">
        <v>3483</v>
      </c>
      <c r="QFI135" s="55" t="s">
        <v>3443</v>
      </c>
      <c r="QFJ135" s="28" t="s">
        <v>3481</v>
      </c>
      <c r="QFK135" s="28" t="s">
        <v>3482</v>
      </c>
      <c r="QFL135" s="31">
        <v>1995</v>
      </c>
      <c r="QFM135" s="35"/>
      <c r="QFN135" s="31">
        <v>2019</v>
      </c>
      <c r="QFO135" s="26"/>
      <c r="QFP135" s="14" t="s">
        <v>3483</v>
      </c>
      <c r="QFQ135" s="55" t="s">
        <v>3443</v>
      </c>
      <c r="QFR135" s="28" t="s">
        <v>3481</v>
      </c>
      <c r="QFS135" s="28" t="s">
        <v>3482</v>
      </c>
      <c r="QFT135" s="31">
        <v>1995</v>
      </c>
      <c r="QFU135" s="35"/>
      <c r="QFV135" s="31">
        <v>2019</v>
      </c>
      <c r="QFW135" s="26"/>
      <c r="QFX135" s="14" t="s">
        <v>3483</v>
      </c>
      <c r="QFY135" s="55" t="s">
        <v>3443</v>
      </c>
      <c r="QFZ135" s="28" t="s">
        <v>3481</v>
      </c>
      <c r="QGA135" s="28" t="s">
        <v>3482</v>
      </c>
      <c r="QGB135" s="31">
        <v>1995</v>
      </c>
      <c r="QGC135" s="35"/>
      <c r="QGD135" s="31">
        <v>2019</v>
      </c>
      <c r="QGE135" s="26"/>
      <c r="QGF135" s="14" t="s">
        <v>3483</v>
      </c>
      <c r="QGG135" s="55" t="s">
        <v>3443</v>
      </c>
      <c r="QGH135" s="28" t="s">
        <v>3481</v>
      </c>
      <c r="QGI135" s="28" t="s">
        <v>3482</v>
      </c>
      <c r="QGJ135" s="31">
        <v>1995</v>
      </c>
      <c r="QGK135" s="35"/>
      <c r="QGL135" s="31">
        <v>2019</v>
      </c>
      <c r="QGM135" s="26"/>
      <c r="QGN135" s="14" t="s">
        <v>3483</v>
      </c>
      <c r="QGO135" s="55" t="s">
        <v>3443</v>
      </c>
      <c r="QGP135" s="28" t="s">
        <v>3481</v>
      </c>
      <c r="QGQ135" s="28" t="s">
        <v>3482</v>
      </c>
      <c r="QGR135" s="31">
        <v>1995</v>
      </c>
      <c r="QGS135" s="35"/>
      <c r="QGT135" s="31">
        <v>2019</v>
      </c>
      <c r="QGU135" s="26"/>
      <c r="QGV135" s="14" t="s">
        <v>3483</v>
      </c>
      <c r="QGW135" s="55" t="s">
        <v>3443</v>
      </c>
      <c r="QGX135" s="28" t="s">
        <v>3481</v>
      </c>
      <c r="QGY135" s="28" t="s">
        <v>3482</v>
      </c>
      <c r="QGZ135" s="31">
        <v>1995</v>
      </c>
      <c r="QHA135" s="35"/>
      <c r="QHB135" s="31">
        <v>2019</v>
      </c>
      <c r="QHC135" s="26"/>
      <c r="QHD135" s="14" t="s">
        <v>3483</v>
      </c>
      <c r="QHE135" s="55" t="s">
        <v>3443</v>
      </c>
      <c r="QHF135" s="28" t="s">
        <v>3481</v>
      </c>
      <c r="QHG135" s="28" t="s">
        <v>3482</v>
      </c>
      <c r="QHH135" s="31">
        <v>1995</v>
      </c>
      <c r="QHI135" s="35"/>
      <c r="QHJ135" s="31">
        <v>2019</v>
      </c>
      <c r="QHK135" s="26"/>
      <c r="QHL135" s="14" t="s">
        <v>3483</v>
      </c>
      <c r="QHM135" s="55" t="s">
        <v>3443</v>
      </c>
      <c r="QHN135" s="28" t="s">
        <v>3481</v>
      </c>
      <c r="QHO135" s="28" t="s">
        <v>3482</v>
      </c>
      <c r="QHP135" s="31">
        <v>1995</v>
      </c>
      <c r="QHQ135" s="35"/>
      <c r="QHR135" s="31">
        <v>2019</v>
      </c>
      <c r="QHS135" s="26"/>
      <c r="QHT135" s="14" t="s">
        <v>3483</v>
      </c>
      <c r="QHU135" s="55" t="s">
        <v>3443</v>
      </c>
      <c r="QHV135" s="28" t="s">
        <v>3481</v>
      </c>
      <c r="QHW135" s="28" t="s">
        <v>3482</v>
      </c>
      <c r="QHX135" s="31">
        <v>1995</v>
      </c>
      <c r="QHY135" s="35"/>
      <c r="QHZ135" s="31">
        <v>2019</v>
      </c>
      <c r="QIA135" s="26"/>
      <c r="QIB135" s="14" t="s">
        <v>3483</v>
      </c>
      <c r="QIC135" s="55" t="s">
        <v>3443</v>
      </c>
      <c r="QID135" s="28" t="s">
        <v>3481</v>
      </c>
      <c r="QIE135" s="28" t="s">
        <v>3482</v>
      </c>
      <c r="QIF135" s="31">
        <v>1995</v>
      </c>
      <c r="QIG135" s="35"/>
      <c r="QIH135" s="31">
        <v>2019</v>
      </c>
      <c r="QII135" s="26"/>
      <c r="QIJ135" s="14" t="s">
        <v>3483</v>
      </c>
      <c r="QIK135" s="55" t="s">
        <v>3443</v>
      </c>
      <c r="QIL135" s="28" t="s">
        <v>3481</v>
      </c>
      <c r="QIM135" s="28" t="s">
        <v>3482</v>
      </c>
      <c r="QIN135" s="31">
        <v>1995</v>
      </c>
      <c r="QIO135" s="35"/>
      <c r="QIP135" s="31">
        <v>2019</v>
      </c>
      <c r="QIQ135" s="26"/>
      <c r="QIR135" s="14" t="s">
        <v>3483</v>
      </c>
      <c r="QIS135" s="55" t="s">
        <v>3443</v>
      </c>
      <c r="QIT135" s="28" t="s">
        <v>3481</v>
      </c>
      <c r="QIU135" s="28" t="s">
        <v>3482</v>
      </c>
      <c r="QIV135" s="31">
        <v>1995</v>
      </c>
      <c r="QIW135" s="35"/>
      <c r="QIX135" s="31">
        <v>2019</v>
      </c>
      <c r="QIY135" s="26"/>
      <c r="QIZ135" s="14" t="s">
        <v>3483</v>
      </c>
      <c r="QJA135" s="55" t="s">
        <v>3443</v>
      </c>
      <c r="QJB135" s="28" t="s">
        <v>3481</v>
      </c>
      <c r="QJC135" s="28" t="s">
        <v>3482</v>
      </c>
      <c r="QJD135" s="31">
        <v>1995</v>
      </c>
      <c r="QJE135" s="35"/>
      <c r="QJF135" s="31">
        <v>2019</v>
      </c>
      <c r="QJG135" s="26"/>
      <c r="QJH135" s="14" t="s">
        <v>3483</v>
      </c>
      <c r="QJI135" s="55" t="s">
        <v>3443</v>
      </c>
      <c r="QJJ135" s="28" t="s">
        <v>3481</v>
      </c>
      <c r="QJK135" s="28" t="s">
        <v>3482</v>
      </c>
      <c r="QJL135" s="31">
        <v>1995</v>
      </c>
      <c r="QJM135" s="35"/>
      <c r="QJN135" s="31">
        <v>2019</v>
      </c>
      <c r="QJO135" s="26"/>
      <c r="QJP135" s="14" t="s">
        <v>3483</v>
      </c>
      <c r="QJQ135" s="55" t="s">
        <v>3443</v>
      </c>
      <c r="QJR135" s="28" t="s">
        <v>3481</v>
      </c>
      <c r="QJS135" s="28" t="s">
        <v>3482</v>
      </c>
      <c r="QJT135" s="31">
        <v>1995</v>
      </c>
      <c r="QJU135" s="35"/>
      <c r="QJV135" s="31">
        <v>2019</v>
      </c>
      <c r="QJW135" s="26"/>
      <c r="QJX135" s="14" t="s">
        <v>3483</v>
      </c>
      <c r="QJY135" s="55" t="s">
        <v>3443</v>
      </c>
      <c r="QJZ135" s="28" t="s">
        <v>3481</v>
      </c>
      <c r="QKA135" s="28" t="s">
        <v>3482</v>
      </c>
      <c r="QKB135" s="31">
        <v>1995</v>
      </c>
      <c r="QKC135" s="35"/>
      <c r="QKD135" s="31">
        <v>2019</v>
      </c>
      <c r="QKE135" s="26"/>
      <c r="QKF135" s="14" t="s">
        <v>3483</v>
      </c>
      <c r="QKG135" s="55" t="s">
        <v>3443</v>
      </c>
      <c r="QKH135" s="28" t="s">
        <v>3481</v>
      </c>
      <c r="QKI135" s="28" t="s">
        <v>3482</v>
      </c>
      <c r="QKJ135" s="31">
        <v>1995</v>
      </c>
      <c r="QKK135" s="35"/>
      <c r="QKL135" s="31">
        <v>2019</v>
      </c>
      <c r="QKM135" s="26"/>
      <c r="QKN135" s="14" t="s">
        <v>3483</v>
      </c>
      <c r="QKO135" s="55" t="s">
        <v>3443</v>
      </c>
      <c r="QKP135" s="28" t="s">
        <v>3481</v>
      </c>
      <c r="QKQ135" s="28" t="s">
        <v>3482</v>
      </c>
      <c r="QKR135" s="31">
        <v>1995</v>
      </c>
      <c r="QKS135" s="35"/>
      <c r="QKT135" s="31">
        <v>2019</v>
      </c>
      <c r="QKU135" s="26"/>
      <c r="QKV135" s="14" t="s">
        <v>3483</v>
      </c>
      <c r="QKW135" s="55" t="s">
        <v>3443</v>
      </c>
      <c r="QKX135" s="28" t="s">
        <v>3481</v>
      </c>
      <c r="QKY135" s="28" t="s">
        <v>3482</v>
      </c>
      <c r="QKZ135" s="31">
        <v>1995</v>
      </c>
      <c r="QLA135" s="35"/>
      <c r="QLB135" s="31">
        <v>2019</v>
      </c>
      <c r="QLC135" s="26"/>
      <c r="QLD135" s="14" t="s">
        <v>3483</v>
      </c>
      <c r="QLE135" s="55" t="s">
        <v>3443</v>
      </c>
      <c r="QLF135" s="28" t="s">
        <v>3481</v>
      </c>
      <c r="QLG135" s="28" t="s">
        <v>3482</v>
      </c>
      <c r="QLH135" s="31">
        <v>1995</v>
      </c>
      <c r="QLI135" s="35"/>
      <c r="QLJ135" s="31">
        <v>2019</v>
      </c>
      <c r="QLK135" s="26"/>
      <c r="QLL135" s="14" t="s">
        <v>3483</v>
      </c>
      <c r="QLM135" s="55" t="s">
        <v>3443</v>
      </c>
      <c r="QLN135" s="28" t="s">
        <v>3481</v>
      </c>
      <c r="QLO135" s="28" t="s">
        <v>3482</v>
      </c>
      <c r="QLP135" s="31">
        <v>1995</v>
      </c>
      <c r="QLQ135" s="35"/>
      <c r="QLR135" s="31">
        <v>2019</v>
      </c>
      <c r="QLS135" s="26"/>
      <c r="QLT135" s="14" t="s">
        <v>3483</v>
      </c>
      <c r="QLU135" s="55" t="s">
        <v>3443</v>
      </c>
      <c r="QLV135" s="28" t="s">
        <v>3481</v>
      </c>
      <c r="QLW135" s="28" t="s">
        <v>3482</v>
      </c>
      <c r="QLX135" s="31">
        <v>1995</v>
      </c>
      <c r="QLY135" s="35"/>
      <c r="QLZ135" s="31">
        <v>2019</v>
      </c>
      <c r="QMA135" s="26"/>
      <c r="QMB135" s="14" t="s">
        <v>3483</v>
      </c>
      <c r="QMC135" s="55" t="s">
        <v>3443</v>
      </c>
      <c r="QMD135" s="28" t="s">
        <v>3481</v>
      </c>
      <c r="QME135" s="28" t="s">
        <v>3482</v>
      </c>
      <c r="QMF135" s="31">
        <v>1995</v>
      </c>
      <c r="QMG135" s="35"/>
      <c r="QMH135" s="31">
        <v>2019</v>
      </c>
      <c r="QMI135" s="26"/>
      <c r="QMJ135" s="14" t="s">
        <v>3483</v>
      </c>
      <c r="QMK135" s="55" t="s">
        <v>3443</v>
      </c>
      <c r="QML135" s="28" t="s">
        <v>3481</v>
      </c>
      <c r="QMM135" s="28" t="s">
        <v>3482</v>
      </c>
      <c r="QMN135" s="31">
        <v>1995</v>
      </c>
      <c r="QMO135" s="35"/>
      <c r="QMP135" s="31">
        <v>2019</v>
      </c>
      <c r="QMQ135" s="26"/>
      <c r="QMR135" s="14" t="s">
        <v>3483</v>
      </c>
      <c r="QMS135" s="55" t="s">
        <v>3443</v>
      </c>
      <c r="QMT135" s="28" t="s">
        <v>3481</v>
      </c>
      <c r="QMU135" s="28" t="s">
        <v>3482</v>
      </c>
      <c r="QMV135" s="31">
        <v>1995</v>
      </c>
      <c r="QMW135" s="35"/>
      <c r="QMX135" s="31">
        <v>2019</v>
      </c>
      <c r="QMY135" s="26"/>
      <c r="QMZ135" s="14" t="s">
        <v>3483</v>
      </c>
      <c r="QNA135" s="55" t="s">
        <v>3443</v>
      </c>
      <c r="QNB135" s="28" t="s">
        <v>3481</v>
      </c>
      <c r="QNC135" s="28" t="s">
        <v>3482</v>
      </c>
      <c r="QND135" s="31">
        <v>1995</v>
      </c>
      <c r="QNE135" s="35"/>
      <c r="QNF135" s="31">
        <v>2019</v>
      </c>
      <c r="QNG135" s="26"/>
      <c r="QNH135" s="14" t="s">
        <v>3483</v>
      </c>
      <c r="QNI135" s="55" t="s">
        <v>3443</v>
      </c>
      <c r="QNJ135" s="28" t="s">
        <v>3481</v>
      </c>
      <c r="QNK135" s="28" t="s">
        <v>3482</v>
      </c>
      <c r="QNL135" s="31">
        <v>1995</v>
      </c>
      <c r="QNM135" s="35"/>
      <c r="QNN135" s="31">
        <v>2019</v>
      </c>
      <c r="QNO135" s="26"/>
      <c r="QNP135" s="14" t="s">
        <v>3483</v>
      </c>
      <c r="QNQ135" s="55" t="s">
        <v>3443</v>
      </c>
      <c r="QNR135" s="28" t="s">
        <v>3481</v>
      </c>
      <c r="QNS135" s="28" t="s">
        <v>3482</v>
      </c>
      <c r="QNT135" s="31">
        <v>1995</v>
      </c>
      <c r="QNU135" s="35"/>
      <c r="QNV135" s="31">
        <v>2019</v>
      </c>
      <c r="QNW135" s="26"/>
      <c r="QNX135" s="14" t="s">
        <v>3483</v>
      </c>
      <c r="QNY135" s="55" t="s">
        <v>3443</v>
      </c>
      <c r="QNZ135" s="28" t="s">
        <v>3481</v>
      </c>
      <c r="QOA135" s="28" t="s">
        <v>3482</v>
      </c>
      <c r="QOB135" s="31">
        <v>1995</v>
      </c>
      <c r="QOC135" s="35"/>
      <c r="QOD135" s="31">
        <v>2019</v>
      </c>
      <c r="QOE135" s="26"/>
      <c r="QOF135" s="14" t="s">
        <v>3483</v>
      </c>
      <c r="QOG135" s="55" t="s">
        <v>3443</v>
      </c>
      <c r="QOH135" s="28" t="s">
        <v>3481</v>
      </c>
      <c r="QOI135" s="28" t="s">
        <v>3482</v>
      </c>
      <c r="QOJ135" s="31">
        <v>1995</v>
      </c>
      <c r="QOK135" s="35"/>
      <c r="QOL135" s="31">
        <v>2019</v>
      </c>
      <c r="QOM135" s="26"/>
      <c r="QON135" s="14" t="s">
        <v>3483</v>
      </c>
      <c r="QOO135" s="55" t="s">
        <v>3443</v>
      </c>
      <c r="QOP135" s="28" t="s">
        <v>3481</v>
      </c>
      <c r="QOQ135" s="28" t="s">
        <v>3482</v>
      </c>
      <c r="QOR135" s="31">
        <v>1995</v>
      </c>
      <c r="QOS135" s="35"/>
      <c r="QOT135" s="31">
        <v>2019</v>
      </c>
      <c r="QOU135" s="26"/>
      <c r="QOV135" s="14" t="s">
        <v>3483</v>
      </c>
      <c r="QOW135" s="55" t="s">
        <v>3443</v>
      </c>
      <c r="QOX135" s="28" t="s">
        <v>3481</v>
      </c>
      <c r="QOY135" s="28" t="s">
        <v>3482</v>
      </c>
      <c r="QOZ135" s="31">
        <v>1995</v>
      </c>
      <c r="QPA135" s="35"/>
      <c r="QPB135" s="31">
        <v>2019</v>
      </c>
      <c r="QPC135" s="26"/>
      <c r="QPD135" s="14" t="s">
        <v>3483</v>
      </c>
      <c r="QPE135" s="55" t="s">
        <v>3443</v>
      </c>
      <c r="QPF135" s="28" t="s">
        <v>3481</v>
      </c>
      <c r="QPG135" s="28" t="s">
        <v>3482</v>
      </c>
      <c r="QPH135" s="31">
        <v>1995</v>
      </c>
      <c r="QPI135" s="35"/>
      <c r="QPJ135" s="31">
        <v>2019</v>
      </c>
      <c r="QPK135" s="26"/>
      <c r="QPL135" s="14" t="s">
        <v>3483</v>
      </c>
      <c r="QPM135" s="55" t="s">
        <v>3443</v>
      </c>
      <c r="QPN135" s="28" t="s">
        <v>3481</v>
      </c>
      <c r="QPO135" s="28" t="s">
        <v>3482</v>
      </c>
      <c r="QPP135" s="31">
        <v>1995</v>
      </c>
      <c r="QPQ135" s="35"/>
      <c r="QPR135" s="31">
        <v>2019</v>
      </c>
      <c r="QPS135" s="26"/>
      <c r="QPT135" s="14" t="s">
        <v>3483</v>
      </c>
      <c r="QPU135" s="55" t="s">
        <v>3443</v>
      </c>
      <c r="QPV135" s="28" t="s">
        <v>3481</v>
      </c>
      <c r="QPW135" s="28" t="s">
        <v>3482</v>
      </c>
      <c r="QPX135" s="31">
        <v>1995</v>
      </c>
      <c r="QPY135" s="35"/>
      <c r="QPZ135" s="31">
        <v>2019</v>
      </c>
      <c r="QQA135" s="26"/>
      <c r="QQB135" s="14" t="s">
        <v>3483</v>
      </c>
      <c r="QQC135" s="55" t="s">
        <v>3443</v>
      </c>
      <c r="QQD135" s="28" t="s">
        <v>3481</v>
      </c>
      <c r="QQE135" s="28" t="s">
        <v>3482</v>
      </c>
      <c r="QQF135" s="31">
        <v>1995</v>
      </c>
      <c r="QQG135" s="35"/>
      <c r="QQH135" s="31">
        <v>2019</v>
      </c>
      <c r="QQI135" s="26"/>
      <c r="QQJ135" s="14" t="s">
        <v>3483</v>
      </c>
      <c r="QQK135" s="55" t="s">
        <v>3443</v>
      </c>
      <c r="QQL135" s="28" t="s">
        <v>3481</v>
      </c>
      <c r="QQM135" s="28" t="s">
        <v>3482</v>
      </c>
      <c r="QQN135" s="31">
        <v>1995</v>
      </c>
      <c r="QQO135" s="35"/>
      <c r="QQP135" s="31">
        <v>2019</v>
      </c>
      <c r="QQQ135" s="26"/>
      <c r="QQR135" s="14" t="s">
        <v>3483</v>
      </c>
      <c r="QQS135" s="55" t="s">
        <v>3443</v>
      </c>
      <c r="QQT135" s="28" t="s">
        <v>3481</v>
      </c>
      <c r="QQU135" s="28" t="s">
        <v>3482</v>
      </c>
      <c r="QQV135" s="31">
        <v>1995</v>
      </c>
      <c r="QQW135" s="35"/>
      <c r="QQX135" s="31">
        <v>2019</v>
      </c>
      <c r="QQY135" s="26"/>
      <c r="QQZ135" s="14" t="s">
        <v>3483</v>
      </c>
      <c r="QRA135" s="55" t="s">
        <v>3443</v>
      </c>
      <c r="QRB135" s="28" t="s">
        <v>3481</v>
      </c>
      <c r="QRC135" s="28" t="s">
        <v>3482</v>
      </c>
      <c r="QRD135" s="31">
        <v>1995</v>
      </c>
      <c r="QRE135" s="35"/>
      <c r="QRF135" s="31">
        <v>2019</v>
      </c>
      <c r="QRG135" s="26"/>
      <c r="QRH135" s="14" t="s">
        <v>3483</v>
      </c>
      <c r="QRI135" s="55" t="s">
        <v>3443</v>
      </c>
      <c r="QRJ135" s="28" t="s">
        <v>3481</v>
      </c>
      <c r="QRK135" s="28" t="s">
        <v>3482</v>
      </c>
      <c r="QRL135" s="31">
        <v>1995</v>
      </c>
      <c r="QRM135" s="35"/>
      <c r="QRN135" s="31">
        <v>2019</v>
      </c>
      <c r="QRO135" s="26"/>
      <c r="QRP135" s="14" t="s">
        <v>3483</v>
      </c>
      <c r="QRQ135" s="55" t="s">
        <v>3443</v>
      </c>
      <c r="QRR135" s="28" t="s">
        <v>3481</v>
      </c>
      <c r="QRS135" s="28" t="s">
        <v>3482</v>
      </c>
      <c r="QRT135" s="31">
        <v>1995</v>
      </c>
      <c r="QRU135" s="35"/>
      <c r="QRV135" s="31">
        <v>2019</v>
      </c>
      <c r="QRW135" s="26"/>
      <c r="QRX135" s="14" t="s">
        <v>3483</v>
      </c>
      <c r="QRY135" s="55" t="s">
        <v>3443</v>
      </c>
      <c r="QRZ135" s="28" t="s">
        <v>3481</v>
      </c>
      <c r="QSA135" s="28" t="s">
        <v>3482</v>
      </c>
      <c r="QSB135" s="31">
        <v>1995</v>
      </c>
      <c r="QSC135" s="35"/>
      <c r="QSD135" s="31">
        <v>2019</v>
      </c>
      <c r="QSE135" s="26"/>
      <c r="QSF135" s="14" t="s">
        <v>3483</v>
      </c>
      <c r="QSG135" s="55" t="s">
        <v>3443</v>
      </c>
      <c r="QSH135" s="28" t="s">
        <v>3481</v>
      </c>
      <c r="QSI135" s="28" t="s">
        <v>3482</v>
      </c>
      <c r="QSJ135" s="31">
        <v>1995</v>
      </c>
      <c r="QSK135" s="35"/>
      <c r="QSL135" s="31">
        <v>2019</v>
      </c>
      <c r="QSM135" s="26"/>
      <c r="QSN135" s="14" t="s">
        <v>3483</v>
      </c>
      <c r="QSO135" s="55" t="s">
        <v>3443</v>
      </c>
      <c r="QSP135" s="28" t="s">
        <v>3481</v>
      </c>
      <c r="QSQ135" s="28" t="s">
        <v>3482</v>
      </c>
      <c r="QSR135" s="31">
        <v>1995</v>
      </c>
      <c r="QSS135" s="35"/>
      <c r="QST135" s="31">
        <v>2019</v>
      </c>
      <c r="QSU135" s="26"/>
      <c r="QSV135" s="14" t="s">
        <v>3483</v>
      </c>
      <c r="QSW135" s="55" t="s">
        <v>3443</v>
      </c>
      <c r="QSX135" s="28" t="s">
        <v>3481</v>
      </c>
      <c r="QSY135" s="28" t="s">
        <v>3482</v>
      </c>
      <c r="QSZ135" s="31">
        <v>1995</v>
      </c>
      <c r="QTA135" s="35"/>
      <c r="QTB135" s="31">
        <v>2019</v>
      </c>
      <c r="QTC135" s="26"/>
      <c r="QTD135" s="14" t="s">
        <v>3483</v>
      </c>
      <c r="QTE135" s="55" t="s">
        <v>3443</v>
      </c>
      <c r="QTF135" s="28" t="s">
        <v>3481</v>
      </c>
      <c r="QTG135" s="28" t="s">
        <v>3482</v>
      </c>
      <c r="QTH135" s="31">
        <v>1995</v>
      </c>
      <c r="QTI135" s="35"/>
      <c r="QTJ135" s="31">
        <v>2019</v>
      </c>
      <c r="QTK135" s="26"/>
      <c r="QTL135" s="14" t="s">
        <v>3483</v>
      </c>
      <c r="QTM135" s="55" t="s">
        <v>3443</v>
      </c>
      <c r="QTN135" s="28" t="s">
        <v>3481</v>
      </c>
      <c r="QTO135" s="28" t="s">
        <v>3482</v>
      </c>
      <c r="QTP135" s="31">
        <v>1995</v>
      </c>
      <c r="QTQ135" s="35"/>
      <c r="QTR135" s="31">
        <v>2019</v>
      </c>
      <c r="QTS135" s="26"/>
      <c r="QTT135" s="14" t="s">
        <v>3483</v>
      </c>
      <c r="QTU135" s="55" t="s">
        <v>3443</v>
      </c>
      <c r="QTV135" s="28" t="s">
        <v>3481</v>
      </c>
      <c r="QTW135" s="28" t="s">
        <v>3482</v>
      </c>
      <c r="QTX135" s="31">
        <v>1995</v>
      </c>
      <c r="QTY135" s="35"/>
      <c r="QTZ135" s="31">
        <v>2019</v>
      </c>
      <c r="QUA135" s="26"/>
      <c r="QUB135" s="14" t="s">
        <v>3483</v>
      </c>
      <c r="QUC135" s="55" t="s">
        <v>3443</v>
      </c>
      <c r="QUD135" s="28" t="s">
        <v>3481</v>
      </c>
      <c r="QUE135" s="28" t="s">
        <v>3482</v>
      </c>
      <c r="QUF135" s="31">
        <v>1995</v>
      </c>
      <c r="QUG135" s="35"/>
      <c r="QUH135" s="31">
        <v>2019</v>
      </c>
      <c r="QUI135" s="26"/>
      <c r="QUJ135" s="14" t="s">
        <v>3483</v>
      </c>
      <c r="QUK135" s="55" t="s">
        <v>3443</v>
      </c>
      <c r="QUL135" s="28" t="s">
        <v>3481</v>
      </c>
      <c r="QUM135" s="28" t="s">
        <v>3482</v>
      </c>
      <c r="QUN135" s="31">
        <v>1995</v>
      </c>
      <c r="QUO135" s="35"/>
      <c r="QUP135" s="31">
        <v>2019</v>
      </c>
      <c r="QUQ135" s="26"/>
      <c r="QUR135" s="14" t="s">
        <v>3483</v>
      </c>
      <c r="QUS135" s="55" t="s">
        <v>3443</v>
      </c>
      <c r="QUT135" s="28" t="s">
        <v>3481</v>
      </c>
      <c r="QUU135" s="28" t="s">
        <v>3482</v>
      </c>
      <c r="QUV135" s="31">
        <v>1995</v>
      </c>
      <c r="QUW135" s="35"/>
      <c r="QUX135" s="31">
        <v>2019</v>
      </c>
      <c r="QUY135" s="26"/>
      <c r="QUZ135" s="14" t="s">
        <v>3483</v>
      </c>
      <c r="QVA135" s="55" t="s">
        <v>3443</v>
      </c>
      <c r="QVB135" s="28" t="s">
        <v>3481</v>
      </c>
      <c r="QVC135" s="28" t="s">
        <v>3482</v>
      </c>
      <c r="QVD135" s="31">
        <v>1995</v>
      </c>
      <c r="QVE135" s="35"/>
      <c r="QVF135" s="31">
        <v>2019</v>
      </c>
      <c r="QVG135" s="26"/>
      <c r="QVH135" s="14" t="s">
        <v>3483</v>
      </c>
      <c r="QVI135" s="55" t="s">
        <v>3443</v>
      </c>
      <c r="QVJ135" s="28" t="s">
        <v>3481</v>
      </c>
      <c r="QVK135" s="28" t="s">
        <v>3482</v>
      </c>
      <c r="QVL135" s="31">
        <v>1995</v>
      </c>
      <c r="QVM135" s="35"/>
      <c r="QVN135" s="31">
        <v>2019</v>
      </c>
      <c r="QVO135" s="26"/>
      <c r="QVP135" s="14" t="s">
        <v>3483</v>
      </c>
      <c r="QVQ135" s="55" t="s">
        <v>3443</v>
      </c>
      <c r="QVR135" s="28" t="s">
        <v>3481</v>
      </c>
      <c r="QVS135" s="28" t="s">
        <v>3482</v>
      </c>
      <c r="QVT135" s="31">
        <v>1995</v>
      </c>
      <c r="QVU135" s="35"/>
      <c r="QVV135" s="31">
        <v>2019</v>
      </c>
      <c r="QVW135" s="26"/>
      <c r="QVX135" s="14" t="s">
        <v>3483</v>
      </c>
      <c r="QVY135" s="55" t="s">
        <v>3443</v>
      </c>
      <c r="QVZ135" s="28" t="s">
        <v>3481</v>
      </c>
      <c r="QWA135" s="28" t="s">
        <v>3482</v>
      </c>
      <c r="QWB135" s="31">
        <v>1995</v>
      </c>
      <c r="QWC135" s="35"/>
      <c r="QWD135" s="31">
        <v>2019</v>
      </c>
      <c r="QWE135" s="26"/>
      <c r="QWF135" s="14" t="s">
        <v>3483</v>
      </c>
      <c r="QWG135" s="55" t="s">
        <v>3443</v>
      </c>
      <c r="QWH135" s="28" t="s">
        <v>3481</v>
      </c>
      <c r="QWI135" s="28" t="s">
        <v>3482</v>
      </c>
      <c r="QWJ135" s="31">
        <v>1995</v>
      </c>
      <c r="QWK135" s="35"/>
      <c r="QWL135" s="31">
        <v>2019</v>
      </c>
      <c r="QWM135" s="26"/>
      <c r="QWN135" s="14" t="s">
        <v>3483</v>
      </c>
      <c r="QWO135" s="55" t="s">
        <v>3443</v>
      </c>
      <c r="QWP135" s="28" t="s">
        <v>3481</v>
      </c>
      <c r="QWQ135" s="28" t="s">
        <v>3482</v>
      </c>
      <c r="QWR135" s="31">
        <v>1995</v>
      </c>
      <c r="QWS135" s="35"/>
      <c r="QWT135" s="31">
        <v>2019</v>
      </c>
      <c r="QWU135" s="26"/>
      <c r="QWV135" s="14" t="s">
        <v>3483</v>
      </c>
      <c r="QWW135" s="55" t="s">
        <v>3443</v>
      </c>
      <c r="QWX135" s="28" t="s">
        <v>3481</v>
      </c>
      <c r="QWY135" s="28" t="s">
        <v>3482</v>
      </c>
      <c r="QWZ135" s="31">
        <v>1995</v>
      </c>
      <c r="QXA135" s="35"/>
      <c r="QXB135" s="31">
        <v>2019</v>
      </c>
      <c r="QXC135" s="26"/>
      <c r="QXD135" s="14" t="s">
        <v>3483</v>
      </c>
      <c r="QXE135" s="55" t="s">
        <v>3443</v>
      </c>
      <c r="QXF135" s="28" t="s">
        <v>3481</v>
      </c>
      <c r="QXG135" s="28" t="s">
        <v>3482</v>
      </c>
      <c r="QXH135" s="31">
        <v>1995</v>
      </c>
      <c r="QXI135" s="35"/>
      <c r="QXJ135" s="31">
        <v>2019</v>
      </c>
      <c r="QXK135" s="26"/>
      <c r="QXL135" s="14" t="s">
        <v>3483</v>
      </c>
      <c r="QXM135" s="55" t="s">
        <v>3443</v>
      </c>
      <c r="QXN135" s="28" t="s">
        <v>3481</v>
      </c>
      <c r="QXO135" s="28" t="s">
        <v>3482</v>
      </c>
      <c r="QXP135" s="31">
        <v>1995</v>
      </c>
      <c r="QXQ135" s="35"/>
      <c r="QXR135" s="31">
        <v>2019</v>
      </c>
      <c r="QXS135" s="26"/>
      <c r="QXT135" s="14" t="s">
        <v>3483</v>
      </c>
      <c r="QXU135" s="55" t="s">
        <v>3443</v>
      </c>
      <c r="QXV135" s="28" t="s">
        <v>3481</v>
      </c>
      <c r="QXW135" s="28" t="s">
        <v>3482</v>
      </c>
      <c r="QXX135" s="31">
        <v>1995</v>
      </c>
      <c r="QXY135" s="35"/>
      <c r="QXZ135" s="31">
        <v>2019</v>
      </c>
      <c r="QYA135" s="26"/>
      <c r="QYB135" s="14" t="s">
        <v>3483</v>
      </c>
      <c r="QYC135" s="55" t="s">
        <v>3443</v>
      </c>
      <c r="QYD135" s="28" t="s">
        <v>3481</v>
      </c>
      <c r="QYE135" s="28" t="s">
        <v>3482</v>
      </c>
      <c r="QYF135" s="31">
        <v>1995</v>
      </c>
      <c r="QYG135" s="35"/>
      <c r="QYH135" s="31">
        <v>2019</v>
      </c>
      <c r="QYI135" s="26"/>
      <c r="QYJ135" s="14" t="s">
        <v>3483</v>
      </c>
      <c r="QYK135" s="55" t="s">
        <v>3443</v>
      </c>
      <c r="QYL135" s="28" t="s">
        <v>3481</v>
      </c>
      <c r="QYM135" s="28" t="s">
        <v>3482</v>
      </c>
      <c r="QYN135" s="31">
        <v>1995</v>
      </c>
      <c r="QYO135" s="35"/>
      <c r="QYP135" s="31">
        <v>2019</v>
      </c>
      <c r="QYQ135" s="26"/>
      <c r="QYR135" s="14" t="s">
        <v>3483</v>
      </c>
      <c r="QYS135" s="55" t="s">
        <v>3443</v>
      </c>
      <c r="QYT135" s="28" t="s">
        <v>3481</v>
      </c>
      <c r="QYU135" s="28" t="s">
        <v>3482</v>
      </c>
      <c r="QYV135" s="31">
        <v>1995</v>
      </c>
      <c r="QYW135" s="35"/>
      <c r="QYX135" s="31">
        <v>2019</v>
      </c>
      <c r="QYY135" s="26"/>
      <c r="QYZ135" s="14" t="s">
        <v>3483</v>
      </c>
      <c r="QZA135" s="55" t="s">
        <v>3443</v>
      </c>
      <c r="QZB135" s="28" t="s">
        <v>3481</v>
      </c>
      <c r="QZC135" s="28" t="s">
        <v>3482</v>
      </c>
      <c r="QZD135" s="31">
        <v>1995</v>
      </c>
      <c r="QZE135" s="35"/>
      <c r="QZF135" s="31">
        <v>2019</v>
      </c>
      <c r="QZG135" s="26"/>
      <c r="QZH135" s="14" t="s">
        <v>3483</v>
      </c>
      <c r="QZI135" s="55" t="s">
        <v>3443</v>
      </c>
      <c r="QZJ135" s="28" t="s">
        <v>3481</v>
      </c>
      <c r="QZK135" s="28" t="s">
        <v>3482</v>
      </c>
      <c r="QZL135" s="31">
        <v>1995</v>
      </c>
      <c r="QZM135" s="35"/>
      <c r="QZN135" s="31">
        <v>2019</v>
      </c>
      <c r="QZO135" s="26"/>
      <c r="QZP135" s="14" t="s">
        <v>3483</v>
      </c>
      <c r="QZQ135" s="55" t="s">
        <v>3443</v>
      </c>
      <c r="QZR135" s="28" t="s">
        <v>3481</v>
      </c>
      <c r="QZS135" s="28" t="s">
        <v>3482</v>
      </c>
      <c r="QZT135" s="31">
        <v>1995</v>
      </c>
      <c r="QZU135" s="35"/>
      <c r="QZV135" s="31">
        <v>2019</v>
      </c>
      <c r="QZW135" s="26"/>
      <c r="QZX135" s="14" t="s">
        <v>3483</v>
      </c>
      <c r="QZY135" s="55" t="s">
        <v>3443</v>
      </c>
      <c r="QZZ135" s="28" t="s">
        <v>3481</v>
      </c>
      <c r="RAA135" s="28" t="s">
        <v>3482</v>
      </c>
      <c r="RAB135" s="31">
        <v>1995</v>
      </c>
      <c r="RAC135" s="35"/>
      <c r="RAD135" s="31">
        <v>2019</v>
      </c>
      <c r="RAE135" s="26"/>
      <c r="RAF135" s="14" t="s">
        <v>3483</v>
      </c>
      <c r="RAG135" s="55" t="s">
        <v>3443</v>
      </c>
      <c r="RAH135" s="28" t="s">
        <v>3481</v>
      </c>
      <c r="RAI135" s="28" t="s">
        <v>3482</v>
      </c>
      <c r="RAJ135" s="31">
        <v>1995</v>
      </c>
      <c r="RAK135" s="35"/>
      <c r="RAL135" s="31">
        <v>2019</v>
      </c>
      <c r="RAM135" s="26"/>
      <c r="RAN135" s="14" t="s">
        <v>3483</v>
      </c>
      <c r="RAO135" s="55" t="s">
        <v>3443</v>
      </c>
      <c r="RAP135" s="28" t="s">
        <v>3481</v>
      </c>
      <c r="RAQ135" s="28" t="s">
        <v>3482</v>
      </c>
      <c r="RAR135" s="31">
        <v>1995</v>
      </c>
      <c r="RAS135" s="35"/>
      <c r="RAT135" s="31">
        <v>2019</v>
      </c>
      <c r="RAU135" s="26"/>
      <c r="RAV135" s="14" t="s">
        <v>3483</v>
      </c>
      <c r="RAW135" s="55" t="s">
        <v>3443</v>
      </c>
      <c r="RAX135" s="28" t="s">
        <v>3481</v>
      </c>
      <c r="RAY135" s="28" t="s">
        <v>3482</v>
      </c>
      <c r="RAZ135" s="31">
        <v>1995</v>
      </c>
      <c r="RBA135" s="35"/>
      <c r="RBB135" s="31">
        <v>2019</v>
      </c>
      <c r="RBC135" s="26"/>
      <c r="RBD135" s="14" t="s">
        <v>3483</v>
      </c>
      <c r="RBE135" s="55" t="s">
        <v>3443</v>
      </c>
      <c r="RBF135" s="28" t="s">
        <v>3481</v>
      </c>
      <c r="RBG135" s="28" t="s">
        <v>3482</v>
      </c>
      <c r="RBH135" s="31">
        <v>1995</v>
      </c>
      <c r="RBI135" s="35"/>
      <c r="RBJ135" s="31">
        <v>2019</v>
      </c>
      <c r="RBK135" s="26"/>
      <c r="RBL135" s="14" t="s">
        <v>3483</v>
      </c>
      <c r="RBM135" s="55" t="s">
        <v>3443</v>
      </c>
      <c r="RBN135" s="28" t="s">
        <v>3481</v>
      </c>
      <c r="RBO135" s="28" t="s">
        <v>3482</v>
      </c>
      <c r="RBP135" s="31">
        <v>1995</v>
      </c>
      <c r="RBQ135" s="35"/>
      <c r="RBR135" s="31">
        <v>2019</v>
      </c>
      <c r="RBS135" s="26"/>
      <c r="RBT135" s="14" t="s">
        <v>3483</v>
      </c>
      <c r="RBU135" s="55" t="s">
        <v>3443</v>
      </c>
      <c r="RBV135" s="28" t="s">
        <v>3481</v>
      </c>
      <c r="RBW135" s="28" t="s">
        <v>3482</v>
      </c>
      <c r="RBX135" s="31">
        <v>1995</v>
      </c>
      <c r="RBY135" s="35"/>
      <c r="RBZ135" s="31">
        <v>2019</v>
      </c>
      <c r="RCA135" s="26"/>
      <c r="RCB135" s="14" t="s">
        <v>3483</v>
      </c>
      <c r="RCC135" s="55" t="s">
        <v>3443</v>
      </c>
      <c r="RCD135" s="28" t="s">
        <v>3481</v>
      </c>
      <c r="RCE135" s="28" t="s">
        <v>3482</v>
      </c>
      <c r="RCF135" s="31">
        <v>1995</v>
      </c>
      <c r="RCG135" s="35"/>
      <c r="RCH135" s="31">
        <v>2019</v>
      </c>
      <c r="RCI135" s="26"/>
      <c r="RCJ135" s="14" t="s">
        <v>3483</v>
      </c>
      <c r="RCK135" s="55" t="s">
        <v>3443</v>
      </c>
      <c r="RCL135" s="28" t="s">
        <v>3481</v>
      </c>
      <c r="RCM135" s="28" t="s">
        <v>3482</v>
      </c>
      <c r="RCN135" s="31">
        <v>1995</v>
      </c>
      <c r="RCO135" s="35"/>
      <c r="RCP135" s="31">
        <v>2019</v>
      </c>
      <c r="RCQ135" s="26"/>
      <c r="RCR135" s="14" t="s">
        <v>3483</v>
      </c>
      <c r="RCS135" s="55" t="s">
        <v>3443</v>
      </c>
      <c r="RCT135" s="28" t="s">
        <v>3481</v>
      </c>
      <c r="RCU135" s="28" t="s">
        <v>3482</v>
      </c>
      <c r="RCV135" s="31">
        <v>1995</v>
      </c>
      <c r="RCW135" s="35"/>
      <c r="RCX135" s="31">
        <v>2019</v>
      </c>
      <c r="RCY135" s="26"/>
      <c r="RCZ135" s="14" t="s">
        <v>3483</v>
      </c>
      <c r="RDA135" s="55" t="s">
        <v>3443</v>
      </c>
      <c r="RDB135" s="28" t="s">
        <v>3481</v>
      </c>
      <c r="RDC135" s="28" t="s">
        <v>3482</v>
      </c>
      <c r="RDD135" s="31">
        <v>1995</v>
      </c>
      <c r="RDE135" s="35"/>
      <c r="RDF135" s="31">
        <v>2019</v>
      </c>
      <c r="RDG135" s="26"/>
      <c r="RDH135" s="14" t="s">
        <v>3483</v>
      </c>
      <c r="RDI135" s="55" t="s">
        <v>3443</v>
      </c>
      <c r="RDJ135" s="28" t="s">
        <v>3481</v>
      </c>
      <c r="RDK135" s="28" t="s">
        <v>3482</v>
      </c>
      <c r="RDL135" s="31">
        <v>1995</v>
      </c>
      <c r="RDM135" s="35"/>
      <c r="RDN135" s="31">
        <v>2019</v>
      </c>
      <c r="RDO135" s="26"/>
      <c r="RDP135" s="14" t="s">
        <v>3483</v>
      </c>
      <c r="RDQ135" s="55" t="s">
        <v>3443</v>
      </c>
      <c r="RDR135" s="28" t="s">
        <v>3481</v>
      </c>
      <c r="RDS135" s="28" t="s">
        <v>3482</v>
      </c>
      <c r="RDT135" s="31">
        <v>1995</v>
      </c>
      <c r="RDU135" s="35"/>
      <c r="RDV135" s="31">
        <v>2019</v>
      </c>
      <c r="RDW135" s="26"/>
      <c r="RDX135" s="14" t="s">
        <v>3483</v>
      </c>
      <c r="RDY135" s="55" t="s">
        <v>3443</v>
      </c>
      <c r="RDZ135" s="28" t="s">
        <v>3481</v>
      </c>
      <c r="REA135" s="28" t="s">
        <v>3482</v>
      </c>
      <c r="REB135" s="31">
        <v>1995</v>
      </c>
      <c r="REC135" s="35"/>
      <c r="RED135" s="31">
        <v>2019</v>
      </c>
      <c r="REE135" s="26"/>
      <c r="REF135" s="14" t="s">
        <v>3483</v>
      </c>
      <c r="REG135" s="55" t="s">
        <v>3443</v>
      </c>
      <c r="REH135" s="28" t="s">
        <v>3481</v>
      </c>
      <c r="REI135" s="28" t="s">
        <v>3482</v>
      </c>
      <c r="REJ135" s="31">
        <v>1995</v>
      </c>
      <c r="REK135" s="35"/>
      <c r="REL135" s="31">
        <v>2019</v>
      </c>
      <c r="REM135" s="26"/>
      <c r="REN135" s="14" t="s">
        <v>3483</v>
      </c>
      <c r="REO135" s="55" t="s">
        <v>3443</v>
      </c>
      <c r="REP135" s="28" t="s">
        <v>3481</v>
      </c>
      <c r="REQ135" s="28" t="s">
        <v>3482</v>
      </c>
      <c r="RER135" s="31">
        <v>1995</v>
      </c>
      <c r="RES135" s="35"/>
      <c r="RET135" s="31">
        <v>2019</v>
      </c>
      <c r="REU135" s="26"/>
      <c r="REV135" s="14" t="s">
        <v>3483</v>
      </c>
      <c r="REW135" s="55" t="s">
        <v>3443</v>
      </c>
      <c r="REX135" s="28" t="s">
        <v>3481</v>
      </c>
      <c r="REY135" s="28" t="s">
        <v>3482</v>
      </c>
      <c r="REZ135" s="31">
        <v>1995</v>
      </c>
      <c r="RFA135" s="35"/>
      <c r="RFB135" s="31">
        <v>2019</v>
      </c>
      <c r="RFC135" s="26"/>
      <c r="RFD135" s="14" t="s">
        <v>3483</v>
      </c>
      <c r="RFE135" s="55" t="s">
        <v>3443</v>
      </c>
      <c r="RFF135" s="28" t="s">
        <v>3481</v>
      </c>
      <c r="RFG135" s="28" t="s">
        <v>3482</v>
      </c>
      <c r="RFH135" s="31">
        <v>1995</v>
      </c>
      <c r="RFI135" s="35"/>
      <c r="RFJ135" s="31">
        <v>2019</v>
      </c>
      <c r="RFK135" s="26"/>
      <c r="RFL135" s="14" t="s">
        <v>3483</v>
      </c>
      <c r="RFM135" s="55" t="s">
        <v>3443</v>
      </c>
      <c r="RFN135" s="28" t="s">
        <v>3481</v>
      </c>
      <c r="RFO135" s="28" t="s">
        <v>3482</v>
      </c>
      <c r="RFP135" s="31">
        <v>1995</v>
      </c>
      <c r="RFQ135" s="35"/>
      <c r="RFR135" s="31">
        <v>2019</v>
      </c>
      <c r="RFS135" s="26"/>
      <c r="RFT135" s="14" t="s">
        <v>3483</v>
      </c>
      <c r="RFU135" s="55" t="s">
        <v>3443</v>
      </c>
      <c r="RFV135" s="28" t="s">
        <v>3481</v>
      </c>
      <c r="RFW135" s="28" t="s">
        <v>3482</v>
      </c>
      <c r="RFX135" s="31">
        <v>1995</v>
      </c>
      <c r="RFY135" s="35"/>
      <c r="RFZ135" s="31">
        <v>2019</v>
      </c>
      <c r="RGA135" s="26"/>
      <c r="RGB135" s="14" t="s">
        <v>3483</v>
      </c>
      <c r="RGC135" s="55" t="s">
        <v>3443</v>
      </c>
      <c r="RGD135" s="28" t="s">
        <v>3481</v>
      </c>
      <c r="RGE135" s="28" t="s">
        <v>3482</v>
      </c>
      <c r="RGF135" s="31">
        <v>1995</v>
      </c>
      <c r="RGG135" s="35"/>
      <c r="RGH135" s="31">
        <v>2019</v>
      </c>
      <c r="RGI135" s="26"/>
      <c r="RGJ135" s="14" t="s">
        <v>3483</v>
      </c>
      <c r="RGK135" s="55" t="s">
        <v>3443</v>
      </c>
      <c r="RGL135" s="28" t="s">
        <v>3481</v>
      </c>
      <c r="RGM135" s="28" t="s">
        <v>3482</v>
      </c>
      <c r="RGN135" s="31">
        <v>1995</v>
      </c>
      <c r="RGO135" s="35"/>
      <c r="RGP135" s="31">
        <v>2019</v>
      </c>
      <c r="RGQ135" s="26"/>
      <c r="RGR135" s="14" t="s">
        <v>3483</v>
      </c>
      <c r="RGS135" s="55" t="s">
        <v>3443</v>
      </c>
      <c r="RGT135" s="28" t="s">
        <v>3481</v>
      </c>
      <c r="RGU135" s="28" t="s">
        <v>3482</v>
      </c>
      <c r="RGV135" s="31">
        <v>1995</v>
      </c>
      <c r="RGW135" s="35"/>
      <c r="RGX135" s="31">
        <v>2019</v>
      </c>
      <c r="RGY135" s="26"/>
      <c r="RGZ135" s="14" t="s">
        <v>3483</v>
      </c>
      <c r="RHA135" s="55" t="s">
        <v>3443</v>
      </c>
      <c r="RHB135" s="28" t="s">
        <v>3481</v>
      </c>
      <c r="RHC135" s="28" t="s">
        <v>3482</v>
      </c>
      <c r="RHD135" s="31">
        <v>1995</v>
      </c>
      <c r="RHE135" s="35"/>
      <c r="RHF135" s="31">
        <v>2019</v>
      </c>
      <c r="RHG135" s="26"/>
      <c r="RHH135" s="14" t="s">
        <v>3483</v>
      </c>
      <c r="RHI135" s="55" t="s">
        <v>3443</v>
      </c>
      <c r="RHJ135" s="28" t="s">
        <v>3481</v>
      </c>
      <c r="RHK135" s="28" t="s">
        <v>3482</v>
      </c>
      <c r="RHL135" s="31">
        <v>1995</v>
      </c>
      <c r="RHM135" s="35"/>
      <c r="RHN135" s="31">
        <v>2019</v>
      </c>
      <c r="RHO135" s="26"/>
      <c r="RHP135" s="14" t="s">
        <v>3483</v>
      </c>
      <c r="RHQ135" s="55" t="s">
        <v>3443</v>
      </c>
      <c r="RHR135" s="28" t="s">
        <v>3481</v>
      </c>
      <c r="RHS135" s="28" t="s">
        <v>3482</v>
      </c>
      <c r="RHT135" s="31">
        <v>1995</v>
      </c>
      <c r="RHU135" s="35"/>
      <c r="RHV135" s="31">
        <v>2019</v>
      </c>
      <c r="RHW135" s="26"/>
      <c r="RHX135" s="14" t="s">
        <v>3483</v>
      </c>
      <c r="RHY135" s="55" t="s">
        <v>3443</v>
      </c>
      <c r="RHZ135" s="28" t="s">
        <v>3481</v>
      </c>
      <c r="RIA135" s="28" t="s">
        <v>3482</v>
      </c>
      <c r="RIB135" s="31">
        <v>1995</v>
      </c>
      <c r="RIC135" s="35"/>
      <c r="RID135" s="31">
        <v>2019</v>
      </c>
      <c r="RIE135" s="26"/>
      <c r="RIF135" s="14" t="s">
        <v>3483</v>
      </c>
      <c r="RIG135" s="55" t="s">
        <v>3443</v>
      </c>
      <c r="RIH135" s="28" t="s">
        <v>3481</v>
      </c>
      <c r="RII135" s="28" t="s">
        <v>3482</v>
      </c>
      <c r="RIJ135" s="31">
        <v>1995</v>
      </c>
      <c r="RIK135" s="35"/>
      <c r="RIL135" s="31">
        <v>2019</v>
      </c>
      <c r="RIM135" s="26"/>
      <c r="RIN135" s="14" t="s">
        <v>3483</v>
      </c>
      <c r="RIO135" s="55" t="s">
        <v>3443</v>
      </c>
      <c r="RIP135" s="28" t="s">
        <v>3481</v>
      </c>
      <c r="RIQ135" s="28" t="s">
        <v>3482</v>
      </c>
      <c r="RIR135" s="31">
        <v>1995</v>
      </c>
      <c r="RIS135" s="35"/>
      <c r="RIT135" s="31">
        <v>2019</v>
      </c>
      <c r="RIU135" s="26"/>
      <c r="RIV135" s="14" t="s">
        <v>3483</v>
      </c>
      <c r="RIW135" s="55" t="s">
        <v>3443</v>
      </c>
      <c r="RIX135" s="28" t="s">
        <v>3481</v>
      </c>
      <c r="RIY135" s="28" t="s">
        <v>3482</v>
      </c>
      <c r="RIZ135" s="31">
        <v>1995</v>
      </c>
      <c r="RJA135" s="35"/>
      <c r="RJB135" s="31">
        <v>2019</v>
      </c>
      <c r="RJC135" s="26"/>
      <c r="RJD135" s="14" t="s">
        <v>3483</v>
      </c>
      <c r="RJE135" s="55" t="s">
        <v>3443</v>
      </c>
      <c r="RJF135" s="28" t="s">
        <v>3481</v>
      </c>
      <c r="RJG135" s="28" t="s">
        <v>3482</v>
      </c>
      <c r="RJH135" s="31">
        <v>1995</v>
      </c>
      <c r="RJI135" s="35"/>
      <c r="RJJ135" s="31">
        <v>2019</v>
      </c>
      <c r="RJK135" s="26"/>
      <c r="RJL135" s="14" t="s">
        <v>3483</v>
      </c>
      <c r="RJM135" s="55" t="s">
        <v>3443</v>
      </c>
      <c r="RJN135" s="28" t="s">
        <v>3481</v>
      </c>
      <c r="RJO135" s="28" t="s">
        <v>3482</v>
      </c>
      <c r="RJP135" s="31">
        <v>1995</v>
      </c>
      <c r="RJQ135" s="35"/>
      <c r="RJR135" s="31">
        <v>2019</v>
      </c>
      <c r="RJS135" s="26"/>
      <c r="RJT135" s="14" t="s">
        <v>3483</v>
      </c>
      <c r="RJU135" s="55" t="s">
        <v>3443</v>
      </c>
      <c r="RJV135" s="28" t="s">
        <v>3481</v>
      </c>
      <c r="RJW135" s="28" t="s">
        <v>3482</v>
      </c>
      <c r="RJX135" s="31">
        <v>1995</v>
      </c>
      <c r="RJY135" s="35"/>
      <c r="RJZ135" s="31">
        <v>2019</v>
      </c>
      <c r="RKA135" s="26"/>
      <c r="RKB135" s="14" t="s">
        <v>3483</v>
      </c>
      <c r="RKC135" s="55" t="s">
        <v>3443</v>
      </c>
      <c r="RKD135" s="28" t="s">
        <v>3481</v>
      </c>
      <c r="RKE135" s="28" t="s">
        <v>3482</v>
      </c>
      <c r="RKF135" s="31">
        <v>1995</v>
      </c>
      <c r="RKG135" s="35"/>
      <c r="RKH135" s="31">
        <v>2019</v>
      </c>
      <c r="RKI135" s="26"/>
      <c r="RKJ135" s="14" t="s">
        <v>3483</v>
      </c>
      <c r="RKK135" s="55" t="s">
        <v>3443</v>
      </c>
      <c r="RKL135" s="28" t="s">
        <v>3481</v>
      </c>
      <c r="RKM135" s="28" t="s">
        <v>3482</v>
      </c>
      <c r="RKN135" s="31">
        <v>1995</v>
      </c>
      <c r="RKO135" s="35"/>
      <c r="RKP135" s="31">
        <v>2019</v>
      </c>
      <c r="RKQ135" s="26"/>
      <c r="RKR135" s="14" t="s">
        <v>3483</v>
      </c>
      <c r="RKS135" s="55" t="s">
        <v>3443</v>
      </c>
      <c r="RKT135" s="28" t="s">
        <v>3481</v>
      </c>
      <c r="RKU135" s="28" t="s">
        <v>3482</v>
      </c>
      <c r="RKV135" s="31">
        <v>1995</v>
      </c>
      <c r="RKW135" s="35"/>
      <c r="RKX135" s="31">
        <v>2019</v>
      </c>
      <c r="RKY135" s="26"/>
      <c r="RKZ135" s="14" t="s">
        <v>3483</v>
      </c>
      <c r="RLA135" s="55" t="s">
        <v>3443</v>
      </c>
      <c r="RLB135" s="28" t="s">
        <v>3481</v>
      </c>
      <c r="RLC135" s="28" t="s">
        <v>3482</v>
      </c>
      <c r="RLD135" s="31">
        <v>1995</v>
      </c>
      <c r="RLE135" s="35"/>
      <c r="RLF135" s="31">
        <v>2019</v>
      </c>
      <c r="RLG135" s="26"/>
      <c r="RLH135" s="14" t="s">
        <v>3483</v>
      </c>
      <c r="RLI135" s="55" t="s">
        <v>3443</v>
      </c>
      <c r="RLJ135" s="28" t="s">
        <v>3481</v>
      </c>
      <c r="RLK135" s="28" t="s">
        <v>3482</v>
      </c>
      <c r="RLL135" s="31">
        <v>1995</v>
      </c>
      <c r="RLM135" s="35"/>
      <c r="RLN135" s="31">
        <v>2019</v>
      </c>
      <c r="RLO135" s="26"/>
      <c r="RLP135" s="14" t="s">
        <v>3483</v>
      </c>
      <c r="RLQ135" s="55" t="s">
        <v>3443</v>
      </c>
      <c r="RLR135" s="28" t="s">
        <v>3481</v>
      </c>
      <c r="RLS135" s="28" t="s">
        <v>3482</v>
      </c>
      <c r="RLT135" s="31">
        <v>1995</v>
      </c>
      <c r="RLU135" s="35"/>
      <c r="RLV135" s="31">
        <v>2019</v>
      </c>
      <c r="RLW135" s="26"/>
      <c r="RLX135" s="14" t="s">
        <v>3483</v>
      </c>
      <c r="RLY135" s="55" t="s">
        <v>3443</v>
      </c>
      <c r="RLZ135" s="28" t="s">
        <v>3481</v>
      </c>
      <c r="RMA135" s="28" t="s">
        <v>3482</v>
      </c>
      <c r="RMB135" s="31">
        <v>1995</v>
      </c>
      <c r="RMC135" s="35"/>
      <c r="RMD135" s="31">
        <v>2019</v>
      </c>
      <c r="RME135" s="26"/>
      <c r="RMF135" s="14" t="s">
        <v>3483</v>
      </c>
      <c r="RMG135" s="55" t="s">
        <v>3443</v>
      </c>
      <c r="RMH135" s="28" t="s">
        <v>3481</v>
      </c>
      <c r="RMI135" s="28" t="s">
        <v>3482</v>
      </c>
      <c r="RMJ135" s="31">
        <v>1995</v>
      </c>
      <c r="RMK135" s="35"/>
      <c r="RML135" s="31">
        <v>2019</v>
      </c>
      <c r="RMM135" s="26"/>
      <c r="RMN135" s="14" t="s">
        <v>3483</v>
      </c>
      <c r="RMO135" s="55" t="s">
        <v>3443</v>
      </c>
      <c r="RMP135" s="28" t="s">
        <v>3481</v>
      </c>
      <c r="RMQ135" s="28" t="s">
        <v>3482</v>
      </c>
      <c r="RMR135" s="31">
        <v>1995</v>
      </c>
      <c r="RMS135" s="35"/>
      <c r="RMT135" s="31">
        <v>2019</v>
      </c>
      <c r="RMU135" s="26"/>
      <c r="RMV135" s="14" t="s">
        <v>3483</v>
      </c>
      <c r="RMW135" s="55" t="s">
        <v>3443</v>
      </c>
      <c r="RMX135" s="28" t="s">
        <v>3481</v>
      </c>
      <c r="RMY135" s="28" t="s">
        <v>3482</v>
      </c>
      <c r="RMZ135" s="31">
        <v>1995</v>
      </c>
      <c r="RNA135" s="35"/>
      <c r="RNB135" s="31">
        <v>2019</v>
      </c>
      <c r="RNC135" s="26"/>
      <c r="RND135" s="14" t="s">
        <v>3483</v>
      </c>
      <c r="RNE135" s="55" t="s">
        <v>3443</v>
      </c>
      <c r="RNF135" s="28" t="s">
        <v>3481</v>
      </c>
      <c r="RNG135" s="28" t="s">
        <v>3482</v>
      </c>
      <c r="RNH135" s="31">
        <v>1995</v>
      </c>
      <c r="RNI135" s="35"/>
      <c r="RNJ135" s="31">
        <v>2019</v>
      </c>
      <c r="RNK135" s="26"/>
      <c r="RNL135" s="14" t="s">
        <v>3483</v>
      </c>
      <c r="RNM135" s="55" t="s">
        <v>3443</v>
      </c>
      <c r="RNN135" s="28" t="s">
        <v>3481</v>
      </c>
      <c r="RNO135" s="28" t="s">
        <v>3482</v>
      </c>
      <c r="RNP135" s="31">
        <v>1995</v>
      </c>
      <c r="RNQ135" s="35"/>
      <c r="RNR135" s="31">
        <v>2019</v>
      </c>
      <c r="RNS135" s="26"/>
      <c r="RNT135" s="14" t="s">
        <v>3483</v>
      </c>
      <c r="RNU135" s="55" t="s">
        <v>3443</v>
      </c>
      <c r="RNV135" s="28" t="s">
        <v>3481</v>
      </c>
      <c r="RNW135" s="28" t="s">
        <v>3482</v>
      </c>
      <c r="RNX135" s="31">
        <v>1995</v>
      </c>
      <c r="RNY135" s="35"/>
      <c r="RNZ135" s="31">
        <v>2019</v>
      </c>
      <c r="ROA135" s="26"/>
      <c r="ROB135" s="14" t="s">
        <v>3483</v>
      </c>
      <c r="ROC135" s="55" t="s">
        <v>3443</v>
      </c>
      <c r="ROD135" s="28" t="s">
        <v>3481</v>
      </c>
      <c r="ROE135" s="28" t="s">
        <v>3482</v>
      </c>
      <c r="ROF135" s="31">
        <v>1995</v>
      </c>
      <c r="ROG135" s="35"/>
      <c r="ROH135" s="31">
        <v>2019</v>
      </c>
      <c r="ROI135" s="26"/>
      <c r="ROJ135" s="14" t="s">
        <v>3483</v>
      </c>
      <c r="ROK135" s="55" t="s">
        <v>3443</v>
      </c>
      <c r="ROL135" s="28" t="s">
        <v>3481</v>
      </c>
      <c r="ROM135" s="28" t="s">
        <v>3482</v>
      </c>
      <c r="RON135" s="31">
        <v>1995</v>
      </c>
      <c r="ROO135" s="35"/>
      <c r="ROP135" s="31">
        <v>2019</v>
      </c>
      <c r="ROQ135" s="26"/>
      <c r="ROR135" s="14" t="s">
        <v>3483</v>
      </c>
      <c r="ROS135" s="55" t="s">
        <v>3443</v>
      </c>
      <c r="ROT135" s="28" t="s">
        <v>3481</v>
      </c>
      <c r="ROU135" s="28" t="s">
        <v>3482</v>
      </c>
      <c r="ROV135" s="31">
        <v>1995</v>
      </c>
      <c r="ROW135" s="35"/>
      <c r="ROX135" s="31">
        <v>2019</v>
      </c>
      <c r="ROY135" s="26"/>
      <c r="ROZ135" s="14" t="s">
        <v>3483</v>
      </c>
      <c r="RPA135" s="55" t="s">
        <v>3443</v>
      </c>
      <c r="RPB135" s="28" t="s">
        <v>3481</v>
      </c>
      <c r="RPC135" s="28" t="s">
        <v>3482</v>
      </c>
      <c r="RPD135" s="31">
        <v>1995</v>
      </c>
      <c r="RPE135" s="35"/>
      <c r="RPF135" s="31">
        <v>2019</v>
      </c>
      <c r="RPG135" s="26"/>
      <c r="RPH135" s="14" t="s">
        <v>3483</v>
      </c>
      <c r="RPI135" s="55" t="s">
        <v>3443</v>
      </c>
      <c r="RPJ135" s="28" t="s">
        <v>3481</v>
      </c>
      <c r="RPK135" s="28" t="s">
        <v>3482</v>
      </c>
      <c r="RPL135" s="31">
        <v>1995</v>
      </c>
      <c r="RPM135" s="35"/>
      <c r="RPN135" s="31">
        <v>2019</v>
      </c>
      <c r="RPO135" s="26"/>
      <c r="RPP135" s="14" t="s">
        <v>3483</v>
      </c>
      <c r="RPQ135" s="55" t="s">
        <v>3443</v>
      </c>
      <c r="RPR135" s="28" t="s">
        <v>3481</v>
      </c>
      <c r="RPS135" s="28" t="s">
        <v>3482</v>
      </c>
      <c r="RPT135" s="31">
        <v>1995</v>
      </c>
      <c r="RPU135" s="35"/>
      <c r="RPV135" s="31">
        <v>2019</v>
      </c>
      <c r="RPW135" s="26"/>
      <c r="RPX135" s="14" t="s">
        <v>3483</v>
      </c>
      <c r="RPY135" s="55" t="s">
        <v>3443</v>
      </c>
      <c r="RPZ135" s="28" t="s">
        <v>3481</v>
      </c>
      <c r="RQA135" s="28" t="s">
        <v>3482</v>
      </c>
      <c r="RQB135" s="31">
        <v>1995</v>
      </c>
      <c r="RQC135" s="35"/>
      <c r="RQD135" s="31">
        <v>2019</v>
      </c>
      <c r="RQE135" s="26"/>
      <c r="RQF135" s="14" t="s">
        <v>3483</v>
      </c>
      <c r="RQG135" s="55" t="s">
        <v>3443</v>
      </c>
      <c r="RQH135" s="28" t="s">
        <v>3481</v>
      </c>
      <c r="RQI135" s="28" t="s">
        <v>3482</v>
      </c>
      <c r="RQJ135" s="31">
        <v>1995</v>
      </c>
      <c r="RQK135" s="35"/>
      <c r="RQL135" s="31">
        <v>2019</v>
      </c>
      <c r="RQM135" s="26"/>
      <c r="RQN135" s="14" t="s">
        <v>3483</v>
      </c>
      <c r="RQO135" s="55" t="s">
        <v>3443</v>
      </c>
      <c r="RQP135" s="28" t="s">
        <v>3481</v>
      </c>
      <c r="RQQ135" s="28" t="s">
        <v>3482</v>
      </c>
      <c r="RQR135" s="31">
        <v>1995</v>
      </c>
      <c r="RQS135" s="35"/>
      <c r="RQT135" s="31">
        <v>2019</v>
      </c>
      <c r="RQU135" s="26"/>
      <c r="RQV135" s="14" t="s">
        <v>3483</v>
      </c>
      <c r="RQW135" s="55" t="s">
        <v>3443</v>
      </c>
      <c r="RQX135" s="28" t="s">
        <v>3481</v>
      </c>
      <c r="RQY135" s="28" t="s">
        <v>3482</v>
      </c>
      <c r="RQZ135" s="31">
        <v>1995</v>
      </c>
      <c r="RRA135" s="35"/>
      <c r="RRB135" s="31">
        <v>2019</v>
      </c>
      <c r="RRC135" s="26"/>
      <c r="RRD135" s="14" t="s">
        <v>3483</v>
      </c>
      <c r="RRE135" s="55" t="s">
        <v>3443</v>
      </c>
      <c r="RRF135" s="28" t="s">
        <v>3481</v>
      </c>
      <c r="RRG135" s="28" t="s">
        <v>3482</v>
      </c>
      <c r="RRH135" s="31">
        <v>1995</v>
      </c>
      <c r="RRI135" s="35"/>
      <c r="RRJ135" s="31">
        <v>2019</v>
      </c>
      <c r="RRK135" s="26"/>
      <c r="RRL135" s="14" t="s">
        <v>3483</v>
      </c>
      <c r="RRM135" s="55" t="s">
        <v>3443</v>
      </c>
      <c r="RRN135" s="28" t="s">
        <v>3481</v>
      </c>
      <c r="RRO135" s="28" t="s">
        <v>3482</v>
      </c>
      <c r="RRP135" s="31">
        <v>1995</v>
      </c>
      <c r="RRQ135" s="35"/>
      <c r="RRR135" s="31">
        <v>2019</v>
      </c>
      <c r="RRS135" s="26"/>
      <c r="RRT135" s="14" t="s">
        <v>3483</v>
      </c>
      <c r="RRU135" s="55" t="s">
        <v>3443</v>
      </c>
      <c r="RRV135" s="28" t="s">
        <v>3481</v>
      </c>
      <c r="RRW135" s="28" t="s">
        <v>3482</v>
      </c>
      <c r="RRX135" s="31">
        <v>1995</v>
      </c>
      <c r="RRY135" s="35"/>
      <c r="RRZ135" s="31">
        <v>2019</v>
      </c>
      <c r="RSA135" s="26"/>
      <c r="RSB135" s="14" t="s">
        <v>3483</v>
      </c>
      <c r="RSC135" s="55" t="s">
        <v>3443</v>
      </c>
      <c r="RSD135" s="28" t="s">
        <v>3481</v>
      </c>
      <c r="RSE135" s="28" t="s">
        <v>3482</v>
      </c>
      <c r="RSF135" s="31">
        <v>1995</v>
      </c>
      <c r="RSG135" s="35"/>
      <c r="RSH135" s="31">
        <v>2019</v>
      </c>
      <c r="RSI135" s="26"/>
      <c r="RSJ135" s="14" t="s">
        <v>3483</v>
      </c>
      <c r="RSK135" s="55" t="s">
        <v>3443</v>
      </c>
      <c r="RSL135" s="28" t="s">
        <v>3481</v>
      </c>
      <c r="RSM135" s="28" t="s">
        <v>3482</v>
      </c>
      <c r="RSN135" s="31">
        <v>1995</v>
      </c>
      <c r="RSO135" s="35"/>
      <c r="RSP135" s="31">
        <v>2019</v>
      </c>
      <c r="RSQ135" s="26"/>
      <c r="RSR135" s="14" t="s">
        <v>3483</v>
      </c>
      <c r="RSS135" s="55" t="s">
        <v>3443</v>
      </c>
      <c r="RST135" s="28" t="s">
        <v>3481</v>
      </c>
      <c r="RSU135" s="28" t="s">
        <v>3482</v>
      </c>
      <c r="RSV135" s="31">
        <v>1995</v>
      </c>
      <c r="RSW135" s="35"/>
      <c r="RSX135" s="31">
        <v>2019</v>
      </c>
      <c r="RSY135" s="26"/>
      <c r="RSZ135" s="14" t="s">
        <v>3483</v>
      </c>
      <c r="RTA135" s="55" t="s">
        <v>3443</v>
      </c>
      <c r="RTB135" s="28" t="s">
        <v>3481</v>
      </c>
      <c r="RTC135" s="28" t="s">
        <v>3482</v>
      </c>
      <c r="RTD135" s="31">
        <v>1995</v>
      </c>
      <c r="RTE135" s="35"/>
      <c r="RTF135" s="31">
        <v>2019</v>
      </c>
      <c r="RTG135" s="26"/>
      <c r="RTH135" s="14" t="s">
        <v>3483</v>
      </c>
      <c r="RTI135" s="55" t="s">
        <v>3443</v>
      </c>
      <c r="RTJ135" s="28" t="s">
        <v>3481</v>
      </c>
      <c r="RTK135" s="28" t="s">
        <v>3482</v>
      </c>
      <c r="RTL135" s="31">
        <v>1995</v>
      </c>
      <c r="RTM135" s="35"/>
      <c r="RTN135" s="31">
        <v>2019</v>
      </c>
      <c r="RTO135" s="26"/>
      <c r="RTP135" s="14" t="s">
        <v>3483</v>
      </c>
      <c r="RTQ135" s="55" t="s">
        <v>3443</v>
      </c>
      <c r="RTR135" s="28" t="s">
        <v>3481</v>
      </c>
      <c r="RTS135" s="28" t="s">
        <v>3482</v>
      </c>
      <c r="RTT135" s="31">
        <v>1995</v>
      </c>
      <c r="RTU135" s="35"/>
      <c r="RTV135" s="31">
        <v>2019</v>
      </c>
      <c r="RTW135" s="26"/>
      <c r="RTX135" s="14" t="s">
        <v>3483</v>
      </c>
      <c r="RTY135" s="55" t="s">
        <v>3443</v>
      </c>
      <c r="RTZ135" s="28" t="s">
        <v>3481</v>
      </c>
      <c r="RUA135" s="28" t="s">
        <v>3482</v>
      </c>
      <c r="RUB135" s="31">
        <v>1995</v>
      </c>
      <c r="RUC135" s="35"/>
      <c r="RUD135" s="31">
        <v>2019</v>
      </c>
      <c r="RUE135" s="26"/>
      <c r="RUF135" s="14" t="s">
        <v>3483</v>
      </c>
      <c r="RUG135" s="55" t="s">
        <v>3443</v>
      </c>
      <c r="RUH135" s="28" t="s">
        <v>3481</v>
      </c>
      <c r="RUI135" s="28" t="s">
        <v>3482</v>
      </c>
      <c r="RUJ135" s="31">
        <v>1995</v>
      </c>
      <c r="RUK135" s="35"/>
      <c r="RUL135" s="31">
        <v>2019</v>
      </c>
      <c r="RUM135" s="26"/>
      <c r="RUN135" s="14" t="s">
        <v>3483</v>
      </c>
      <c r="RUO135" s="55" t="s">
        <v>3443</v>
      </c>
      <c r="RUP135" s="28" t="s">
        <v>3481</v>
      </c>
      <c r="RUQ135" s="28" t="s">
        <v>3482</v>
      </c>
      <c r="RUR135" s="31">
        <v>1995</v>
      </c>
      <c r="RUS135" s="35"/>
      <c r="RUT135" s="31">
        <v>2019</v>
      </c>
      <c r="RUU135" s="26"/>
      <c r="RUV135" s="14" t="s">
        <v>3483</v>
      </c>
      <c r="RUW135" s="55" t="s">
        <v>3443</v>
      </c>
      <c r="RUX135" s="28" t="s">
        <v>3481</v>
      </c>
      <c r="RUY135" s="28" t="s">
        <v>3482</v>
      </c>
      <c r="RUZ135" s="31">
        <v>1995</v>
      </c>
      <c r="RVA135" s="35"/>
      <c r="RVB135" s="31">
        <v>2019</v>
      </c>
      <c r="RVC135" s="26"/>
      <c r="RVD135" s="14" t="s">
        <v>3483</v>
      </c>
      <c r="RVE135" s="55" t="s">
        <v>3443</v>
      </c>
      <c r="RVF135" s="28" t="s">
        <v>3481</v>
      </c>
      <c r="RVG135" s="28" t="s">
        <v>3482</v>
      </c>
      <c r="RVH135" s="31">
        <v>1995</v>
      </c>
      <c r="RVI135" s="35"/>
      <c r="RVJ135" s="31">
        <v>2019</v>
      </c>
      <c r="RVK135" s="26"/>
      <c r="RVL135" s="14" t="s">
        <v>3483</v>
      </c>
      <c r="RVM135" s="55" t="s">
        <v>3443</v>
      </c>
      <c r="RVN135" s="28" t="s">
        <v>3481</v>
      </c>
      <c r="RVO135" s="28" t="s">
        <v>3482</v>
      </c>
      <c r="RVP135" s="31">
        <v>1995</v>
      </c>
      <c r="RVQ135" s="35"/>
      <c r="RVR135" s="31">
        <v>2019</v>
      </c>
      <c r="RVS135" s="26"/>
      <c r="RVT135" s="14" t="s">
        <v>3483</v>
      </c>
      <c r="RVU135" s="55" t="s">
        <v>3443</v>
      </c>
      <c r="RVV135" s="28" t="s">
        <v>3481</v>
      </c>
      <c r="RVW135" s="28" t="s">
        <v>3482</v>
      </c>
      <c r="RVX135" s="31">
        <v>1995</v>
      </c>
      <c r="RVY135" s="35"/>
      <c r="RVZ135" s="31">
        <v>2019</v>
      </c>
      <c r="RWA135" s="26"/>
      <c r="RWB135" s="14" t="s">
        <v>3483</v>
      </c>
      <c r="RWC135" s="55" t="s">
        <v>3443</v>
      </c>
      <c r="RWD135" s="28" t="s">
        <v>3481</v>
      </c>
      <c r="RWE135" s="28" t="s">
        <v>3482</v>
      </c>
      <c r="RWF135" s="31">
        <v>1995</v>
      </c>
      <c r="RWG135" s="35"/>
      <c r="RWH135" s="31">
        <v>2019</v>
      </c>
      <c r="RWI135" s="26"/>
      <c r="RWJ135" s="14" t="s">
        <v>3483</v>
      </c>
      <c r="RWK135" s="55" t="s">
        <v>3443</v>
      </c>
      <c r="RWL135" s="28" t="s">
        <v>3481</v>
      </c>
      <c r="RWM135" s="28" t="s">
        <v>3482</v>
      </c>
      <c r="RWN135" s="31">
        <v>1995</v>
      </c>
      <c r="RWO135" s="35"/>
      <c r="RWP135" s="31">
        <v>2019</v>
      </c>
      <c r="RWQ135" s="26"/>
      <c r="RWR135" s="14" t="s">
        <v>3483</v>
      </c>
      <c r="RWS135" s="55" t="s">
        <v>3443</v>
      </c>
      <c r="RWT135" s="28" t="s">
        <v>3481</v>
      </c>
      <c r="RWU135" s="28" t="s">
        <v>3482</v>
      </c>
      <c r="RWV135" s="31">
        <v>1995</v>
      </c>
      <c r="RWW135" s="35"/>
      <c r="RWX135" s="31">
        <v>2019</v>
      </c>
      <c r="RWY135" s="26"/>
      <c r="RWZ135" s="14" t="s">
        <v>3483</v>
      </c>
      <c r="RXA135" s="55" t="s">
        <v>3443</v>
      </c>
      <c r="RXB135" s="28" t="s">
        <v>3481</v>
      </c>
      <c r="RXC135" s="28" t="s">
        <v>3482</v>
      </c>
      <c r="RXD135" s="31">
        <v>1995</v>
      </c>
      <c r="RXE135" s="35"/>
      <c r="RXF135" s="31">
        <v>2019</v>
      </c>
      <c r="RXG135" s="26"/>
      <c r="RXH135" s="14" t="s">
        <v>3483</v>
      </c>
      <c r="RXI135" s="55" t="s">
        <v>3443</v>
      </c>
      <c r="RXJ135" s="28" t="s">
        <v>3481</v>
      </c>
      <c r="RXK135" s="28" t="s">
        <v>3482</v>
      </c>
      <c r="RXL135" s="31">
        <v>1995</v>
      </c>
      <c r="RXM135" s="35"/>
      <c r="RXN135" s="31">
        <v>2019</v>
      </c>
      <c r="RXO135" s="26"/>
      <c r="RXP135" s="14" t="s">
        <v>3483</v>
      </c>
      <c r="RXQ135" s="55" t="s">
        <v>3443</v>
      </c>
      <c r="RXR135" s="28" t="s">
        <v>3481</v>
      </c>
      <c r="RXS135" s="28" t="s">
        <v>3482</v>
      </c>
      <c r="RXT135" s="31">
        <v>1995</v>
      </c>
      <c r="RXU135" s="35"/>
      <c r="RXV135" s="31">
        <v>2019</v>
      </c>
      <c r="RXW135" s="26"/>
      <c r="RXX135" s="14" t="s">
        <v>3483</v>
      </c>
      <c r="RXY135" s="55" t="s">
        <v>3443</v>
      </c>
      <c r="RXZ135" s="28" t="s">
        <v>3481</v>
      </c>
      <c r="RYA135" s="28" t="s">
        <v>3482</v>
      </c>
      <c r="RYB135" s="31">
        <v>1995</v>
      </c>
      <c r="RYC135" s="35"/>
      <c r="RYD135" s="31">
        <v>2019</v>
      </c>
      <c r="RYE135" s="26"/>
      <c r="RYF135" s="14" t="s">
        <v>3483</v>
      </c>
      <c r="RYG135" s="55" t="s">
        <v>3443</v>
      </c>
      <c r="RYH135" s="28" t="s">
        <v>3481</v>
      </c>
      <c r="RYI135" s="28" t="s">
        <v>3482</v>
      </c>
      <c r="RYJ135" s="31">
        <v>1995</v>
      </c>
      <c r="RYK135" s="35"/>
      <c r="RYL135" s="31">
        <v>2019</v>
      </c>
      <c r="RYM135" s="26"/>
      <c r="RYN135" s="14" t="s">
        <v>3483</v>
      </c>
      <c r="RYO135" s="55" t="s">
        <v>3443</v>
      </c>
      <c r="RYP135" s="28" t="s">
        <v>3481</v>
      </c>
      <c r="RYQ135" s="28" t="s">
        <v>3482</v>
      </c>
      <c r="RYR135" s="31">
        <v>1995</v>
      </c>
      <c r="RYS135" s="35"/>
      <c r="RYT135" s="31">
        <v>2019</v>
      </c>
      <c r="RYU135" s="26"/>
      <c r="RYV135" s="14" t="s">
        <v>3483</v>
      </c>
      <c r="RYW135" s="55" t="s">
        <v>3443</v>
      </c>
      <c r="RYX135" s="28" t="s">
        <v>3481</v>
      </c>
      <c r="RYY135" s="28" t="s">
        <v>3482</v>
      </c>
      <c r="RYZ135" s="31">
        <v>1995</v>
      </c>
      <c r="RZA135" s="35"/>
      <c r="RZB135" s="31">
        <v>2019</v>
      </c>
      <c r="RZC135" s="26"/>
      <c r="RZD135" s="14" t="s">
        <v>3483</v>
      </c>
      <c r="RZE135" s="55" t="s">
        <v>3443</v>
      </c>
      <c r="RZF135" s="28" t="s">
        <v>3481</v>
      </c>
      <c r="RZG135" s="28" t="s">
        <v>3482</v>
      </c>
      <c r="RZH135" s="31">
        <v>1995</v>
      </c>
      <c r="RZI135" s="35"/>
      <c r="RZJ135" s="31">
        <v>2019</v>
      </c>
      <c r="RZK135" s="26"/>
      <c r="RZL135" s="14" t="s">
        <v>3483</v>
      </c>
      <c r="RZM135" s="55" t="s">
        <v>3443</v>
      </c>
      <c r="RZN135" s="28" t="s">
        <v>3481</v>
      </c>
      <c r="RZO135" s="28" t="s">
        <v>3482</v>
      </c>
      <c r="RZP135" s="31">
        <v>1995</v>
      </c>
      <c r="RZQ135" s="35"/>
      <c r="RZR135" s="31">
        <v>2019</v>
      </c>
      <c r="RZS135" s="26"/>
      <c r="RZT135" s="14" t="s">
        <v>3483</v>
      </c>
      <c r="RZU135" s="55" t="s">
        <v>3443</v>
      </c>
      <c r="RZV135" s="28" t="s">
        <v>3481</v>
      </c>
      <c r="RZW135" s="28" t="s">
        <v>3482</v>
      </c>
      <c r="RZX135" s="31">
        <v>1995</v>
      </c>
      <c r="RZY135" s="35"/>
      <c r="RZZ135" s="31">
        <v>2019</v>
      </c>
      <c r="SAA135" s="26"/>
      <c r="SAB135" s="14" t="s">
        <v>3483</v>
      </c>
      <c r="SAC135" s="55" t="s">
        <v>3443</v>
      </c>
      <c r="SAD135" s="28" t="s">
        <v>3481</v>
      </c>
      <c r="SAE135" s="28" t="s">
        <v>3482</v>
      </c>
      <c r="SAF135" s="31">
        <v>1995</v>
      </c>
      <c r="SAG135" s="35"/>
      <c r="SAH135" s="31">
        <v>2019</v>
      </c>
      <c r="SAI135" s="26"/>
      <c r="SAJ135" s="14" t="s">
        <v>3483</v>
      </c>
      <c r="SAK135" s="55" t="s">
        <v>3443</v>
      </c>
      <c r="SAL135" s="28" t="s">
        <v>3481</v>
      </c>
      <c r="SAM135" s="28" t="s">
        <v>3482</v>
      </c>
      <c r="SAN135" s="31">
        <v>1995</v>
      </c>
      <c r="SAO135" s="35"/>
      <c r="SAP135" s="31">
        <v>2019</v>
      </c>
      <c r="SAQ135" s="26"/>
      <c r="SAR135" s="14" t="s">
        <v>3483</v>
      </c>
      <c r="SAS135" s="55" t="s">
        <v>3443</v>
      </c>
      <c r="SAT135" s="28" t="s">
        <v>3481</v>
      </c>
      <c r="SAU135" s="28" t="s">
        <v>3482</v>
      </c>
      <c r="SAV135" s="31">
        <v>1995</v>
      </c>
      <c r="SAW135" s="35"/>
      <c r="SAX135" s="31">
        <v>2019</v>
      </c>
      <c r="SAY135" s="26"/>
      <c r="SAZ135" s="14" t="s">
        <v>3483</v>
      </c>
      <c r="SBA135" s="55" t="s">
        <v>3443</v>
      </c>
      <c r="SBB135" s="28" t="s">
        <v>3481</v>
      </c>
      <c r="SBC135" s="28" t="s">
        <v>3482</v>
      </c>
      <c r="SBD135" s="31">
        <v>1995</v>
      </c>
      <c r="SBE135" s="35"/>
      <c r="SBF135" s="31">
        <v>2019</v>
      </c>
      <c r="SBG135" s="26"/>
      <c r="SBH135" s="14" t="s">
        <v>3483</v>
      </c>
      <c r="SBI135" s="55" t="s">
        <v>3443</v>
      </c>
      <c r="SBJ135" s="28" t="s">
        <v>3481</v>
      </c>
      <c r="SBK135" s="28" t="s">
        <v>3482</v>
      </c>
      <c r="SBL135" s="31">
        <v>1995</v>
      </c>
      <c r="SBM135" s="35"/>
      <c r="SBN135" s="31">
        <v>2019</v>
      </c>
      <c r="SBO135" s="26"/>
      <c r="SBP135" s="14" t="s">
        <v>3483</v>
      </c>
      <c r="SBQ135" s="55" t="s">
        <v>3443</v>
      </c>
      <c r="SBR135" s="28" t="s">
        <v>3481</v>
      </c>
      <c r="SBS135" s="28" t="s">
        <v>3482</v>
      </c>
      <c r="SBT135" s="31">
        <v>1995</v>
      </c>
      <c r="SBU135" s="35"/>
      <c r="SBV135" s="31">
        <v>2019</v>
      </c>
      <c r="SBW135" s="26"/>
      <c r="SBX135" s="14" t="s">
        <v>3483</v>
      </c>
      <c r="SBY135" s="55" t="s">
        <v>3443</v>
      </c>
      <c r="SBZ135" s="28" t="s">
        <v>3481</v>
      </c>
      <c r="SCA135" s="28" t="s">
        <v>3482</v>
      </c>
      <c r="SCB135" s="31">
        <v>1995</v>
      </c>
      <c r="SCC135" s="35"/>
      <c r="SCD135" s="31">
        <v>2019</v>
      </c>
      <c r="SCE135" s="26"/>
      <c r="SCF135" s="14" t="s">
        <v>3483</v>
      </c>
      <c r="SCG135" s="55" t="s">
        <v>3443</v>
      </c>
      <c r="SCH135" s="28" t="s">
        <v>3481</v>
      </c>
      <c r="SCI135" s="28" t="s">
        <v>3482</v>
      </c>
      <c r="SCJ135" s="31">
        <v>1995</v>
      </c>
      <c r="SCK135" s="35"/>
      <c r="SCL135" s="31">
        <v>2019</v>
      </c>
      <c r="SCM135" s="26"/>
      <c r="SCN135" s="14" t="s">
        <v>3483</v>
      </c>
      <c r="SCO135" s="55" t="s">
        <v>3443</v>
      </c>
      <c r="SCP135" s="28" t="s">
        <v>3481</v>
      </c>
      <c r="SCQ135" s="28" t="s">
        <v>3482</v>
      </c>
      <c r="SCR135" s="31">
        <v>1995</v>
      </c>
      <c r="SCS135" s="35"/>
      <c r="SCT135" s="31">
        <v>2019</v>
      </c>
      <c r="SCU135" s="26"/>
      <c r="SCV135" s="14" t="s">
        <v>3483</v>
      </c>
      <c r="SCW135" s="55" t="s">
        <v>3443</v>
      </c>
      <c r="SCX135" s="28" t="s">
        <v>3481</v>
      </c>
      <c r="SCY135" s="28" t="s">
        <v>3482</v>
      </c>
      <c r="SCZ135" s="31">
        <v>1995</v>
      </c>
      <c r="SDA135" s="35"/>
      <c r="SDB135" s="31">
        <v>2019</v>
      </c>
      <c r="SDC135" s="26"/>
      <c r="SDD135" s="14" t="s">
        <v>3483</v>
      </c>
      <c r="SDE135" s="55" t="s">
        <v>3443</v>
      </c>
      <c r="SDF135" s="28" t="s">
        <v>3481</v>
      </c>
      <c r="SDG135" s="28" t="s">
        <v>3482</v>
      </c>
      <c r="SDH135" s="31">
        <v>1995</v>
      </c>
      <c r="SDI135" s="35"/>
      <c r="SDJ135" s="31">
        <v>2019</v>
      </c>
      <c r="SDK135" s="26"/>
      <c r="SDL135" s="14" t="s">
        <v>3483</v>
      </c>
      <c r="SDM135" s="55" t="s">
        <v>3443</v>
      </c>
      <c r="SDN135" s="28" t="s">
        <v>3481</v>
      </c>
      <c r="SDO135" s="28" t="s">
        <v>3482</v>
      </c>
      <c r="SDP135" s="31">
        <v>1995</v>
      </c>
      <c r="SDQ135" s="35"/>
      <c r="SDR135" s="31">
        <v>2019</v>
      </c>
      <c r="SDS135" s="26"/>
      <c r="SDT135" s="14" t="s">
        <v>3483</v>
      </c>
      <c r="SDU135" s="55" t="s">
        <v>3443</v>
      </c>
      <c r="SDV135" s="28" t="s">
        <v>3481</v>
      </c>
      <c r="SDW135" s="28" t="s">
        <v>3482</v>
      </c>
      <c r="SDX135" s="31">
        <v>1995</v>
      </c>
      <c r="SDY135" s="35"/>
      <c r="SDZ135" s="31">
        <v>2019</v>
      </c>
      <c r="SEA135" s="26"/>
      <c r="SEB135" s="14" t="s">
        <v>3483</v>
      </c>
      <c r="SEC135" s="55" t="s">
        <v>3443</v>
      </c>
      <c r="SED135" s="28" t="s">
        <v>3481</v>
      </c>
      <c r="SEE135" s="28" t="s">
        <v>3482</v>
      </c>
      <c r="SEF135" s="31">
        <v>1995</v>
      </c>
      <c r="SEG135" s="35"/>
      <c r="SEH135" s="31">
        <v>2019</v>
      </c>
      <c r="SEI135" s="26"/>
      <c r="SEJ135" s="14" t="s">
        <v>3483</v>
      </c>
      <c r="SEK135" s="55" t="s">
        <v>3443</v>
      </c>
      <c r="SEL135" s="28" t="s">
        <v>3481</v>
      </c>
      <c r="SEM135" s="28" t="s">
        <v>3482</v>
      </c>
      <c r="SEN135" s="31">
        <v>1995</v>
      </c>
      <c r="SEO135" s="35"/>
      <c r="SEP135" s="31">
        <v>2019</v>
      </c>
      <c r="SEQ135" s="26"/>
      <c r="SER135" s="14" t="s">
        <v>3483</v>
      </c>
      <c r="SES135" s="55" t="s">
        <v>3443</v>
      </c>
      <c r="SET135" s="28" t="s">
        <v>3481</v>
      </c>
      <c r="SEU135" s="28" t="s">
        <v>3482</v>
      </c>
      <c r="SEV135" s="31">
        <v>1995</v>
      </c>
      <c r="SEW135" s="35"/>
      <c r="SEX135" s="31">
        <v>2019</v>
      </c>
      <c r="SEY135" s="26"/>
      <c r="SEZ135" s="14" t="s">
        <v>3483</v>
      </c>
      <c r="SFA135" s="55" t="s">
        <v>3443</v>
      </c>
      <c r="SFB135" s="28" t="s">
        <v>3481</v>
      </c>
      <c r="SFC135" s="28" t="s">
        <v>3482</v>
      </c>
      <c r="SFD135" s="31">
        <v>1995</v>
      </c>
      <c r="SFE135" s="35"/>
      <c r="SFF135" s="31">
        <v>2019</v>
      </c>
      <c r="SFG135" s="26"/>
      <c r="SFH135" s="14" t="s">
        <v>3483</v>
      </c>
      <c r="SFI135" s="55" t="s">
        <v>3443</v>
      </c>
      <c r="SFJ135" s="28" t="s">
        <v>3481</v>
      </c>
      <c r="SFK135" s="28" t="s">
        <v>3482</v>
      </c>
      <c r="SFL135" s="31">
        <v>1995</v>
      </c>
      <c r="SFM135" s="35"/>
      <c r="SFN135" s="31">
        <v>2019</v>
      </c>
      <c r="SFO135" s="26"/>
      <c r="SFP135" s="14" t="s">
        <v>3483</v>
      </c>
      <c r="SFQ135" s="55" t="s">
        <v>3443</v>
      </c>
      <c r="SFR135" s="28" t="s">
        <v>3481</v>
      </c>
      <c r="SFS135" s="28" t="s">
        <v>3482</v>
      </c>
      <c r="SFT135" s="31">
        <v>1995</v>
      </c>
      <c r="SFU135" s="35"/>
      <c r="SFV135" s="31">
        <v>2019</v>
      </c>
      <c r="SFW135" s="26"/>
      <c r="SFX135" s="14" t="s">
        <v>3483</v>
      </c>
      <c r="SFY135" s="55" t="s">
        <v>3443</v>
      </c>
      <c r="SFZ135" s="28" t="s">
        <v>3481</v>
      </c>
      <c r="SGA135" s="28" t="s">
        <v>3482</v>
      </c>
      <c r="SGB135" s="31">
        <v>1995</v>
      </c>
      <c r="SGC135" s="35"/>
      <c r="SGD135" s="31">
        <v>2019</v>
      </c>
      <c r="SGE135" s="26"/>
      <c r="SGF135" s="14" t="s">
        <v>3483</v>
      </c>
      <c r="SGG135" s="55" t="s">
        <v>3443</v>
      </c>
      <c r="SGH135" s="28" t="s">
        <v>3481</v>
      </c>
      <c r="SGI135" s="28" t="s">
        <v>3482</v>
      </c>
      <c r="SGJ135" s="31">
        <v>1995</v>
      </c>
      <c r="SGK135" s="35"/>
      <c r="SGL135" s="31">
        <v>2019</v>
      </c>
      <c r="SGM135" s="26"/>
      <c r="SGN135" s="14" t="s">
        <v>3483</v>
      </c>
      <c r="SGO135" s="55" t="s">
        <v>3443</v>
      </c>
      <c r="SGP135" s="28" t="s">
        <v>3481</v>
      </c>
      <c r="SGQ135" s="28" t="s">
        <v>3482</v>
      </c>
      <c r="SGR135" s="31">
        <v>1995</v>
      </c>
      <c r="SGS135" s="35"/>
      <c r="SGT135" s="31">
        <v>2019</v>
      </c>
      <c r="SGU135" s="26"/>
      <c r="SGV135" s="14" t="s">
        <v>3483</v>
      </c>
      <c r="SGW135" s="55" t="s">
        <v>3443</v>
      </c>
      <c r="SGX135" s="28" t="s">
        <v>3481</v>
      </c>
      <c r="SGY135" s="28" t="s">
        <v>3482</v>
      </c>
      <c r="SGZ135" s="31">
        <v>1995</v>
      </c>
      <c r="SHA135" s="35"/>
      <c r="SHB135" s="31">
        <v>2019</v>
      </c>
      <c r="SHC135" s="26"/>
      <c r="SHD135" s="14" t="s">
        <v>3483</v>
      </c>
      <c r="SHE135" s="55" t="s">
        <v>3443</v>
      </c>
      <c r="SHF135" s="28" t="s">
        <v>3481</v>
      </c>
      <c r="SHG135" s="28" t="s">
        <v>3482</v>
      </c>
      <c r="SHH135" s="31">
        <v>1995</v>
      </c>
      <c r="SHI135" s="35"/>
      <c r="SHJ135" s="31">
        <v>2019</v>
      </c>
      <c r="SHK135" s="26"/>
      <c r="SHL135" s="14" t="s">
        <v>3483</v>
      </c>
      <c r="SHM135" s="55" t="s">
        <v>3443</v>
      </c>
      <c r="SHN135" s="28" t="s">
        <v>3481</v>
      </c>
      <c r="SHO135" s="28" t="s">
        <v>3482</v>
      </c>
      <c r="SHP135" s="31">
        <v>1995</v>
      </c>
      <c r="SHQ135" s="35"/>
      <c r="SHR135" s="31">
        <v>2019</v>
      </c>
      <c r="SHS135" s="26"/>
      <c r="SHT135" s="14" t="s">
        <v>3483</v>
      </c>
      <c r="SHU135" s="55" t="s">
        <v>3443</v>
      </c>
      <c r="SHV135" s="28" t="s">
        <v>3481</v>
      </c>
      <c r="SHW135" s="28" t="s">
        <v>3482</v>
      </c>
      <c r="SHX135" s="31">
        <v>1995</v>
      </c>
      <c r="SHY135" s="35"/>
      <c r="SHZ135" s="31">
        <v>2019</v>
      </c>
      <c r="SIA135" s="26"/>
      <c r="SIB135" s="14" t="s">
        <v>3483</v>
      </c>
      <c r="SIC135" s="55" t="s">
        <v>3443</v>
      </c>
      <c r="SID135" s="28" t="s">
        <v>3481</v>
      </c>
      <c r="SIE135" s="28" t="s">
        <v>3482</v>
      </c>
      <c r="SIF135" s="31">
        <v>1995</v>
      </c>
      <c r="SIG135" s="35"/>
      <c r="SIH135" s="31">
        <v>2019</v>
      </c>
      <c r="SII135" s="26"/>
      <c r="SIJ135" s="14" t="s">
        <v>3483</v>
      </c>
      <c r="SIK135" s="55" t="s">
        <v>3443</v>
      </c>
      <c r="SIL135" s="28" t="s">
        <v>3481</v>
      </c>
      <c r="SIM135" s="28" t="s">
        <v>3482</v>
      </c>
      <c r="SIN135" s="31">
        <v>1995</v>
      </c>
      <c r="SIO135" s="35"/>
      <c r="SIP135" s="31">
        <v>2019</v>
      </c>
      <c r="SIQ135" s="26"/>
      <c r="SIR135" s="14" t="s">
        <v>3483</v>
      </c>
      <c r="SIS135" s="55" t="s">
        <v>3443</v>
      </c>
      <c r="SIT135" s="28" t="s">
        <v>3481</v>
      </c>
      <c r="SIU135" s="28" t="s">
        <v>3482</v>
      </c>
      <c r="SIV135" s="31">
        <v>1995</v>
      </c>
      <c r="SIW135" s="35"/>
      <c r="SIX135" s="31">
        <v>2019</v>
      </c>
      <c r="SIY135" s="26"/>
      <c r="SIZ135" s="14" t="s">
        <v>3483</v>
      </c>
      <c r="SJA135" s="55" t="s">
        <v>3443</v>
      </c>
      <c r="SJB135" s="28" t="s">
        <v>3481</v>
      </c>
      <c r="SJC135" s="28" t="s">
        <v>3482</v>
      </c>
      <c r="SJD135" s="31">
        <v>1995</v>
      </c>
      <c r="SJE135" s="35"/>
      <c r="SJF135" s="31">
        <v>2019</v>
      </c>
      <c r="SJG135" s="26"/>
      <c r="SJH135" s="14" t="s">
        <v>3483</v>
      </c>
      <c r="SJI135" s="55" t="s">
        <v>3443</v>
      </c>
      <c r="SJJ135" s="28" t="s">
        <v>3481</v>
      </c>
      <c r="SJK135" s="28" t="s">
        <v>3482</v>
      </c>
      <c r="SJL135" s="31">
        <v>1995</v>
      </c>
      <c r="SJM135" s="35"/>
      <c r="SJN135" s="31">
        <v>2019</v>
      </c>
      <c r="SJO135" s="26"/>
      <c r="SJP135" s="14" t="s">
        <v>3483</v>
      </c>
      <c r="SJQ135" s="55" t="s">
        <v>3443</v>
      </c>
      <c r="SJR135" s="28" t="s">
        <v>3481</v>
      </c>
      <c r="SJS135" s="28" t="s">
        <v>3482</v>
      </c>
      <c r="SJT135" s="31">
        <v>1995</v>
      </c>
      <c r="SJU135" s="35"/>
      <c r="SJV135" s="31">
        <v>2019</v>
      </c>
      <c r="SJW135" s="26"/>
      <c r="SJX135" s="14" t="s">
        <v>3483</v>
      </c>
      <c r="SJY135" s="55" t="s">
        <v>3443</v>
      </c>
      <c r="SJZ135" s="28" t="s">
        <v>3481</v>
      </c>
      <c r="SKA135" s="28" t="s">
        <v>3482</v>
      </c>
      <c r="SKB135" s="31">
        <v>1995</v>
      </c>
      <c r="SKC135" s="35"/>
      <c r="SKD135" s="31">
        <v>2019</v>
      </c>
      <c r="SKE135" s="26"/>
      <c r="SKF135" s="14" t="s">
        <v>3483</v>
      </c>
      <c r="SKG135" s="55" t="s">
        <v>3443</v>
      </c>
      <c r="SKH135" s="28" t="s">
        <v>3481</v>
      </c>
      <c r="SKI135" s="28" t="s">
        <v>3482</v>
      </c>
      <c r="SKJ135" s="31">
        <v>1995</v>
      </c>
      <c r="SKK135" s="35"/>
      <c r="SKL135" s="31">
        <v>2019</v>
      </c>
      <c r="SKM135" s="26"/>
      <c r="SKN135" s="14" t="s">
        <v>3483</v>
      </c>
      <c r="SKO135" s="55" t="s">
        <v>3443</v>
      </c>
      <c r="SKP135" s="28" t="s">
        <v>3481</v>
      </c>
      <c r="SKQ135" s="28" t="s">
        <v>3482</v>
      </c>
      <c r="SKR135" s="31">
        <v>1995</v>
      </c>
      <c r="SKS135" s="35"/>
      <c r="SKT135" s="31">
        <v>2019</v>
      </c>
      <c r="SKU135" s="26"/>
      <c r="SKV135" s="14" t="s">
        <v>3483</v>
      </c>
      <c r="SKW135" s="55" t="s">
        <v>3443</v>
      </c>
      <c r="SKX135" s="28" t="s">
        <v>3481</v>
      </c>
      <c r="SKY135" s="28" t="s">
        <v>3482</v>
      </c>
      <c r="SKZ135" s="31">
        <v>1995</v>
      </c>
      <c r="SLA135" s="35"/>
      <c r="SLB135" s="31">
        <v>2019</v>
      </c>
      <c r="SLC135" s="26"/>
      <c r="SLD135" s="14" t="s">
        <v>3483</v>
      </c>
      <c r="SLE135" s="55" t="s">
        <v>3443</v>
      </c>
      <c r="SLF135" s="28" t="s">
        <v>3481</v>
      </c>
      <c r="SLG135" s="28" t="s">
        <v>3482</v>
      </c>
      <c r="SLH135" s="31">
        <v>1995</v>
      </c>
      <c r="SLI135" s="35"/>
      <c r="SLJ135" s="31">
        <v>2019</v>
      </c>
      <c r="SLK135" s="26"/>
      <c r="SLL135" s="14" t="s">
        <v>3483</v>
      </c>
      <c r="SLM135" s="55" t="s">
        <v>3443</v>
      </c>
      <c r="SLN135" s="28" t="s">
        <v>3481</v>
      </c>
      <c r="SLO135" s="28" t="s">
        <v>3482</v>
      </c>
      <c r="SLP135" s="31">
        <v>1995</v>
      </c>
      <c r="SLQ135" s="35"/>
      <c r="SLR135" s="31">
        <v>2019</v>
      </c>
      <c r="SLS135" s="26"/>
      <c r="SLT135" s="14" t="s">
        <v>3483</v>
      </c>
      <c r="SLU135" s="55" t="s">
        <v>3443</v>
      </c>
      <c r="SLV135" s="28" t="s">
        <v>3481</v>
      </c>
      <c r="SLW135" s="28" t="s">
        <v>3482</v>
      </c>
      <c r="SLX135" s="31">
        <v>1995</v>
      </c>
      <c r="SLY135" s="35"/>
      <c r="SLZ135" s="31">
        <v>2019</v>
      </c>
      <c r="SMA135" s="26"/>
      <c r="SMB135" s="14" t="s">
        <v>3483</v>
      </c>
      <c r="SMC135" s="55" t="s">
        <v>3443</v>
      </c>
      <c r="SMD135" s="28" t="s">
        <v>3481</v>
      </c>
      <c r="SME135" s="28" t="s">
        <v>3482</v>
      </c>
      <c r="SMF135" s="31">
        <v>1995</v>
      </c>
      <c r="SMG135" s="35"/>
      <c r="SMH135" s="31">
        <v>2019</v>
      </c>
      <c r="SMI135" s="26"/>
      <c r="SMJ135" s="14" t="s">
        <v>3483</v>
      </c>
      <c r="SMK135" s="55" t="s">
        <v>3443</v>
      </c>
      <c r="SML135" s="28" t="s">
        <v>3481</v>
      </c>
      <c r="SMM135" s="28" t="s">
        <v>3482</v>
      </c>
      <c r="SMN135" s="31">
        <v>1995</v>
      </c>
      <c r="SMO135" s="35"/>
      <c r="SMP135" s="31">
        <v>2019</v>
      </c>
      <c r="SMQ135" s="26"/>
      <c r="SMR135" s="14" t="s">
        <v>3483</v>
      </c>
      <c r="SMS135" s="55" t="s">
        <v>3443</v>
      </c>
      <c r="SMT135" s="28" t="s">
        <v>3481</v>
      </c>
      <c r="SMU135" s="28" t="s">
        <v>3482</v>
      </c>
      <c r="SMV135" s="31">
        <v>1995</v>
      </c>
      <c r="SMW135" s="35"/>
      <c r="SMX135" s="31">
        <v>2019</v>
      </c>
      <c r="SMY135" s="26"/>
      <c r="SMZ135" s="14" t="s">
        <v>3483</v>
      </c>
      <c r="SNA135" s="55" t="s">
        <v>3443</v>
      </c>
      <c r="SNB135" s="28" t="s">
        <v>3481</v>
      </c>
      <c r="SNC135" s="28" t="s">
        <v>3482</v>
      </c>
      <c r="SND135" s="31">
        <v>1995</v>
      </c>
      <c r="SNE135" s="35"/>
      <c r="SNF135" s="31">
        <v>2019</v>
      </c>
      <c r="SNG135" s="26"/>
      <c r="SNH135" s="14" t="s">
        <v>3483</v>
      </c>
      <c r="SNI135" s="55" t="s">
        <v>3443</v>
      </c>
      <c r="SNJ135" s="28" t="s">
        <v>3481</v>
      </c>
      <c r="SNK135" s="28" t="s">
        <v>3482</v>
      </c>
      <c r="SNL135" s="31">
        <v>1995</v>
      </c>
      <c r="SNM135" s="35"/>
      <c r="SNN135" s="31">
        <v>2019</v>
      </c>
      <c r="SNO135" s="26"/>
      <c r="SNP135" s="14" t="s">
        <v>3483</v>
      </c>
      <c r="SNQ135" s="55" t="s">
        <v>3443</v>
      </c>
      <c r="SNR135" s="28" t="s">
        <v>3481</v>
      </c>
      <c r="SNS135" s="28" t="s">
        <v>3482</v>
      </c>
      <c r="SNT135" s="31">
        <v>1995</v>
      </c>
      <c r="SNU135" s="35"/>
      <c r="SNV135" s="31">
        <v>2019</v>
      </c>
      <c r="SNW135" s="26"/>
      <c r="SNX135" s="14" t="s">
        <v>3483</v>
      </c>
      <c r="SNY135" s="55" t="s">
        <v>3443</v>
      </c>
      <c r="SNZ135" s="28" t="s">
        <v>3481</v>
      </c>
      <c r="SOA135" s="28" t="s">
        <v>3482</v>
      </c>
      <c r="SOB135" s="31">
        <v>1995</v>
      </c>
      <c r="SOC135" s="35"/>
      <c r="SOD135" s="31">
        <v>2019</v>
      </c>
      <c r="SOE135" s="26"/>
      <c r="SOF135" s="14" t="s">
        <v>3483</v>
      </c>
      <c r="SOG135" s="55" t="s">
        <v>3443</v>
      </c>
      <c r="SOH135" s="28" t="s">
        <v>3481</v>
      </c>
      <c r="SOI135" s="28" t="s">
        <v>3482</v>
      </c>
      <c r="SOJ135" s="31">
        <v>1995</v>
      </c>
      <c r="SOK135" s="35"/>
      <c r="SOL135" s="31">
        <v>2019</v>
      </c>
      <c r="SOM135" s="26"/>
      <c r="SON135" s="14" t="s">
        <v>3483</v>
      </c>
      <c r="SOO135" s="55" t="s">
        <v>3443</v>
      </c>
      <c r="SOP135" s="28" t="s">
        <v>3481</v>
      </c>
      <c r="SOQ135" s="28" t="s">
        <v>3482</v>
      </c>
      <c r="SOR135" s="31">
        <v>1995</v>
      </c>
      <c r="SOS135" s="35"/>
      <c r="SOT135" s="31">
        <v>2019</v>
      </c>
      <c r="SOU135" s="26"/>
      <c r="SOV135" s="14" t="s">
        <v>3483</v>
      </c>
      <c r="SOW135" s="55" t="s">
        <v>3443</v>
      </c>
      <c r="SOX135" s="28" t="s">
        <v>3481</v>
      </c>
      <c r="SOY135" s="28" t="s">
        <v>3482</v>
      </c>
      <c r="SOZ135" s="31">
        <v>1995</v>
      </c>
      <c r="SPA135" s="35"/>
      <c r="SPB135" s="31">
        <v>2019</v>
      </c>
      <c r="SPC135" s="26"/>
      <c r="SPD135" s="14" t="s">
        <v>3483</v>
      </c>
      <c r="SPE135" s="55" t="s">
        <v>3443</v>
      </c>
      <c r="SPF135" s="28" t="s">
        <v>3481</v>
      </c>
      <c r="SPG135" s="28" t="s">
        <v>3482</v>
      </c>
      <c r="SPH135" s="31">
        <v>1995</v>
      </c>
      <c r="SPI135" s="35"/>
      <c r="SPJ135" s="31">
        <v>2019</v>
      </c>
      <c r="SPK135" s="26"/>
      <c r="SPL135" s="14" t="s">
        <v>3483</v>
      </c>
      <c r="SPM135" s="55" t="s">
        <v>3443</v>
      </c>
      <c r="SPN135" s="28" t="s">
        <v>3481</v>
      </c>
      <c r="SPO135" s="28" t="s">
        <v>3482</v>
      </c>
      <c r="SPP135" s="31">
        <v>1995</v>
      </c>
      <c r="SPQ135" s="35"/>
      <c r="SPR135" s="31">
        <v>2019</v>
      </c>
      <c r="SPS135" s="26"/>
      <c r="SPT135" s="14" t="s">
        <v>3483</v>
      </c>
      <c r="SPU135" s="55" t="s">
        <v>3443</v>
      </c>
      <c r="SPV135" s="28" t="s">
        <v>3481</v>
      </c>
      <c r="SPW135" s="28" t="s">
        <v>3482</v>
      </c>
      <c r="SPX135" s="31">
        <v>1995</v>
      </c>
      <c r="SPY135" s="35"/>
      <c r="SPZ135" s="31">
        <v>2019</v>
      </c>
      <c r="SQA135" s="26"/>
      <c r="SQB135" s="14" t="s">
        <v>3483</v>
      </c>
      <c r="SQC135" s="55" t="s">
        <v>3443</v>
      </c>
      <c r="SQD135" s="28" t="s">
        <v>3481</v>
      </c>
      <c r="SQE135" s="28" t="s">
        <v>3482</v>
      </c>
      <c r="SQF135" s="31">
        <v>1995</v>
      </c>
      <c r="SQG135" s="35"/>
      <c r="SQH135" s="31">
        <v>2019</v>
      </c>
      <c r="SQI135" s="26"/>
      <c r="SQJ135" s="14" t="s">
        <v>3483</v>
      </c>
      <c r="SQK135" s="55" t="s">
        <v>3443</v>
      </c>
      <c r="SQL135" s="28" t="s">
        <v>3481</v>
      </c>
      <c r="SQM135" s="28" t="s">
        <v>3482</v>
      </c>
      <c r="SQN135" s="31">
        <v>1995</v>
      </c>
      <c r="SQO135" s="35"/>
      <c r="SQP135" s="31">
        <v>2019</v>
      </c>
      <c r="SQQ135" s="26"/>
      <c r="SQR135" s="14" t="s">
        <v>3483</v>
      </c>
      <c r="SQS135" s="55" t="s">
        <v>3443</v>
      </c>
      <c r="SQT135" s="28" t="s">
        <v>3481</v>
      </c>
      <c r="SQU135" s="28" t="s">
        <v>3482</v>
      </c>
      <c r="SQV135" s="31">
        <v>1995</v>
      </c>
      <c r="SQW135" s="35"/>
      <c r="SQX135" s="31">
        <v>2019</v>
      </c>
      <c r="SQY135" s="26"/>
      <c r="SQZ135" s="14" t="s">
        <v>3483</v>
      </c>
      <c r="SRA135" s="55" t="s">
        <v>3443</v>
      </c>
      <c r="SRB135" s="28" t="s">
        <v>3481</v>
      </c>
      <c r="SRC135" s="28" t="s">
        <v>3482</v>
      </c>
      <c r="SRD135" s="31">
        <v>1995</v>
      </c>
      <c r="SRE135" s="35"/>
      <c r="SRF135" s="31">
        <v>2019</v>
      </c>
      <c r="SRG135" s="26"/>
      <c r="SRH135" s="14" t="s">
        <v>3483</v>
      </c>
      <c r="SRI135" s="55" t="s">
        <v>3443</v>
      </c>
      <c r="SRJ135" s="28" t="s">
        <v>3481</v>
      </c>
      <c r="SRK135" s="28" t="s">
        <v>3482</v>
      </c>
      <c r="SRL135" s="31">
        <v>1995</v>
      </c>
      <c r="SRM135" s="35"/>
      <c r="SRN135" s="31">
        <v>2019</v>
      </c>
      <c r="SRO135" s="26"/>
      <c r="SRP135" s="14" t="s">
        <v>3483</v>
      </c>
      <c r="SRQ135" s="55" t="s">
        <v>3443</v>
      </c>
      <c r="SRR135" s="28" t="s">
        <v>3481</v>
      </c>
      <c r="SRS135" s="28" t="s">
        <v>3482</v>
      </c>
      <c r="SRT135" s="31">
        <v>1995</v>
      </c>
      <c r="SRU135" s="35"/>
      <c r="SRV135" s="31">
        <v>2019</v>
      </c>
      <c r="SRW135" s="26"/>
      <c r="SRX135" s="14" t="s">
        <v>3483</v>
      </c>
      <c r="SRY135" s="55" t="s">
        <v>3443</v>
      </c>
      <c r="SRZ135" s="28" t="s">
        <v>3481</v>
      </c>
      <c r="SSA135" s="28" t="s">
        <v>3482</v>
      </c>
      <c r="SSB135" s="31">
        <v>1995</v>
      </c>
      <c r="SSC135" s="35"/>
      <c r="SSD135" s="31">
        <v>2019</v>
      </c>
      <c r="SSE135" s="26"/>
      <c r="SSF135" s="14" t="s">
        <v>3483</v>
      </c>
      <c r="SSG135" s="55" t="s">
        <v>3443</v>
      </c>
      <c r="SSH135" s="28" t="s">
        <v>3481</v>
      </c>
      <c r="SSI135" s="28" t="s">
        <v>3482</v>
      </c>
      <c r="SSJ135" s="31">
        <v>1995</v>
      </c>
      <c r="SSK135" s="35"/>
      <c r="SSL135" s="31">
        <v>2019</v>
      </c>
      <c r="SSM135" s="26"/>
      <c r="SSN135" s="14" t="s">
        <v>3483</v>
      </c>
      <c r="SSO135" s="55" t="s">
        <v>3443</v>
      </c>
      <c r="SSP135" s="28" t="s">
        <v>3481</v>
      </c>
      <c r="SSQ135" s="28" t="s">
        <v>3482</v>
      </c>
      <c r="SSR135" s="31">
        <v>1995</v>
      </c>
      <c r="SSS135" s="35"/>
      <c r="SST135" s="31">
        <v>2019</v>
      </c>
      <c r="SSU135" s="26"/>
      <c r="SSV135" s="14" t="s">
        <v>3483</v>
      </c>
      <c r="SSW135" s="55" t="s">
        <v>3443</v>
      </c>
      <c r="SSX135" s="28" t="s">
        <v>3481</v>
      </c>
      <c r="SSY135" s="28" t="s">
        <v>3482</v>
      </c>
      <c r="SSZ135" s="31">
        <v>1995</v>
      </c>
      <c r="STA135" s="35"/>
      <c r="STB135" s="31">
        <v>2019</v>
      </c>
      <c r="STC135" s="26"/>
      <c r="STD135" s="14" t="s">
        <v>3483</v>
      </c>
      <c r="STE135" s="55" t="s">
        <v>3443</v>
      </c>
      <c r="STF135" s="28" t="s">
        <v>3481</v>
      </c>
      <c r="STG135" s="28" t="s">
        <v>3482</v>
      </c>
      <c r="STH135" s="31">
        <v>1995</v>
      </c>
      <c r="STI135" s="35"/>
      <c r="STJ135" s="31">
        <v>2019</v>
      </c>
      <c r="STK135" s="26"/>
      <c r="STL135" s="14" t="s">
        <v>3483</v>
      </c>
      <c r="STM135" s="55" t="s">
        <v>3443</v>
      </c>
      <c r="STN135" s="28" t="s">
        <v>3481</v>
      </c>
      <c r="STO135" s="28" t="s">
        <v>3482</v>
      </c>
      <c r="STP135" s="31">
        <v>1995</v>
      </c>
      <c r="STQ135" s="35"/>
      <c r="STR135" s="31">
        <v>2019</v>
      </c>
      <c r="STS135" s="26"/>
      <c r="STT135" s="14" t="s">
        <v>3483</v>
      </c>
      <c r="STU135" s="55" t="s">
        <v>3443</v>
      </c>
      <c r="STV135" s="28" t="s">
        <v>3481</v>
      </c>
      <c r="STW135" s="28" t="s">
        <v>3482</v>
      </c>
      <c r="STX135" s="31">
        <v>1995</v>
      </c>
      <c r="STY135" s="35"/>
      <c r="STZ135" s="31">
        <v>2019</v>
      </c>
      <c r="SUA135" s="26"/>
      <c r="SUB135" s="14" t="s">
        <v>3483</v>
      </c>
      <c r="SUC135" s="55" t="s">
        <v>3443</v>
      </c>
      <c r="SUD135" s="28" t="s">
        <v>3481</v>
      </c>
      <c r="SUE135" s="28" t="s">
        <v>3482</v>
      </c>
      <c r="SUF135" s="31">
        <v>1995</v>
      </c>
      <c r="SUG135" s="35"/>
      <c r="SUH135" s="31">
        <v>2019</v>
      </c>
      <c r="SUI135" s="26"/>
      <c r="SUJ135" s="14" t="s">
        <v>3483</v>
      </c>
      <c r="SUK135" s="55" t="s">
        <v>3443</v>
      </c>
      <c r="SUL135" s="28" t="s">
        <v>3481</v>
      </c>
      <c r="SUM135" s="28" t="s">
        <v>3482</v>
      </c>
      <c r="SUN135" s="31">
        <v>1995</v>
      </c>
      <c r="SUO135" s="35"/>
      <c r="SUP135" s="31">
        <v>2019</v>
      </c>
      <c r="SUQ135" s="26"/>
      <c r="SUR135" s="14" t="s">
        <v>3483</v>
      </c>
      <c r="SUS135" s="55" t="s">
        <v>3443</v>
      </c>
      <c r="SUT135" s="28" t="s">
        <v>3481</v>
      </c>
      <c r="SUU135" s="28" t="s">
        <v>3482</v>
      </c>
      <c r="SUV135" s="31">
        <v>1995</v>
      </c>
      <c r="SUW135" s="35"/>
      <c r="SUX135" s="31">
        <v>2019</v>
      </c>
      <c r="SUY135" s="26"/>
      <c r="SUZ135" s="14" t="s">
        <v>3483</v>
      </c>
      <c r="SVA135" s="55" t="s">
        <v>3443</v>
      </c>
      <c r="SVB135" s="28" t="s">
        <v>3481</v>
      </c>
      <c r="SVC135" s="28" t="s">
        <v>3482</v>
      </c>
      <c r="SVD135" s="31">
        <v>1995</v>
      </c>
      <c r="SVE135" s="35"/>
      <c r="SVF135" s="31">
        <v>2019</v>
      </c>
      <c r="SVG135" s="26"/>
      <c r="SVH135" s="14" t="s">
        <v>3483</v>
      </c>
      <c r="SVI135" s="55" t="s">
        <v>3443</v>
      </c>
      <c r="SVJ135" s="28" t="s">
        <v>3481</v>
      </c>
      <c r="SVK135" s="28" t="s">
        <v>3482</v>
      </c>
      <c r="SVL135" s="31">
        <v>1995</v>
      </c>
      <c r="SVM135" s="35"/>
      <c r="SVN135" s="31">
        <v>2019</v>
      </c>
      <c r="SVO135" s="26"/>
      <c r="SVP135" s="14" t="s">
        <v>3483</v>
      </c>
      <c r="SVQ135" s="55" t="s">
        <v>3443</v>
      </c>
      <c r="SVR135" s="28" t="s">
        <v>3481</v>
      </c>
      <c r="SVS135" s="28" t="s">
        <v>3482</v>
      </c>
      <c r="SVT135" s="31">
        <v>1995</v>
      </c>
      <c r="SVU135" s="35"/>
      <c r="SVV135" s="31">
        <v>2019</v>
      </c>
      <c r="SVW135" s="26"/>
      <c r="SVX135" s="14" t="s">
        <v>3483</v>
      </c>
      <c r="SVY135" s="55" t="s">
        <v>3443</v>
      </c>
      <c r="SVZ135" s="28" t="s">
        <v>3481</v>
      </c>
      <c r="SWA135" s="28" t="s">
        <v>3482</v>
      </c>
      <c r="SWB135" s="31">
        <v>1995</v>
      </c>
      <c r="SWC135" s="35"/>
      <c r="SWD135" s="31">
        <v>2019</v>
      </c>
      <c r="SWE135" s="26"/>
      <c r="SWF135" s="14" t="s">
        <v>3483</v>
      </c>
      <c r="SWG135" s="55" t="s">
        <v>3443</v>
      </c>
      <c r="SWH135" s="28" t="s">
        <v>3481</v>
      </c>
      <c r="SWI135" s="28" t="s">
        <v>3482</v>
      </c>
      <c r="SWJ135" s="31">
        <v>1995</v>
      </c>
      <c r="SWK135" s="35"/>
      <c r="SWL135" s="31">
        <v>2019</v>
      </c>
      <c r="SWM135" s="26"/>
      <c r="SWN135" s="14" t="s">
        <v>3483</v>
      </c>
      <c r="SWO135" s="55" t="s">
        <v>3443</v>
      </c>
      <c r="SWP135" s="28" t="s">
        <v>3481</v>
      </c>
      <c r="SWQ135" s="28" t="s">
        <v>3482</v>
      </c>
      <c r="SWR135" s="31">
        <v>1995</v>
      </c>
      <c r="SWS135" s="35"/>
      <c r="SWT135" s="31">
        <v>2019</v>
      </c>
      <c r="SWU135" s="26"/>
      <c r="SWV135" s="14" t="s">
        <v>3483</v>
      </c>
      <c r="SWW135" s="55" t="s">
        <v>3443</v>
      </c>
      <c r="SWX135" s="28" t="s">
        <v>3481</v>
      </c>
      <c r="SWY135" s="28" t="s">
        <v>3482</v>
      </c>
      <c r="SWZ135" s="31">
        <v>1995</v>
      </c>
      <c r="SXA135" s="35"/>
      <c r="SXB135" s="31">
        <v>2019</v>
      </c>
      <c r="SXC135" s="26"/>
      <c r="SXD135" s="14" t="s">
        <v>3483</v>
      </c>
      <c r="SXE135" s="55" t="s">
        <v>3443</v>
      </c>
      <c r="SXF135" s="28" t="s">
        <v>3481</v>
      </c>
      <c r="SXG135" s="28" t="s">
        <v>3482</v>
      </c>
      <c r="SXH135" s="31">
        <v>1995</v>
      </c>
      <c r="SXI135" s="35"/>
      <c r="SXJ135" s="31">
        <v>2019</v>
      </c>
      <c r="SXK135" s="26"/>
      <c r="SXL135" s="14" t="s">
        <v>3483</v>
      </c>
      <c r="SXM135" s="55" t="s">
        <v>3443</v>
      </c>
      <c r="SXN135" s="28" t="s">
        <v>3481</v>
      </c>
      <c r="SXO135" s="28" t="s">
        <v>3482</v>
      </c>
      <c r="SXP135" s="31">
        <v>1995</v>
      </c>
      <c r="SXQ135" s="35"/>
      <c r="SXR135" s="31">
        <v>2019</v>
      </c>
      <c r="SXS135" s="26"/>
      <c r="SXT135" s="14" t="s">
        <v>3483</v>
      </c>
      <c r="SXU135" s="55" t="s">
        <v>3443</v>
      </c>
      <c r="SXV135" s="28" t="s">
        <v>3481</v>
      </c>
      <c r="SXW135" s="28" t="s">
        <v>3482</v>
      </c>
      <c r="SXX135" s="31">
        <v>1995</v>
      </c>
      <c r="SXY135" s="35"/>
      <c r="SXZ135" s="31">
        <v>2019</v>
      </c>
      <c r="SYA135" s="26"/>
      <c r="SYB135" s="14" t="s">
        <v>3483</v>
      </c>
      <c r="SYC135" s="55" t="s">
        <v>3443</v>
      </c>
      <c r="SYD135" s="28" t="s">
        <v>3481</v>
      </c>
      <c r="SYE135" s="28" t="s">
        <v>3482</v>
      </c>
      <c r="SYF135" s="31">
        <v>1995</v>
      </c>
      <c r="SYG135" s="35"/>
      <c r="SYH135" s="31">
        <v>2019</v>
      </c>
      <c r="SYI135" s="26"/>
      <c r="SYJ135" s="14" t="s">
        <v>3483</v>
      </c>
      <c r="SYK135" s="55" t="s">
        <v>3443</v>
      </c>
      <c r="SYL135" s="28" t="s">
        <v>3481</v>
      </c>
      <c r="SYM135" s="28" t="s">
        <v>3482</v>
      </c>
      <c r="SYN135" s="31">
        <v>1995</v>
      </c>
      <c r="SYO135" s="35"/>
      <c r="SYP135" s="31">
        <v>2019</v>
      </c>
      <c r="SYQ135" s="26"/>
      <c r="SYR135" s="14" t="s">
        <v>3483</v>
      </c>
      <c r="SYS135" s="55" t="s">
        <v>3443</v>
      </c>
      <c r="SYT135" s="28" t="s">
        <v>3481</v>
      </c>
      <c r="SYU135" s="28" t="s">
        <v>3482</v>
      </c>
      <c r="SYV135" s="31">
        <v>1995</v>
      </c>
      <c r="SYW135" s="35"/>
      <c r="SYX135" s="31">
        <v>2019</v>
      </c>
      <c r="SYY135" s="26"/>
      <c r="SYZ135" s="14" t="s">
        <v>3483</v>
      </c>
      <c r="SZA135" s="55" t="s">
        <v>3443</v>
      </c>
      <c r="SZB135" s="28" t="s">
        <v>3481</v>
      </c>
      <c r="SZC135" s="28" t="s">
        <v>3482</v>
      </c>
      <c r="SZD135" s="31">
        <v>1995</v>
      </c>
      <c r="SZE135" s="35"/>
      <c r="SZF135" s="31">
        <v>2019</v>
      </c>
      <c r="SZG135" s="26"/>
      <c r="SZH135" s="14" t="s">
        <v>3483</v>
      </c>
      <c r="SZI135" s="55" t="s">
        <v>3443</v>
      </c>
      <c r="SZJ135" s="28" t="s">
        <v>3481</v>
      </c>
      <c r="SZK135" s="28" t="s">
        <v>3482</v>
      </c>
      <c r="SZL135" s="31">
        <v>1995</v>
      </c>
      <c r="SZM135" s="35"/>
      <c r="SZN135" s="31">
        <v>2019</v>
      </c>
      <c r="SZO135" s="26"/>
      <c r="SZP135" s="14" t="s">
        <v>3483</v>
      </c>
      <c r="SZQ135" s="55" t="s">
        <v>3443</v>
      </c>
      <c r="SZR135" s="28" t="s">
        <v>3481</v>
      </c>
      <c r="SZS135" s="28" t="s">
        <v>3482</v>
      </c>
      <c r="SZT135" s="31">
        <v>1995</v>
      </c>
      <c r="SZU135" s="35"/>
      <c r="SZV135" s="31">
        <v>2019</v>
      </c>
      <c r="SZW135" s="26"/>
      <c r="SZX135" s="14" t="s">
        <v>3483</v>
      </c>
      <c r="SZY135" s="55" t="s">
        <v>3443</v>
      </c>
      <c r="SZZ135" s="28" t="s">
        <v>3481</v>
      </c>
      <c r="TAA135" s="28" t="s">
        <v>3482</v>
      </c>
      <c r="TAB135" s="31">
        <v>1995</v>
      </c>
      <c r="TAC135" s="35"/>
      <c r="TAD135" s="31">
        <v>2019</v>
      </c>
      <c r="TAE135" s="26"/>
      <c r="TAF135" s="14" t="s">
        <v>3483</v>
      </c>
      <c r="TAG135" s="55" t="s">
        <v>3443</v>
      </c>
      <c r="TAH135" s="28" t="s">
        <v>3481</v>
      </c>
      <c r="TAI135" s="28" t="s">
        <v>3482</v>
      </c>
      <c r="TAJ135" s="31">
        <v>1995</v>
      </c>
      <c r="TAK135" s="35"/>
      <c r="TAL135" s="31">
        <v>2019</v>
      </c>
      <c r="TAM135" s="26"/>
      <c r="TAN135" s="14" t="s">
        <v>3483</v>
      </c>
      <c r="TAO135" s="55" t="s">
        <v>3443</v>
      </c>
      <c r="TAP135" s="28" t="s">
        <v>3481</v>
      </c>
      <c r="TAQ135" s="28" t="s">
        <v>3482</v>
      </c>
      <c r="TAR135" s="31">
        <v>1995</v>
      </c>
      <c r="TAS135" s="35"/>
      <c r="TAT135" s="31">
        <v>2019</v>
      </c>
      <c r="TAU135" s="26"/>
      <c r="TAV135" s="14" t="s">
        <v>3483</v>
      </c>
      <c r="TAW135" s="55" t="s">
        <v>3443</v>
      </c>
      <c r="TAX135" s="28" t="s">
        <v>3481</v>
      </c>
      <c r="TAY135" s="28" t="s">
        <v>3482</v>
      </c>
      <c r="TAZ135" s="31">
        <v>1995</v>
      </c>
      <c r="TBA135" s="35"/>
      <c r="TBB135" s="31">
        <v>2019</v>
      </c>
      <c r="TBC135" s="26"/>
      <c r="TBD135" s="14" t="s">
        <v>3483</v>
      </c>
      <c r="TBE135" s="55" t="s">
        <v>3443</v>
      </c>
      <c r="TBF135" s="28" t="s">
        <v>3481</v>
      </c>
      <c r="TBG135" s="28" t="s">
        <v>3482</v>
      </c>
      <c r="TBH135" s="31">
        <v>1995</v>
      </c>
      <c r="TBI135" s="35"/>
      <c r="TBJ135" s="31">
        <v>2019</v>
      </c>
      <c r="TBK135" s="26"/>
      <c r="TBL135" s="14" t="s">
        <v>3483</v>
      </c>
      <c r="TBM135" s="55" t="s">
        <v>3443</v>
      </c>
      <c r="TBN135" s="28" t="s">
        <v>3481</v>
      </c>
      <c r="TBO135" s="28" t="s">
        <v>3482</v>
      </c>
      <c r="TBP135" s="31">
        <v>1995</v>
      </c>
      <c r="TBQ135" s="35"/>
      <c r="TBR135" s="31">
        <v>2019</v>
      </c>
      <c r="TBS135" s="26"/>
      <c r="TBT135" s="14" t="s">
        <v>3483</v>
      </c>
      <c r="TBU135" s="55" t="s">
        <v>3443</v>
      </c>
      <c r="TBV135" s="28" t="s">
        <v>3481</v>
      </c>
      <c r="TBW135" s="28" t="s">
        <v>3482</v>
      </c>
      <c r="TBX135" s="31">
        <v>1995</v>
      </c>
      <c r="TBY135" s="35"/>
      <c r="TBZ135" s="31">
        <v>2019</v>
      </c>
      <c r="TCA135" s="26"/>
      <c r="TCB135" s="14" t="s">
        <v>3483</v>
      </c>
      <c r="TCC135" s="55" t="s">
        <v>3443</v>
      </c>
      <c r="TCD135" s="28" t="s">
        <v>3481</v>
      </c>
      <c r="TCE135" s="28" t="s">
        <v>3482</v>
      </c>
      <c r="TCF135" s="31">
        <v>1995</v>
      </c>
      <c r="TCG135" s="35"/>
      <c r="TCH135" s="31">
        <v>2019</v>
      </c>
      <c r="TCI135" s="26"/>
      <c r="TCJ135" s="14" t="s">
        <v>3483</v>
      </c>
      <c r="TCK135" s="55" t="s">
        <v>3443</v>
      </c>
      <c r="TCL135" s="28" t="s">
        <v>3481</v>
      </c>
      <c r="TCM135" s="28" t="s">
        <v>3482</v>
      </c>
      <c r="TCN135" s="31">
        <v>1995</v>
      </c>
      <c r="TCO135" s="35"/>
      <c r="TCP135" s="31">
        <v>2019</v>
      </c>
      <c r="TCQ135" s="26"/>
      <c r="TCR135" s="14" t="s">
        <v>3483</v>
      </c>
      <c r="TCS135" s="55" t="s">
        <v>3443</v>
      </c>
      <c r="TCT135" s="28" t="s">
        <v>3481</v>
      </c>
      <c r="TCU135" s="28" t="s">
        <v>3482</v>
      </c>
      <c r="TCV135" s="31">
        <v>1995</v>
      </c>
      <c r="TCW135" s="35"/>
      <c r="TCX135" s="31">
        <v>2019</v>
      </c>
      <c r="TCY135" s="26"/>
      <c r="TCZ135" s="14" t="s">
        <v>3483</v>
      </c>
      <c r="TDA135" s="55" t="s">
        <v>3443</v>
      </c>
      <c r="TDB135" s="28" t="s">
        <v>3481</v>
      </c>
      <c r="TDC135" s="28" t="s">
        <v>3482</v>
      </c>
      <c r="TDD135" s="31">
        <v>1995</v>
      </c>
      <c r="TDE135" s="35"/>
      <c r="TDF135" s="31">
        <v>2019</v>
      </c>
      <c r="TDG135" s="26"/>
      <c r="TDH135" s="14" t="s">
        <v>3483</v>
      </c>
      <c r="TDI135" s="55" t="s">
        <v>3443</v>
      </c>
      <c r="TDJ135" s="28" t="s">
        <v>3481</v>
      </c>
      <c r="TDK135" s="28" t="s">
        <v>3482</v>
      </c>
      <c r="TDL135" s="31">
        <v>1995</v>
      </c>
      <c r="TDM135" s="35"/>
      <c r="TDN135" s="31">
        <v>2019</v>
      </c>
      <c r="TDO135" s="26"/>
      <c r="TDP135" s="14" t="s">
        <v>3483</v>
      </c>
      <c r="TDQ135" s="55" t="s">
        <v>3443</v>
      </c>
      <c r="TDR135" s="28" t="s">
        <v>3481</v>
      </c>
      <c r="TDS135" s="28" t="s">
        <v>3482</v>
      </c>
      <c r="TDT135" s="31">
        <v>1995</v>
      </c>
      <c r="TDU135" s="35"/>
      <c r="TDV135" s="31">
        <v>2019</v>
      </c>
      <c r="TDW135" s="26"/>
      <c r="TDX135" s="14" t="s">
        <v>3483</v>
      </c>
      <c r="TDY135" s="55" t="s">
        <v>3443</v>
      </c>
      <c r="TDZ135" s="28" t="s">
        <v>3481</v>
      </c>
      <c r="TEA135" s="28" t="s">
        <v>3482</v>
      </c>
      <c r="TEB135" s="31">
        <v>1995</v>
      </c>
      <c r="TEC135" s="35"/>
      <c r="TED135" s="31">
        <v>2019</v>
      </c>
      <c r="TEE135" s="26"/>
      <c r="TEF135" s="14" t="s">
        <v>3483</v>
      </c>
      <c r="TEG135" s="55" t="s">
        <v>3443</v>
      </c>
      <c r="TEH135" s="28" t="s">
        <v>3481</v>
      </c>
      <c r="TEI135" s="28" t="s">
        <v>3482</v>
      </c>
      <c r="TEJ135" s="31">
        <v>1995</v>
      </c>
      <c r="TEK135" s="35"/>
      <c r="TEL135" s="31">
        <v>2019</v>
      </c>
      <c r="TEM135" s="26"/>
      <c r="TEN135" s="14" t="s">
        <v>3483</v>
      </c>
      <c r="TEO135" s="55" t="s">
        <v>3443</v>
      </c>
      <c r="TEP135" s="28" t="s">
        <v>3481</v>
      </c>
      <c r="TEQ135" s="28" t="s">
        <v>3482</v>
      </c>
      <c r="TER135" s="31">
        <v>1995</v>
      </c>
      <c r="TES135" s="35"/>
      <c r="TET135" s="31">
        <v>2019</v>
      </c>
      <c r="TEU135" s="26"/>
      <c r="TEV135" s="14" t="s">
        <v>3483</v>
      </c>
      <c r="TEW135" s="55" t="s">
        <v>3443</v>
      </c>
      <c r="TEX135" s="28" t="s">
        <v>3481</v>
      </c>
      <c r="TEY135" s="28" t="s">
        <v>3482</v>
      </c>
      <c r="TEZ135" s="31">
        <v>1995</v>
      </c>
      <c r="TFA135" s="35"/>
      <c r="TFB135" s="31">
        <v>2019</v>
      </c>
      <c r="TFC135" s="26"/>
      <c r="TFD135" s="14" t="s">
        <v>3483</v>
      </c>
      <c r="TFE135" s="55" t="s">
        <v>3443</v>
      </c>
      <c r="TFF135" s="28" t="s">
        <v>3481</v>
      </c>
      <c r="TFG135" s="28" t="s">
        <v>3482</v>
      </c>
      <c r="TFH135" s="31">
        <v>1995</v>
      </c>
      <c r="TFI135" s="35"/>
      <c r="TFJ135" s="31">
        <v>2019</v>
      </c>
      <c r="TFK135" s="26"/>
      <c r="TFL135" s="14" t="s">
        <v>3483</v>
      </c>
      <c r="TFM135" s="55" t="s">
        <v>3443</v>
      </c>
      <c r="TFN135" s="28" t="s">
        <v>3481</v>
      </c>
      <c r="TFO135" s="28" t="s">
        <v>3482</v>
      </c>
      <c r="TFP135" s="31">
        <v>1995</v>
      </c>
      <c r="TFQ135" s="35"/>
      <c r="TFR135" s="31">
        <v>2019</v>
      </c>
      <c r="TFS135" s="26"/>
      <c r="TFT135" s="14" t="s">
        <v>3483</v>
      </c>
      <c r="TFU135" s="55" t="s">
        <v>3443</v>
      </c>
      <c r="TFV135" s="28" t="s">
        <v>3481</v>
      </c>
      <c r="TFW135" s="28" t="s">
        <v>3482</v>
      </c>
      <c r="TFX135" s="31">
        <v>1995</v>
      </c>
      <c r="TFY135" s="35"/>
      <c r="TFZ135" s="31">
        <v>2019</v>
      </c>
      <c r="TGA135" s="26"/>
      <c r="TGB135" s="14" t="s">
        <v>3483</v>
      </c>
      <c r="TGC135" s="55" t="s">
        <v>3443</v>
      </c>
      <c r="TGD135" s="28" t="s">
        <v>3481</v>
      </c>
      <c r="TGE135" s="28" t="s">
        <v>3482</v>
      </c>
      <c r="TGF135" s="31">
        <v>1995</v>
      </c>
      <c r="TGG135" s="35"/>
      <c r="TGH135" s="31">
        <v>2019</v>
      </c>
      <c r="TGI135" s="26"/>
      <c r="TGJ135" s="14" t="s">
        <v>3483</v>
      </c>
      <c r="TGK135" s="55" t="s">
        <v>3443</v>
      </c>
      <c r="TGL135" s="28" t="s">
        <v>3481</v>
      </c>
      <c r="TGM135" s="28" t="s">
        <v>3482</v>
      </c>
      <c r="TGN135" s="31">
        <v>1995</v>
      </c>
      <c r="TGO135" s="35"/>
      <c r="TGP135" s="31">
        <v>2019</v>
      </c>
      <c r="TGQ135" s="26"/>
      <c r="TGR135" s="14" t="s">
        <v>3483</v>
      </c>
      <c r="TGS135" s="55" t="s">
        <v>3443</v>
      </c>
      <c r="TGT135" s="28" t="s">
        <v>3481</v>
      </c>
      <c r="TGU135" s="28" t="s">
        <v>3482</v>
      </c>
      <c r="TGV135" s="31">
        <v>1995</v>
      </c>
      <c r="TGW135" s="35"/>
      <c r="TGX135" s="31">
        <v>2019</v>
      </c>
      <c r="TGY135" s="26"/>
      <c r="TGZ135" s="14" t="s">
        <v>3483</v>
      </c>
      <c r="THA135" s="55" t="s">
        <v>3443</v>
      </c>
      <c r="THB135" s="28" t="s">
        <v>3481</v>
      </c>
      <c r="THC135" s="28" t="s">
        <v>3482</v>
      </c>
      <c r="THD135" s="31">
        <v>1995</v>
      </c>
      <c r="THE135" s="35"/>
      <c r="THF135" s="31">
        <v>2019</v>
      </c>
      <c r="THG135" s="26"/>
      <c r="THH135" s="14" t="s">
        <v>3483</v>
      </c>
      <c r="THI135" s="55" t="s">
        <v>3443</v>
      </c>
      <c r="THJ135" s="28" t="s">
        <v>3481</v>
      </c>
      <c r="THK135" s="28" t="s">
        <v>3482</v>
      </c>
      <c r="THL135" s="31">
        <v>1995</v>
      </c>
      <c r="THM135" s="35"/>
      <c r="THN135" s="31">
        <v>2019</v>
      </c>
      <c r="THO135" s="26"/>
      <c r="THP135" s="14" t="s">
        <v>3483</v>
      </c>
      <c r="THQ135" s="55" t="s">
        <v>3443</v>
      </c>
      <c r="THR135" s="28" t="s">
        <v>3481</v>
      </c>
      <c r="THS135" s="28" t="s">
        <v>3482</v>
      </c>
      <c r="THT135" s="31">
        <v>1995</v>
      </c>
      <c r="THU135" s="35"/>
      <c r="THV135" s="31">
        <v>2019</v>
      </c>
      <c r="THW135" s="26"/>
      <c r="THX135" s="14" t="s">
        <v>3483</v>
      </c>
      <c r="THY135" s="55" t="s">
        <v>3443</v>
      </c>
      <c r="THZ135" s="28" t="s">
        <v>3481</v>
      </c>
      <c r="TIA135" s="28" t="s">
        <v>3482</v>
      </c>
      <c r="TIB135" s="31">
        <v>1995</v>
      </c>
      <c r="TIC135" s="35"/>
      <c r="TID135" s="31">
        <v>2019</v>
      </c>
      <c r="TIE135" s="26"/>
      <c r="TIF135" s="14" t="s">
        <v>3483</v>
      </c>
      <c r="TIG135" s="55" t="s">
        <v>3443</v>
      </c>
      <c r="TIH135" s="28" t="s">
        <v>3481</v>
      </c>
      <c r="TII135" s="28" t="s">
        <v>3482</v>
      </c>
      <c r="TIJ135" s="31">
        <v>1995</v>
      </c>
      <c r="TIK135" s="35"/>
      <c r="TIL135" s="31">
        <v>2019</v>
      </c>
      <c r="TIM135" s="26"/>
      <c r="TIN135" s="14" t="s">
        <v>3483</v>
      </c>
      <c r="TIO135" s="55" t="s">
        <v>3443</v>
      </c>
      <c r="TIP135" s="28" t="s">
        <v>3481</v>
      </c>
      <c r="TIQ135" s="28" t="s">
        <v>3482</v>
      </c>
      <c r="TIR135" s="31">
        <v>1995</v>
      </c>
      <c r="TIS135" s="35"/>
      <c r="TIT135" s="31">
        <v>2019</v>
      </c>
      <c r="TIU135" s="26"/>
      <c r="TIV135" s="14" t="s">
        <v>3483</v>
      </c>
      <c r="TIW135" s="55" t="s">
        <v>3443</v>
      </c>
      <c r="TIX135" s="28" t="s">
        <v>3481</v>
      </c>
      <c r="TIY135" s="28" t="s">
        <v>3482</v>
      </c>
      <c r="TIZ135" s="31">
        <v>1995</v>
      </c>
      <c r="TJA135" s="35"/>
      <c r="TJB135" s="31">
        <v>2019</v>
      </c>
      <c r="TJC135" s="26"/>
      <c r="TJD135" s="14" t="s">
        <v>3483</v>
      </c>
      <c r="TJE135" s="55" t="s">
        <v>3443</v>
      </c>
      <c r="TJF135" s="28" t="s">
        <v>3481</v>
      </c>
      <c r="TJG135" s="28" t="s">
        <v>3482</v>
      </c>
      <c r="TJH135" s="31">
        <v>1995</v>
      </c>
      <c r="TJI135" s="35"/>
      <c r="TJJ135" s="31">
        <v>2019</v>
      </c>
      <c r="TJK135" s="26"/>
      <c r="TJL135" s="14" t="s">
        <v>3483</v>
      </c>
      <c r="TJM135" s="55" t="s">
        <v>3443</v>
      </c>
      <c r="TJN135" s="28" t="s">
        <v>3481</v>
      </c>
      <c r="TJO135" s="28" t="s">
        <v>3482</v>
      </c>
      <c r="TJP135" s="31">
        <v>1995</v>
      </c>
      <c r="TJQ135" s="35"/>
      <c r="TJR135" s="31">
        <v>2019</v>
      </c>
      <c r="TJS135" s="26"/>
      <c r="TJT135" s="14" t="s">
        <v>3483</v>
      </c>
      <c r="TJU135" s="55" t="s">
        <v>3443</v>
      </c>
      <c r="TJV135" s="28" t="s">
        <v>3481</v>
      </c>
      <c r="TJW135" s="28" t="s">
        <v>3482</v>
      </c>
      <c r="TJX135" s="31">
        <v>1995</v>
      </c>
      <c r="TJY135" s="35"/>
      <c r="TJZ135" s="31">
        <v>2019</v>
      </c>
      <c r="TKA135" s="26"/>
      <c r="TKB135" s="14" t="s">
        <v>3483</v>
      </c>
      <c r="TKC135" s="55" t="s">
        <v>3443</v>
      </c>
      <c r="TKD135" s="28" t="s">
        <v>3481</v>
      </c>
      <c r="TKE135" s="28" t="s">
        <v>3482</v>
      </c>
      <c r="TKF135" s="31">
        <v>1995</v>
      </c>
      <c r="TKG135" s="35"/>
      <c r="TKH135" s="31">
        <v>2019</v>
      </c>
      <c r="TKI135" s="26"/>
      <c r="TKJ135" s="14" t="s">
        <v>3483</v>
      </c>
      <c r="TKK135" s="55" t="s">
        <v>3443</v>
      </c>
      <c r="TKL135" s="28" t="s">
        <v>3481</v>
      </c>
      <c r="TKM135" s="28" t="s">
        <v>3482</v>
      </c>
      <c r="TKN135" s="31">
        <v>1995</v>
      </c>
      <c r="TKO135" s="35"/>
      <c r="TKP135" s="31">
        <v>2019</v>
      </c>
      <c r="TKQ135" s="26"/>
      <c r="TKR135" s="14" t="s">
        <v>3483</v>
      </c>
      <c r="TKS135" s="55" t="s">
        <v>3443</v>
      </c>
      <c r="TKT135" s="28" t="s">
        <v>3481</v>
      </c>
      <c r="TKU135" s="28" t="s">
        <v>3482</v>
      </c>
      <c r="TKV135" s="31">
        <v>1995</v>
      </c>
      <c r="TKW135" s="35"/>
      <c r="TKX135" s="31">
        <v>2019</v>
      </c>
      <c r="TKY135" s="26"/>
      <c r="TKZ135" s="14" t="s">
        <v>3483</v>
      </c>
      <c r="TLA135" s="55" t="s">
        <v>3443</v>
      </c>
      <c r="TLB135" s="28" t="s">
        <v>3481</v>
      </c>
      <c r="TLC135" s="28" t="s">
        <v>3482</v>
      </c>
      <c r="TLD135" s="31">
        <v>1995</v>
      </c>
      <c r="TLE135" s="35"/>
      <c r="TLF135" s="31">
        <v>2019</v>
      </c>
      <c r="TLG135" s="26"/>
      <c r="TLH135" s="14" t="s">
        <v>3483</v>
      </c>
      <c r="TLI135" s="55" t="s">
        <v>3443</v>
      </c>
      <c r="TLJ135" s="28" t="s">
        <v>3481</v>
      </c>
      <c r="TLK135" s="28" t="s">
        <v>3482</v>
      </c>
      <c r="TLL135" s="31">
        <v>1995</v>
      </c>
      <c r="TLM135" s="35"/>
      <c r="TLN135" s="31">
        <v>2019</v>
      </c>
      <c r="TLO135" s="26"/>
      <c r="TLP135" s="14" t="s">
        <v>3483</v>
      </c>
      <c r="TLQ135" s="55" t="s">
        <v>3443</v>
      </c>
      <c r="TLR135" s="28" t="s">
        <v>3481</v>
      </c>
      <c r="TLS135" s="28" t="s">
        <v>3482</v>
      </c>
      <c r="TLT135" s="31">
        <v>1995</v>
      </c>
      <c r="TLU135" s="35"/>
      <c r="TLV135" s="31">
        <v>2019</v>
      </c>
      <c r="TLW135" s="26"/>
      <c r="TLX135" s="14" t="s">
        <v>3483</v>
      </c>
      <c r="TLY135" s="55" t="s">
        <v>3443</v>
      </c>
      <c r="TLZ135" s="28" t="s">
        <v>3481</v>
      </c>
      <c r="TMA135" s="28" t="s">
        <v>3482</v>
      </c>
      <c r="TMB135" s="31">
        <v>1995</v>
      </c>
      <c r="TMC135" s="35"/>
      <c r="TMD135" s="31">
        <v>2019</v>
      </c>
      <c r="TME135" s="26"/>
      <c r="TMF135" s="14" t="s">
        <v>3483</v>
      </c>
      <c r="TMG135" s="55" t="s">
        <v>3443</v>
      </c>
      <c r="TMH135" s="28" t="s">
        <v>3481</v>
      </c>
      <c r="TMI135" s="28" t="s">
        <v>3482</v>
      </c>
      <c r="TMJ135" s="31">
        <v>1995</v>
      </c>
      <c r="TMK135" s="35"/>
      <c r="TML135" s="31">
        <v>2019</v>
      </c>
      <c r="TMM135" s="26"/>
      <c r="TMN135" s="14" t="s">
        <v>3483</v>
      </c>
      <c r="TMO135" s="55" t="s">
        <v>3443</v>
      </c>
      <c r="TMP135" s="28" t="s">
        <v>3481</v>
      </c>
      <c r="TMQ135" s="28" t="s">
        <v>3482</v>
      </c>
      <c r="TMR135" s="31">
        <v>1995</v>
      </c>
      <c r="TMS135" s="35"/>
      <c r="TMT135" s="31">
        <v>2019</v>
      </c>
      <c r="TMU135" s="26"/>
      <c r="TMV135" s="14" t="s">
        <v>3483</v>
      </c>
      <c r="TMW135" s="55" t="s">
        <v>3443</v>
      </c>
      <c r="TMX135" s="28" t="s">
        <v>3481</v>
      </c>
      <c r="TMY135" s="28" t="s">
        <v>3482</v>
      </c>
      <c r="TMZ135" s="31">
        <v>1995</v>
      </c>
      <c r="TNA135" s="35"/>
      <c r="TNB135" s="31">
        <v>2019</v>
      </c>
      <c r="TNC135" s="26"/>
      <c r="TND135" s="14" t="s">
        <v>3483</v>
      </c>
      <c r="TNE135" s="55" t="s">
        <v>3443</v>
      </c>
      <c r="TNF135" s="28" t="s">
        <v>3481</v>
      </c>
      <c r="TNG135" s="28" t="s">
        <v>3482</v>
      </c>
      <c r="TNH135" s="31">
        <v>1995</v>
      </c>
      <c r="TNI135" s="35"/>
      <c r="TNJ135" s="31">
        <v>2019</v>
      </c>
      <c r="TNK135" s="26"/>
      <c r="TNL135" s="14" t="s">
        <v>3483</v>
      </c>
      <c r="TNM135" s="55" t="s">
        <v>3443</v>
      </c>
      <c r="TNN135" s="28" t="s">
        <v>3481</v>
      </c>
      <c r="TNO135" s="28" t="s">
        <v>3482</v>
      </c>
      <c r="TNP135" s="31">
        <v>1995</v>
      </c>
      <c r="TNQ135" s="35"/>
      <c r="TNR135" s="31">
        <v>2019</v>
      </c>
      <c r="TNS135" s="26"/>
      <c r="TNT135" s="14" t="s">
        <v>3483</v>
      </c>
      <c r="TNU135" s="55" t="s">
        <v>3443</v>
      </c>
      <c r="TNV135" s="28" t="s">
        <v>3481</v>
      </c>
      <c r="TNW135" s="28" t="s">
        <v>3482</v>
      </c>
      <c r="TNX135" s="31">
        <v>1995</v>
      </c>
      <c r="TNY135" s="35"/>
      <c r="TNZ135" s="31">
        <v>2019</v>
      </c>
      <c r="TOA135" s="26"/>
      <c r="TOB135" s="14" t="s">
        <v>3483</v>
      </c>
      <c r="TOC135" s="55" t="s">
        <v>3443</v>
      </c>
      <c r="TOD135" s="28" t="s">
        <v>3481</v>
      </c>
      <c r="TOE135" s="28" t="s">
        <v>3482</v>
      </c>
      <c r="TOF135" s="31">
        <v>1995</v>
      </c>
      <c r="TOG135" s="35"/>
      <c r="TOH135" s="31">
        <v>2019</v>
      </c>
      <c r="TOI135" s="26"/>
      <c r="TOJ135" s="14" t="s">
        <v>3483</v>
      </c>
      <c r="TOK135" s="55" t="s">
        <v>3443</v>
      </c>
      <c r="TOL135" s="28" t="s">
        <v>3481</v>
      </c>
      <c r="TOM135" s="28" t="s">
        <v>3482</v>
      </c>
      <c r="TON135" s="31">
        <v>1995</v>
      </c>
      <c r="TOO135" s="35"/>
      <c r="TOP135" s="31">
        <v>2019</v>
      </c>
      <c r="TOQ135" s="26"/>
      <c r="TOR135" s="14" t="s">
        <v>3483</v>
      </c>
      <c r="TOS135" s="55" t="s">
        <v>3443</v>
      </c>
      <c r="TOT135" s="28" t="s">
        <v>3481</v>
      </c>
      <c r="TOU135" s="28" t="s">
        <v>3482</v>
      </c>
      <c r="TOV135" s="31">
        <v>1995</v>
      </c>
      <c r="TOW135" s="35"/>
      <c r="TOX135" s="31">
        <v>2019</v>
      </c>
      <c r="TOY135" s="26"/>
      <c r="TOZ135" s="14" t="s">
        <v>3483</v>
      </c>
      <c r="TPA135" s="55" t="s">
        <v>3443</v>
      </c>
      <c r="TPB135" s="28" t="s">
        <v>3481</v>
      </c>
      <c r="TPC135" s="28" t="s">
        <v>3482</v>
      </c>
      <c r="TPD135" s="31">
        <v>1995</v>
      </c>
      <c r="TPE135" s="35"/>
      <c r="TPF135" s="31">
        <v>2019</v>
      </c>
      <c r="TPG135" s="26"/>
      <c r="TPH135" s="14" t="s">
        <v>3483</v>
      </c>
      <c r="TPI135" s="55" t="s">
        <v>3443</v>
      </c>
      <c r="TPJ135" s="28" t="s">
        <v>3481</v>
      </c>
      <c r="TPK135" s="28" t="s">
        <v>3482</v>
      </c>
      <c r="TPL135" s="31">
        <v>1995</v>
      </c>
      <c r="TPM135" s="35"/>
      <c r="TPN135" s="31">
        <v>2019</v>
      </c>
      <c r="TPO135" s="26"/>
      <c r="TPP135" s="14" t="s">
        <v>3483</v>
      </c>
      <c r="TPQ135" s="55" t="s">
        <v>3443</v>
      </c>
      <c r="TPR135" s="28" t="s">
        <v>3481</v>
      </c>
      <c r="TPS135" s="28" t="s">
        <v>3482</v>
      </c>
      <c r="TPT135" s="31">
        <v>1995</v>
      </c>
      <c r="TPU135" s="35"/>
      <c r="TPV135" s="31">
        <v>2019</v>
      </c>
      <c r="TPW135" s="26"/>
      <c r="TPX135" s="14" t="s">
        <v>3483</v>
      </c>
      <c r="TPY135" s="55" t="s">
        <v>3443</v>
      </c>
      <c r="TPZ135" s="28" t="s">
        <v>3481</v>
      </c>
      <c r="TQA135" s="28" t="s">
        <v>3482</v>
      </c>
      <c r="TQB135" s="31">
        <v>1995</v>
      </c>
      <c r="TQC135" s="35"/>
      <c r="TQD135" s="31">
        <v>2019</v>
      </c>
      <c r="TQE135" s="26"/>
      <c r="TQF135" s="14" t="s">
        <v>3483</v>
      </c>
      <c r="TQG135" s="55" t="s">
        <v>3443</v>
      </c>
      <c r="TQH135" s="28" t="s">
        <v>3481</v>
      </c>
      <c r="TQI135" s="28" t="s">
        <v>3482</v>
      </c>
      <c r="TQJ135" s="31">
        <v>1995</v>
      </c>
      <c r="TQK135" s="35"/>
      <c r="TQL135" s="31">
        <v>2019</v>
      </c>
      <c r="TQM135" s="26"/>
      <c r="TQN135" s="14" t="s">
        <v>3483</v>
      </c>
      <c r="TQO135" s="55" t="s">
        <v>3443</v>
      </c>
      <c r="TQP135" s="28" t="s">
        <v>3481</v>
      </c>
      <c r="TQQ135" s="28" t="s">
        <v>3482</v>
      </c>
      <c r="TQR135" s="31">
        <v>1995</v>
      </c>
      <c r="TQS135" s="35"/>
      <c r="TQT135" s="31">
        <v>2019</v>
      </c>
      <c r="TQU135" s="26"/>
      <c r="TQV135" s="14" t="s">
        <v>3483</v>
      </c>
      <c r="TQW135" s="55" t="s">
        <v>3443</v>
      </c>
      <c r="TQX135" s="28" t="s">
        <v>3481</v>
      </c>
      <c r="TQY135" s="28" t="s">
        <v>3482</v>
      </c>
      <c r="TQZ135" s="31">
        <v>1995</v>
      </c>
      <c r="TRA135" s="35"/>
      <c r="TRB135" s="31">
        <v>2019</v>
      </c>
      <c r="TRC135" s="26"/>
      <c r="TRD135" s="14" t="s">
        <v>3483</v>
      </c>
      <c r="TRE135" s="55" t="s">
        <v>3443</v>
      </c>
      <c r="TRF135" s="28" t="s">
        <v>3481</v>
      </c>
      <c r="TRG135" s="28" t="s">
        <v>3482</v>
      </c>
      <c r="TRH135" s="31">
        <v>1995</v>
      </c>
      <c r="TRI135" s="35"/>
      <c r="TRJ135" s="31">
        <v>2019</v>
      </c>
      <c r="TRK135" s="26"/>
      <c r="TRL135" s="14" t="s">
        <v>3483</v>
      </c>
      <c r="TRM135" s="55" t="s">
        <v>3443</v>
      </c>
      <c r="TRN135" s="28" t="s">
        <v>3481</v>
      </c>
      <c r="TRO135" s="28" t="s">
        <v>3482</v>
      </c>
      <c r="TRP135" s="31">
        <v>1995</v>
      </c>
      <c r="TRQ135" s="35"/>
      <c r="TRR135" s="31">
        <v>2019</v>
      </c>
      <c r="TRS135" s="26"/>
      <c r="TRT135" s="14" t="s">
        <v>3483</v>
      </c>
      <c r="TRU135" s="55" t="s">
        <v>3443</v>
      </c>
      <c r="TRV135" s="28" t="s">
        <v>3481</v>
      </c>
      <c r="TRW135" s="28" t="s">
        <v>3482</v>
      </c>
      <c r="TRX135" s="31">
        <v>1995</v>
      </c>
      <c r="TRY135" s="35"/>
      <c r="TRZ135" s="31">
        <v>2019</v>
      </c>
      <c r="TSA135" s="26"/>
      <c r="TSB135" s="14" t="s">
        <v>3483</v>
      </c>
      <c r="TSC135" s="55" t="s">
        <v>3443</v>
      </c>
      <c r="TSD135" s="28" t="s">
        <v>3481</v>
      </c>
      <c r="TSE135" s="28" t="s">
        <v>3482</v>
      </c>
      <c r="TSF135" s="31">
        <v>1995</v>
      </c>
      <c r="TSG135" s="35"/>
      <c r="TSH135" s="31">
        <v>2019</v>
      </c>
      <c r="TSI135" s="26"/>
      <c r="TSJ135" s="14" t="s">
        <v>3483</v>
      </c>
      <c r="TSK135" s="55" t="s">
        <v>3443</v>
      </c>
      <c r="TSL135" s="28" t="s">
        <v>3481</v>
      </c>
      <c r="TSM135" s="28" t="s">
        <v>3482</v>
      </c>
      <c r="TSN135" s="31">
        <v>1995</v>
      </c>
      <c r="TSO135" s="35"/>
      <c r="TSP135" s="31">
        <v>2019</v>
      </c>
      <c r="TSQ135" s="26"/>
      <c r="TSR135" s="14" t="s">
        <v>3483</v>
      </c>
      <c r="TSS135" s="55" t="s">
        <v>3443</v>
      </c>
      <c r="TST135" s="28" t="s">
        <v>3481</v>
      </c>
      <c r="TSU135" s="28" t="s">
        <v>3482</v>
      </c>
      <c r="TSV135" s="31">
        <v>1995</v>
      </c>
      <c r="TSW135" s="35"/>
      <c r="TSX135" s="31">
        <v>2019</v>
      </c>
      <c r="TSY135" s="26"/>
      <c r="TSZ135" s="14" t="s">
        <v>3483</v>
      </c>
      <c r="TTA135" s="55" t="s">
        <v>3443</v>
      </c>
      <c r="TTB135" s="28" t="s">
        <v>3481</v>
      </c>
      <c r="TTC135" s="28" t="s">
        <v>3482</v>
      </c>
      <c r="TTD135" s="31">
        <v>1995</v>
      </c>
      <c r="TTE135" s="35"/>
      <c r="TTF135" s="31">
        <v>2019</v>
      </c>
      <c r="TTG135" s="26"/>
      <c r="TTH135" s="14" t="s">
        <v>3483</v>
      </c>
      <c r="TTI135" s="55" t="s">
        <v>3443</v>
      </c>
      <c r="TTJ135" s="28" t="s">
        <v>3481</v>
      </c>
      <c r="TTK135" s="28" t="s">
        <v>3482</v>
      </c>
      <c r="TTL135" s="31">
        <v>1995</v>
      </c>
      <c r="TTM135" s="35"/>
      <c r="TTN135" s="31">
        <v>2019</v>
      </c>
      <c r="TTO135" s="26"/>
      <c r="TTP135" s="14" t="s">
        <v>3483</v>
      </c>
      <c r="TTQ135" s="55" t="s">
        <v>3443</v>
      </c>
      <c r="TTR135" s="28" t="s">
        <v>3481</v>
      </c>
      <c r="TTS135" s="28" t="s">
        <v>3482</v>
      </c>
      <c r="TTT135" s="31">
        <v>1995</v>
      </c>
      <c r="TTU135" s="35"/>
      <c r="TTV135" s="31">
        <v>2019</v>
      </c>
      <c r="TTW135" s="26"/>
      <c r="TTX135" s="14" t="s">
        <v>3483</v>
      </c>
      <c r="TTY135" s="55" t="s">
        <v>3443</v>
      </c>
      <c r="TTZ135" s="28" t="s">
        <v>3481</v>
      </c>
      <c r="TUA135" s="28" t="s">
        <v>3482</v>
      </c>
      <c r="TUB135" s="31">
        <v>1995</v>
      </c>
      <c r="TUC135" s="35"/>
      <c r="TUD135" s="31">
        <v>2019</v>
      </c>
      <c r="TUE135" s="26"/>
      <c r="TUF135" s="14" t="s">
        <v>3483</v>
      </c>
      <c r="TUG135" s="55" t="s">
        <v>3443</v>
      </c>
      <c r="TUH135" s="28" t="s">
        <v>3481</v>
      </c>
      <c r="TUI135" s="28" t="s">
        <v>3482</v>
      </c>
      <c r="TUJ135" s="31">
        <v>1995</v>
      </c>
      <c r="TUK135" s="35"/>
      <c r="TUL135" s="31">
        <v>2019</v>
      </c>
      <c r="TUM135" s="26"/>
      <c r="TUN135" s="14" t="s">
        <v>3483</v>
      </c>
      <c r="TUO135" s="55" t="s">
        <v>3443</v>
      </c>
      <c r="TUP135" s="28" t="s">
        <v>3481</v>
      </c>
      <c r="TUQ135" s="28" t="s">
        <v>3482</v>
      </c>
      <c r="TUR135" s="31">
        <v>1995</v>
      </c>
      <c r="TUS135" s="35"/>
      <c r="TUT135" s="31">
        <v>2019</v>
      </c>
      <c r="TUU135" s="26"/>
      <c r="TUV135" s="14" t="s">
        <v>3483</v>
      </c>
      <c r="TUW135" s="55" t="s">
        <v>3443</v>
      </c>
      <c r="TUX135" s="28" t="s">
        <v>3481</v>
      </c>
      <c r="TUY135" s="28" t="s">
        <v>3482</v>
      </c>
      <c r="TUZ135" s="31">
        <v>1995</v>
      </c>
      <c r="TVA135" s="35"/>
      <c r="TVB135" s="31">
        <v>2019</v>
      </c>
      <c r="TVC135" s="26"/>
      <c r="TVD135" s="14" t="s">
        <v>3483</v>
      </c>
      <c r="TVE135" s="55" t="s">
        <v>3443</v>
      </c>
      <c r="TVF135" s="28" t="s">
        <v>3481</v>
      </c>
      <c r="TVG135" s="28" t="s">
        <v>3482</v>
      </c>
      <c r="TVH135" s="31">
        <v>1995</v>
      </c>
      <c r="TVI135" s="35"/>
      <c r="TVJ135" s="31">
        <v>2019</v>
      </c>
      <c r="TVK135" s="26"/>
      <c r="TVL135" s="14" t="s">
        <v>3483</v>
      </c>
      <c r="TVM135" s="55" t="s">
        <v>3443</v>
      </c>
      <c r="TVN135" s="28" t="s">
        <v>3481</v>
      </c>
      <c r="TVO135" s="28" t="s">
        <v>3482</v>
      </c>
      <c r="TVP135" s="31">
        <v>1995</v>
      </c>
      <c r="TVQ135" s="35"/>
      <c r="TVR135" s="31">
        <v>2019</v>
      </c>
      <c r="TVS135" s="26"/>
      <c r="TVT135" s="14" t="s">
        <v>3483</v>
      </c>
      <c r="TVU135" s="55" t="s">
        <v>3443</v>
      </c>
      <c r="TVV135" s="28" t="s">
        <v>3481</v>
      </c>
      <c r="TVW135" s="28" t="s">
        <v>3482</v>
      </c>
      <c r="TVX135" s="31">
        <v>1995</v>
      </c>
      <c r="TVY135" s="35"/>
      <c r="TVZ135" s="31">
        <v>2019</v>
      </c>
      <c r="TWA135" s="26"/>
      <c r="TWB135" s="14" t="s">
        <v>3483</v>
      </c>
      <c r="TWC135" s="55" t="s">
        <v>3443</v>
      </c>
      <c r="TWD135" s="28" t="s">
        <v>3481</v>
      </c>
      <c r="TWE135" s="28" t="s">
        <v>3482</v>
      </c>
      <c r="TWF135" s="31">
        <v>1995</v>
      </c>
      <c r="TWG135" s="35"/>
      <c r="TWH135" s="31">
        <v>2019</v>
      </c>
      <c r="TWI135" s="26"/>
      <c r="TWJ135" s="14" t="s">
        <v>3483</v>
      </c>
      <c r="TWK135" s="55" t="s">
        <v>3443</v>
      </c>
      <c r="TWL135" s="28" t="s">
        <v>3481</v>
      </c>
      <c r="TWM135" s="28" t="s">
        <v>3482</v>
      </c>
      <c r="TWN135" s="31">
        <v>1995</v>
      </c>
      <c r="TWO135" s="35"/>
      <c r="TWP135" s="31">
        <v>2019</v>
      </c>
      <c r="TWQ135" s="26"/>
      <c r="TWR135" s="14" t="s">
        <v>3483</v>
      </c>
      <c r="TWS135" s="55" t="s">
        <v>3443</v>
      </c>
      <c r="TWT135" s="28" t="s">
        <v>3481</v>
      </c>
      <c r="TWU135" s="28" t="s">
        <v>3482</v>
      </c>
      <c r="TWV135" s="31">
        <v>1995</v>
      </c>
      <c r="TWW135" s="35"/>
      <c r="TWX135" s="31">
        <v>2019</v>
      </c>
      <c r="TWY135" s="26"/>
      <c r="TWZ135" s="14" t="s">
        <v>3483</v>
      </c>
      <c r="TXA135" s="55" t="s">
        <v>3443</v>
      </c>
      <c r="TXB135" s="28" t="s">
        <v>3481</v>
      </c>
      <c r="TXC135" s="28" t="s">
        <v>3482</v>
      </c>
      <c r="TXD135" s="31">
        <v>1995</v>
      </c>
      <c r="TXE135" s="35"/>
      <c r="TXF135" s="31">
        <v>2019</v>
      </c>
      <c r="TXG135" s="26"/>
      <c r="TXH135" s="14" t="s">
        <v>3483</v>
      </c>
      <c r="TXI135" s="55" t="s">
        <v>3443</v>
      </c>
      <c r="TXJ135" s="28" t="s">
        <v>3481</v>
      </c>
      <c r="TXK135" s="28" t="s">
        <v>3482</v>
      </c>
      <c r="TXL135" s="31">
        <v>1995</v>
      </c>
      <c r="TXM135" s="35"/>
      <c r="TXN135" s="31">
        <v>2019</v>
      </c>
      <c r="TXO135" s="26"/>
      <c r="TXP135" s="14" t="s">
        <v>3483</v>
      </c>
      <c r="TXQ135" s="55" t="s">
        <v>3443</v>
      </c>
      <c r="TXR135" s="28" t="s">
        <v>3481</v>
      </c>
      <c r="TXS135" s="28" t="s">
        <v>3482</v>
      </c>
      <c r="TXT135" s="31">
        <v>1995</v>
      </c>
      <c r="TXU135" s="35"/>
      <c r="TXV135" s="31">
        <v>2019</v>
      </c>
      <c r="TXW135" s="26"/>
      <c r="TXX135" s="14" t="s">
        <v>3483</v>
      </c>
      <c r="TXY135" s="55" t="s">
        <v>3443</v>
      </c>
      <c r="TXZ135" s="28" t="s">
        <v>3481</v>
      </c>
      <c r="TYA135" s="28" t="s">
        <v>3482</v>
      </c>
      <c r="TYB135" s="31">
        <v>1995</v>
      </c>
      <c r="TYC135" s="35"/>
      <c r="TYD135" s="31">
        <v>2019</v>
      </c>
      <c r="TYE135" s="26"/>
      <c r="TYF135" s="14" t="s">
        <v>3483</v>
      </c>
      <c r="TYG135" s="55" t="s">
        <v>3443</v>
      </c>
      <c r="TYH135" s="28" t="s">
        <v>3481</v>
      </c>
      <c r="TYI135" s="28" t="s">
        <v>3482</v>
      </c>
      <c r="TYJ135" s="31">
        <v>1995</v>
      </c>
      <c r="TYK135" s="35"/>
      <c r="TYL135" s="31">
        <v>2019</v>
      </c>
      <c r="TYM135" s="26"/>
      <c r="TYN135" s="14" t="s">
        <v>3483</v>
      </c>
      <c r="TYO135" s="55" t="s">
        <v>3443</v>
      </c>
      <c r="TYP135" s="28" t="s">
        <v>3481</v>
      </c>
      <c r="TYQ135" s="28" t="s">
        <v>3482</v>
      </c>
      <c r="TYR135" s="31">
        <v>1995</v>
      </c>
      <c r="TYS135" s="35"/>
      <c r="TYT135" s="31">
        <v>2019</v>
      </c>
      <c r="TYU135" s="26"/>
      <c r="TYV135" s="14" t="s">
        <v>3483</v>
      </c>
      <c r="TYW135" s="55" t="s">
        <v>3443</v>
      </c>
      <c r="TYX135" s="28" t="s">
        <v>3481</v>
      </c>
      <c r="TYY135" s="28" t="s">
        <v>3482</v>
      </c>
      <c r="TYZ135" s="31">
        <v>1995</v>
      </c>
      <c r="TZA135" s="35"/>
      <c r="TZB135" s="31">
        <v>2019</v>
      </c>
      <c r="TZC135" s="26"/>
      <c r="TZD135" s="14" t="s">
        <v>3483</v>
      </c>
      <c r="TZE135" s="55" t="s">
        <v>3443</v>
      </c>
      <c r="TZF135" s="28" t="s">
        <v>3481</v>
      </c>
      <c r="TZG135" s="28" t="s">
        <v>3482</v>
      </c>
      <c r="TZH135" s="31">
        <v>1995</v>
      </c>
      <c r="TZI135" s="35"/>
      <c r="TZJ135" s="31">
        <v>2019</v>
      </c>
      <c r="TZK135" s="26"/>
      <c r="TZL135" s="14" t="s">
        <v>3483</v>
      </c>
      <c r="TZM135" s="55" t="s">
        <v>3443</v>
      </c>
      <c r="TZN135" s="28" t="s">
        <v>3481</v>
      </c>
      <c r="TZO135" s="28" t="s">
        <v>3482</v>
      </c>
      <c r="TZP135" s="31">
        <v>1995</v>
      </c>
      <c r="TZQ135" s="35"/>
      <c r="TZR135" s="31">
        <v>2019</v>
      </c>
      <c r="TZS135" s="26"/>
      <c r="TZT135" s="14" t="s">
        <v>3483</v>
      </c>
      <c r="TZU135" s="55" t="s">
        <v>3443</v>
      </c>
      <c r="TZV135" s="28" t="s">
        <v>3481</v>
      </c>
      <c r="TZW135" s="28" t="s">
        <v>3482</v>
      </c>
      <c r="TZX135" s="31">
        <v>1995</v>
      </c>
      <c r="TZY135" s="35"/>
      <c r="TZZ135" s="31">
        <v>2019</v>
      </c>
      <c r="UAA135" s="26"/>
      <c r="UAB135" s="14" t="s">
        <v>3483</v>
      </c>
      <c r="UAC135" s="55" t="s">
        <v>3443</v>
      </c>
      <c r="UAD135" s="28" t="s">
        <v>3481</v>
      </c>
      <c r="UAE135" s="28" t="s">
        <v>3482</v>
      </c>
      <c r="UAF135" s="31">
        <v>1995</v>
      </c>
      <c r="UAG135" s="35"/>
      <c r="UAH135" s="31">
        <v>2019</v>
      </c>
      <c r="UAI135" s="26"/>
      <c r="UAJ135" s="14" t="s">
        <v>3483</v>
      </c>
      <c r="UAK135" s="55" t="s">
        <v>3443</v>
      </c>
      <c r="UAL135" s="28" t="s">
        <v>3481</v>
      </c>
      <c r="UAM135" s="28" t="s">
        <v>3482</v>
      </c>
      <c r="UAN135" s="31">
        <v>1995</v>
      </c>
      <c r="UAO135" s="35"/>
      <c r="UAP135" s="31">
        <v>2019</v>
      </c>
      <c r="UAQ135" s="26"/>
      <c r="UAR135" s="14" t="s">
        <v>3483</v>
      </c>
      <c r="UAS135" s="55" t="s">
        <v>3443</v>
      </c>
      <c r="UAT135" s="28" t="s">
        <v>3481</v>
      </c>
      <c r="UAU135" s="28" t="s">
        <v>3482</v>
      </c>
      <c r="UAV135" s="31">
        <v>1995</v>
      </c>
      <c r="UAW135" s="35"/>
      <c r="UAX135" s="31">
        <v>2019</v>
      </c>
      <c r="UAY135" s="26"/>
      <c r="UAZ135" s="14" t="s">
        <v>3483</v>
      </c>
      <c r="UBA135" s="55" t="s">
        <v>3443</v>
      </c>
      <c r="UBB135" s="28" t="s">
        <v>3481</v>
      </c>
      <c r="UBC135" s="28" t="s">
        <v>3482</v>
      </c>
      <c r="UBD135" s="31">
        <v>1995</v>
      </c>
      <c r="UBE135" s="35"/>
      <c r="UBF135" s="31">
        <v>2019</v>
      </c>
      <c r="UBG135" s="26"/>
      <c r="UBH135" s="14" t="s">
        <v>3483</v>
      </c>
      <c r="UBI135" s="55" t="s">
        <v>3443</v>
      </c>
      <c r="UBJ135" s="28" t="s">
        <v>3481</v>
      </c>
      <c r="UBK135" s="28" t="s">
        <v>3482</v>
      </c>
      <c r="UBL135" s="31">
        <v>1995</v>
      </c>
      <c r="UBM135" s="35"/>
      <c r="UBN135" s="31">
        <v>2019</v>
      </c>
      <c r="UBO135" s="26"/>
      <c r="UBP135" s="14" t="s">
        <v>3483</v>
      </c>
      <c r="UBQ135" s="55" t="s">
        <v>3443</v>
      </c>
      <c r="UBR135" s="28" t="s">
        <v>3481</v>
      </c>
      <c r="UBS135" s="28" t="s">
        <v>3482</v>
      </c>
      <c r="UBT135" s="31">
        <v>1995</v>
      </c>
      <c r="UBU135" s="35"/>
      <c r="UBV135" s="31">
        <v>2019</v>
      </c>
      <c r="UBW135" s="26"/>
      <c r="UBX135" s="14" t="s">
        <v>3483</v>
      </c>
      <c r="UBY135" s="55" t="s">
        <v>3443</v>
      </c>
      <c r="UBZ135" s="28" t="s">
        <v>3481</v>
      </c>
      <c r="UCA135" s="28" t="s">
        <v>3482</v>
      </c>
      <c r="UCB135" s="31">
        <v>1995</v>
      </c>
      <c r="UCC135" s="35"/>
      <c r="UCD135" s="31">
        <v>2019</v>
      </c>
      <c r="UCE135" s="26"/>
      <c r="UCF135" s="14" t="s">
        <v>3483</v>
      </c>
      <c r="UCG135" s="55" t="s">
        <v>3443</v>
      </c>
      <c r="UCH135" s="28" t="s">
        <v>3481</v>
      </c>
      <c r="UCI135" s="28" t="s">
        <v>3482</v>
      </c>
      <c r="UCJ135" s="31">
        <v>1995</v>
      </c>
      <c r="UCK135" s="35"/>
      <c r="UCL135" s="31">
        <v>2019</v>
      </c>
      <c r="UCM135" s="26"/>
      <c r="UCN135" s="14" t="s">
        <v>3483</v>
      </c>
      <c r="UCO135" s="55" t="s">
        <v>3443</v>
      </c>
      <c r="UCP135" s="28" t="s">
        <v>3481</v>
      </c>
      <c r="UCQ135" s="28" t="s">
        <v>3482</v>
      </c>
      <c r="UCR135" s="31">
        <v>1995</v>
      </c>
      <c r="UCS135" s="35"/>
      <c r="UCT135" s="31">
        <v>2019</v>
      </c>
      <c r="UCU135" s="26"/>
      <c r="UCV135" s="14" t="s">
        <v>3483</v>
      </c>
      <c r="UCW135" s="55" t="s">
        <v>3443</v>
      </c>
      <c r="UCX135" s="28" t="s">
        <v>3481</v>
      </c>
      <c r="UCY135" s="28" t="s">
        <v>3482</v>
      </c>
      <c r="UCZ135" s="31">
        <v>1995</v>
      </c>
      <c r="UDA135" s="35"/>
      <c r="UDB135" s="31">
        <v>2019</v>
      </c>
      <c r="UDC135" s="26"/>
      <c r="UDD135" s="14" t="s">
        <v>3483</v>
      </c>
      <c r="UDE135" s="55" t="s">
        <v>3443</v>
      </c>
      <c r="UDF135" s="28" t="s">
        <v>3481</v>
      </c>
      <c r="UDG135" s="28" t="s">
        <v>3482</v>
      </c>
      <c r="UDH135" s="31">
        <v>1995</v>
      </c>
      <c r="UDI135" s="35"/>
      <c r="UDJ135" s="31">
        <v>2019</v>
      </c>
      <c r="UDK135" s="26"/>
      <c r="UDL135" s="14" t="s">
        <v>3483</v>
      </c>
      <c r="UDM135" s="55" t="s">
        <v>3443</v>
      </c>
      <c r="UDN135" s="28" t="s">
        <v>3481</v>
      </c>
      <c r="UDO135" s="28" t="s">
        <v>3482</v>
      </c>
      <c r="UDP135" s="31">
        <v>1995</v>
      </c>
      <c r="UDQ135" s="35"/>
      <c r="UDR135" s="31">
        <v>2019</v>
      </c>
      <c r="UDS135" s="26"/>
      <c r="UDT135" s="14" t="s">
        <v>3483</v>
      </c>
      <c r="UDU135" s="55" t="s">
        <v>3443</v>
      </c>
      <c r="UDV135" s="28" t="s">
        <v>3481</v>
      </c>
      <c r="UDW135" s="28" t="s">
        <v>3482</v>
      </c>
      <c r="UDX135" s="31">
        <v>1995</v>
      </c>
      <c r="UDY135" s="35"/>
      <c r="UDZ135" s="31">
        <v>2019</v>
      </c>
      <c r="UEA135" s="26"/>
      <c r="UEB135" s="14" t="s">
        <v>3483</v>
      </c>
      <c r="UEC135" s="55" t="s">
        <v>3443</v>
      </c>
      <c r="UED135" s="28" t="s">
        <v>3481</v>
      </c>
      <c r="UEE135" s="28" t="s">
        <v>3482</v>
      </c>
      <c r="UEF135" s="31">
        <v>1995</v>
      </c>
      <c r="UEG135" s="35"/>
      <c r="UEH135" s="31">
        <v>2019</v>
      </c>
      <c r="UEI135" s="26"/>
      <c r="UEJ135" s="14" t="s">
        <v>3483</v>
      </c>
      <c r="UEK135" s="55" t="s">
        <v>3443</v>
      </c>
      <c r="UEL135" s="28" t="s">
        <v>3481</v>
      </c>
      <c r="UEM135" s="28" t="s">
        <v>3482</v>
      </c>
      <c r="UEN135" s="31">
        <v>1995</v>
      </c>
      <c r="UEO135" s="35"/>
      <c r="UEP135" s="31">
        <v>2019</v>
      </c>
      <c r="UEQ135" s="26"/>
      <c r="UER135" s="14" t="s">
        <v>3483</v>
      </c>
      <c r="UES135" s="55" t="s">
        <v>3443</v>
      </c>
      <c r="UET135" s="28" t="s">
        <v>3481</v>
      </c>
      <c r="UEU135" s="28" t="s">
        <v>3482</v>
      </c>
      <c r="UEV135" s="31">
        <v>1995</v>
      </c>
      <c r="UEW135" s="35"/>
      <c r="UEX135" s="31">
        <v>2019</v>
      </c>
      <c r="UEY135" s="26"/>
      <c r="UEZ135" s="14" t="s">
        <v>3483</v>
      </c>
      <c r="UFA135" s="55" t="s">
        <v>3443</v>
      </c>
      <c r="UFB135" s="28" t="s">
        <v>3481</v>
      </c>
      <c r="UFC135" s="28" t="s">
        <v>3482</v>
      </c>
      <c r="UFD135" s="31">
        <v>1995</v>
      </c>
      <c r="UFE135" s="35"/>
      <c r="UFF135" s="31">
        <v>2019</v>
      </c>
      <c r="UFG135" s="26"/>
      <c r="UFH135" s="14" t="s">
        <v>3483</v>
      </c>
      <c r="UFI135" s="55" t="s">
        <v>3443</v>
      </c>
      <c r="UFJ135" s="28" t="s">
        <v>3481</v>
      </c>
      <c r="UFK135" s="28" t="s">
        <v>3482</v>
      </c>
      <c r="UFL135" s="31">
        <v>1995</v>
      </c>
      <c r="UFM135" s="35"/>
      <c r="UFN135" s="31">
        <v>2019</v>
      </c>
      <c r="UFO135" s="26"/>
      <c r="UFP135" s="14" t="s">
        <v>3483</v>
      </c>
      <c r="UFQ135" s="55" t="s">
        <v>3443</v>
      </c>
      <c r="UFR135" s="28" t="s">
        <v>3481</v>
      </c>
      <c r="UFS135" s="28" t="s">
        <v>3482</v>
      </c>
      <c r="UFT135" s="31">
        <v>1995</v>
      </c>
      <c r="UFU135" s="35"/>
      <c r="UFV135" s="31">
        <v>2019</v>
      </c>
      <c r="UFW135" s="26"/>
      <c r="UFX135" s="14" t="s">
        <v>3483</v>
      </c>
      <c r="UFY135" s="55" t="s">
        <v>3443</v>
      </c>
      <c r="UFZ135" s="28" t="s">
        <v>3481</v>
      </c>
      <c r="UGA135" s="28" t="s">
        <v>3482</v>
      </c>
      <c r="UGB135" s="31">
        <v>1995</v>
      </c>
      <c r="UGC135" s="35"/>
      <c r="UGD135" s="31">
        <v>2019</v>
      </c>
      <c r="UGE135" s="26"/>
      <c r="UGF135" s="14" t="s">
        <v>3483</v>
      </c>
      <c r="UGG135" s="55" t="s">
        <v>3443</v>
      </c>
      <c r="UGH135" s="28" t="s">
        <v>3481</v>
      </c>
      <c r="UGI135" s="28" t="s">
        <v>3482</v>
      </c>
      <c r="UGJ135" s="31">
        <v>1995</v>
      </c>
      <c r="UGK135" s="35"/>
      <c r="UGL135" s="31">
        <v>2019</v>
      </c>
      <c r="UGM135" s="26"/>
      <c r="UGN135" s="14" t="s">
        <v>3483</v>
      </c>
      <c r="UGO135" s="55" t="s">
        <v>3443</v>
      </c>
      <c r="UGP135" s="28" t="s">
        <v>3481</v>
      </c>
      <c r="UGQ135" s="28" t="s">
        <v>3482</v>
      </c>
      <c r="UGR135" s="31">
        <v>1995</v>
      </c>
      <c r="UGS135" s="35"/>
      <c r="UGT135" s="31">
        <v>2019</v>
      </c>
      <c r="UGU135" s="26"/>
      <c r="UGV135" s="14" t="s">
        <v>3483</v>
      </c>
      <c r="UGW135" s="55" t="s">
        <v>3443</v>
      </c>
      <c r="UGX135" s="28" t="s">
        <v>3481</v>
      </c>
      <c r="UGY135" s="28" t="s">
        <v>3482</v>
      </c>
      <c r="UGZ135" s="31">
        <v>1995</v>
      </c>
      <c r="UHA135" s="35"/>
      <c r="UHB135" s="31">
        <v>2019</v>
      </c>
      <c r="UHC135" s="26"/>
      <c r="UHD135" s="14" t="s">
        <v>3483</v>
      </c>
      <c r="UHE135" s="55" t="s">
        <v>3443</v>
      </c>
      <c r="UHF135" s="28" t="s">
        <v>3481</v>
      </c>
      <c r="UHG135" s="28" t="s">
        <v>3482</v>
      </c>
      <c r="UHH135" s="31">
        <v>1995</v>
      </c>
      <c r="UHI135" s="35"/>
      <c r="UHJ135" s="31">
        <v>2019</v>
      </c>
      <c r="UHK135" s="26"/>
      <c r="UHL135" s="14" t="s">
        <v>3483</v>
      </c>
      <c r="UHM135" s="55" t="s">
        <v>3443</v>
      </c>
      <c r="UHN135" s="28" t="s">
        <v>3481</v>
      </c>
      <c r="UHO135" s="28" t="s">
        <v>3482</v>
      </c>
      <c r="UHP135" s="31">
        <v>1995</v>
      </c>
      <c r="UHQ135" s="35"/>
      <c r="UHR135" s="31">
        <v>2019</v>
      </c>
      <c r="UHS135" s="26"/>
      <c r="UHT135" s="14" t="s">
        <v>3483</v>
      </c>
      <c r="UHU135" s="55" t="s">
        <v>3443</v>
      </c>
      <c r="UHV135" s="28" t="s">
        <v>3481</v>
      </c>
      <c r="UHW135" s="28" t="s">
        <v>3482</v>
      </c>
      <c r="UHX135" s="31">
        <v>1995</v>
      </c>
      <c r="UHY135" s="35"/>
      <c r="UHZ135" s="31">
        <v>2019</v>
      </c>
      <c r="UIA135" s="26"/>
      <c r="UIB135" s="14" t="s">
        <v>3483</v>
      </c>
      <c r="UIC135" s="55" t="s">
        <v>3443</v>
      </c>
      <c r="UID135" s="28" t="s">
        <v>3481</v>
      </c>
      <c r="UIE135" s="28" t="s">
        <v>3482</v>
      </c>
      <c r="UIF135" s="31">
        <v>1995</v>
      </c>
      <c r="UIG135" s="35"/>
      <c r="UIH135" s="31">
        <v>2019</v>
      </c>
      <c r="UII135" s="26"/>
      <c r="UIJ135" s="14" t="s">
        <v>3483</v>
      </c>
      <c r="UIK135" s="55" t="s">
        <v>3443</v>
      </c>
      <c r="UIL135" s="28" t="s">
        <v>3481</v>
      </c>
      <c r="UIM135" s="28" t="s">
        <v>3482</v>
      </c>
      <c r="UIN135" s="31">
        <v>1995</v>
      </c>
      <c r="UIO135" s="35"/>
      <c r="UIP135" s="31">
        <v>2019</v>
      </c>
      <c r="UIQ135" s="26"/>
      <c r="UIR135" s="14" t="s">
        <v>3483</v>
      </c>
      <c r="UIS135" s="55" t="s">
        <v>3443</v>
      </c>
      <c r="UIT135" s="28" t="s">
        <v>3481</v>
      </c>
      <c r="UIU135" s="28" t="s">
        <v>3482</v>
      </c>
      <c r="UIV135" s="31">
        <v>1995</v>
      </c>
      <c r="UIW135" s="35"/>
      <c r="UIX135" s="31">
        <v>2019</v>
      </c>
      <c r="UIY135" s="26"/>
      <c r="UIZ135" s="14" t="s">
        <v>3483</v>
      </c>
      <c r="UJA135" s="55" t="s">
        <v>3443</v>
      </c>
      <c r="UJB135" s="28" t="s">
        <v>3481</v>
      </c>
      <c r="UJC135" s="28" t="s">
        <v>3482</v>
      </c>
      <c r="UJD135" s="31">
        <v>1995</v>
      </c>
      <c r="UJE135" s="35"/>
      <c r="UJF135" s="31">
        <v>2019</v>
      </c>
      <c r="UJG135" s="26"/>
      <c r="UJH135" s="14" t="s">
        <v>3483</v>
      </c>
      <c r="UJI135" s="55" t="s">
        <v>3443</v>
      </c>
      <c r="UJJ135" s="28" t="s">
        <v>3481</v>
      </c>
      <c r="UJK135" s="28" t="s">
        <v>3482</v>
      </c>
      <c r="UJL135" s="31">
        <v>1995</v>
      </c>
      <c r="UJM135" s="35"/>
      <c r="UJN135" s="31">
        <v>2019</v>
      </c>
      <c r="UJO135" s="26"/>
      <c r="UJP135" s="14" t="s">
        <v>3483</v>
      </c>
      <c r="UJQ135" s="55" t="s">
        <v>3443</v>
      </c>
      <c r="UJR135" s="28" t="s">
        <v>3481</v>
      </c>
      <c r="UJS135" s="28" t="s">
        <v>3482</v>
      </c>
      <c r="UJT135" s="31">
        <v>1995</v>
      </c>
      <c r="UJU135" s="35"/>
      <c r="UJV135" s="31">
        <v>2019</v>
      </c>
      <c r="UJW135" s="26"/>
      <c r="UJX135" s="14" t="s">
        <v>3483</v>
      </c>
      <c r="UJY135" s="55" t="s">
        <v>3443</v>
      </c>
      <c r="UJZ135" s="28" t="s">
        <v>3481</v>
      </c>
      <c r="UKA135" s="28" t="s">
        <v>3482</v>
      </c>
      <c r="UKB135" s="31">
        <v>1995</v>
      </c>
      <c r="UKC135" s="35"/>
      <c r="UKD135" s="31">
        <v>2019</v>
      </c>
      <c r="UKE135" s="26"/>
      <c r="UKF135" s="14" t="s">
        <v>3483</v>
      </c>
      <c r="UKG135" s="55" t="s">
        <v>3443</v>
      </c>
      <c r="UKH135" s="28" t="s">
        <v>3481</v>
      </c>
      <c r="UKI135" s="28" t="s">
        <v>3482</v>
      </c>
      <c r="UKJ135" s="31">
        <v>1995</v>
      </c>
      <c r="UKK135" s="35"/>
      <c r="UKL135" s="31">
        <v>2019</v>
      </c>
      <c r="UKM135" s="26"/>
      <c r="UKN135" s="14" t="s">
        <v>3483</v>
      </c>
      <c r="UKO135" s="55" t="s">
        <v>3443</v>
      </c>
      <c r="UKP135" s="28" t="s">
        <v>3481</v>
      </c>
      <c r="UKQ135" s="28" t="s">
        <v>3482</v>
      </c>
      <c r="UKR135" s="31">
        <v>1995</v>
      </c>
      <c r="UKS135" s="35"/>
      <c r="UKT135" s="31">
        <v>2019</v>
      </c>
      <c r="UKU135" s="26"/>
      <c r="UKV135" s="14" t="s">
        <v>3483</v>
      </c>
      <c r="UKW135" s="55" t="s">
        <v>3443</v>
      </c>
      <c r="UKX135" s="28" t="s">
        <v>3481</v>
      </c>
      <c r="UKY135" s="28" t="s">
        <v>3482</v>
      </c>
      <c r="UKZ135" s="31">
        <v>1995</v>
      </c>
      <c r="ULA135" s="35"/>
      <c r="ULB135" s="31">
        <v>2019</v>
      </c>
      <c r="ULC135" s="26"/>
      <c r="ULD135" s="14" t="s">
        <v>3483</v>
      </c>
      <c r="ULE135" s="55" t="s">
        <v>3443</v>
      </c>
      <c r="ULF135" s="28" t="s">
        <v>3481</v>
      </c>
      <c r="ULG135" s="28" t="s">
        <v>3482</v>
      </c>
      <c r="ULH135" s="31">
        <v>1995</v>
      </c>
      <c r="ULI135" s="35"/>
      <c r="ULJ135" s="31">
        <v>2019</v>
      </c>
      <c r="ULK135" s="26"/>
      <c r="ULL135" s="14" t="s">
        <v>3483</v>
      </c>
      <c r="ULM135" s="55" t="s">
        <v>3443</v>
      </c>
      <c r="ULN135" s="28" t="s">
        <v>3481</v>
      </c>
      <c r="ULO135" s="28" t="s">
        <v>3482</v>
      </c>
      <c r="ULP135" s="31">
        <v>1995</v>
      </c>
      <c r="ULQ135" s="35"/>
      <c r="ULR135" s="31">
        <v>2019</v>
      </c>
      <c r="ULS135" s="26"/>
      <c r="ULT135" s="14" t="s">
        <v>3483</v>
      </c>
      <c r="ULU135" s="55" t="s">
        <v>3443</v>
      </c>
      <c r="ULV135" s="28" t="s">
        <v>3481</v>
      </c>
      <c r="ULW135" s="28" t="s">
        <v>3482</v>
      </c>
      <c r="ULX135" s="31">
        <v>1995</v>
      </c>
      <c r="ULY135" s="35"/>
      <c r="ULZ135" s="31">
        <v>2019</v>
      </c>
      <c r="UMA135" s="26"/>
      <c r="UMB135" s="14" t="s">
        <v>3483</v>
      </c>
      <c r="UMC135" s="55" t="s">
        <v>3443</v>
      </c>
      <c r="UMD135" s="28" t="s">
        <v>3481</v>
      </c>
      <c r="UME135" s="28" t="s">
        <v>3482</v>
      </c>
      <c r="UMF135" s="31">
        <v>1995</v>
      </c>
      <c r="UMG135" s="35"/>
      <c r="UMH135" s="31">
        <v>2019</v>
      </c>
      <c r="UMI135" s="26"/>
      <c r="UMJ135" s="14" t="s">
        <v>3483</v>
      </c>
      <c r="UMK135" s="55" t="s">
        <v>3443</v>
      </c>
      <c r="UML135" s="28" t="s">
        <v>3481</v>
      </c>
      <c r="UMM135" s="28" t="s">
        <v>3482</v>
      </c>
      <c r="UMN135" s="31">
        <v>1995</v>
      </c>
      <c r="UMO135" s="35"/>
      <c r="UMP135" s="31">
        <v>2019</v>
      </c>
      <c r="UMQ135" s="26"/>
      <c r="UMR135" s="14" t="s">
        <v>3483</v>
      </c>
      <c r="UMS135" s="55" t="s">
        <v>3443</v>
      </c>
      <c r="UMT135" s="28" t="s">
        <v>3481</v>
      </c>
      <c r="UMU135" s="28" t="s">
        <v>3482</v>
      </c>
      <c r="UMV135" s="31">
        <v>1995</v>
      </c>
      <c r="UMW135" s="35"/>
      <c r="UMX135" s="31">
        <v>2019</v>
      </c>
      <c r="UMY135" s="26"/>
      <c r="UMZ135" s="14" t="s">
        <v>3483</v>
      </c>
      <c r="UNA135" s="55" t="s">
        <v>3443</v>
      </c>
      <c r="UNB135" s="28" t="s">
        <v>3481</v>
      </c>
      <c r="UNC135" s="28" t="s">
        <v>3482</v>
      </c>
      <c r="UND135" s="31">
        <v>1995</v>
      </c>
      <c r="UNE135" s="35"/>
      <c r="UNF135" s="31">
        <v>2019</v>
      </c>
      <c r="UNG135" s="26"/>
      <c r="UNH135" s="14" t="s">
        <v>3483</v>
      </c>
      <c r="UNI135" s="55" t="s">
        <v>3443</v>
      </c>
      <c r="UNJ135" s="28" t="s">
        <v>3481</v>
      </c>
      <c r="UNK135" s="28" t="s">
        <v>3482</v>
      </c>
      <c r="UNL135" s="31">
        <v>1995</v>
      </c>
      <c r="UNM135" s="35"/>
      <c r="UNN135" s="31">
        <v>2019</v>
      </c>
      <c r="UNO135" s="26"/>
      <c r="UNP135" s="14" t="s">
        <v>3483</v>
      </c>
      <c r="UNQ135" s="55" t="s">
        <v>3443</v>
      </c>
      <c r="UNR135" s="28" t="s">
        <v>3481</v>
      </c>
      <c r="UNS135" s="28" t="s">
        <v>3482</v>
      </c>
      <c r="UNT135" s="31">
        <v>1995</v>
      </c>
      <c r="UNU135" s="35"/>
      <c r="UNV135" s="31">
        <v>2019</v>
      </c>
      <c r="UNW135" s="26"/>
      <c r="UNX135" s="14" t="s">
        <v>3483</v>
      </c>
      <c r="UNY135" s="55" t="s">
        <v>3443</v>
      </c>
      <c r="UNZ135" s="28" t="s">
        <v>3481</v>
      </c>
      <c r="UOA135" s="28" t="s">
        <v>3482</v>
      </c>
      <c r="UOB135" s="31">
        <v>1995</v>
      </c>
      <c r="UOC135" s="35"/>
      <c r="UOD135" s="31">
        <v>2019</v>
      </c>
      <c r="UOE135" s="26"/>
      <c r="UOF135" s="14" t="s">
        <v>3483</v>
      </c>
      <c r="UOG135" s="55" t="s">
        <v>3443</v>
      </c>
      <c r="UOH135" s="28" t="s">
        <v>3481</v>
      </c>
      <c r="UOI135" s="28" t="s">
        <v>3482</v>
      </c>
      <c r="UOJ135" s="31">
        <v>1995</v>
      </c>
      <c r="UOK135" s="35"/>
      <c r="UOL135" s="31">
        <v>2019</v>
      </c>
      <c r="UOM135" s="26"/>
      <c r="UON135" s="14" t="s">
        <v>3483</v>
      </c>
      <c r="UOO135" s="55" t="s">
        <v>3443</v>
      </c>
      <c r="UOP135" s="28" t="s">
        <v>3481</v>
      </c>
      <c r="UOQ135" s="28" t="s">
        <v>3482</v>
      </c>
      <c r="UOR135" s="31">
        <v>1995</v>
      </c>
      <c r="UOS135" s="35"/>
      <c r="UOT135" s="31">
        <v>2019</v>
      </c>
      <c r="UOU135" s="26"/>
      <c r="UOV135" s="14" t="s">
        <v>3483</v>
      </c>
      <c r="UOW135" s="55" t="s">
        <v>3443</v>
      </c>
      <c r="UOX135" s="28" t="s">
        <v>3481</v>
      </c>
      <c r="UOY135" s="28" t="s">
        <v>3482</v>
      </c>
      <c r="UOZ135" s="31">
        <v>1995</v>
      </c>
      <c r="UPA135" s="35"/>
      <c r="UPB135" s="31">
        <v>2019</v>
      </c>
      <c r="UPC135" s="26"/>
      <c r="UPD135" s="14" t="s">
        <v>3483</v>
      </c>
      <c r="UPE135" s="55" t="s">
        <v>3443</v>
      </c>
      <c r="UPF135" s="28" t="s">
        <v>3481</v>
      </c>
      <c r="UPG135" s="28" t="s">
        <v>3482</v>
      </c>
      <c r="UPH135" s="31">
        <v>1995</v>
      </c>
      <c r="UPI135" s="35"/>
      <c r="UPJ135" s="31">
        <v>2019</v>
      </c>
      <c r="UPK135" s="26"/>
      <c r="UPL135" s="14" t="s">
        <v>3483</v>
      </c>
      <c r="UPM135" s="55" t="s">
        <v>3443</v>
      </c>
      <c r="UPN135" s="28" t="s">
        <v>3481</v>
      </c>
      <c r="UPO135" s="28" t="s">
        <v>3482</v>
      </c>
      <c r="UPP135" s="31">
        <v>1995</v>
      </c>
      <c r="UPQ135" s="35"/>
      <c r="UPR135" s="31">
        <v>2019</v>
      </c>
      <c r="UPS135" s="26"/>
      <c r="UPT135" s="14" t="s">
        <v>3483</v>
      </c>
      <c r="UPU135" s="55" t="s">
        <v>3443</v>
      </c>
      <c r="UPV135" s="28" t="s">
        <v>3481</v>
      </c>
      <c r="UPW135" s="28" t="s">
        <v>3482</v>
      </c>
      <c r="UPX135" s="31">
        <v>1995</v>
      </c>
      <c r="UPY135" s="35"/>
      <c r="UPZ135" s="31">
        <v>2019</v>
      </c>
      <c r="UQA135" s="26"/>
      <c r="UQB135" s="14" t="s">
        <v>3483</v>
      </c>
      <c r="UQC135" s="55" t="s">
        <v>3443</v>
      </c>
      <c r="UQD135" s="28" t="s">
        <v>3481</v>
      </c>
      <c r="UQE135" s="28" t="s">
        <v>3482</v>
      </c>
      <c r="UQF135" s="31">
        <v>1995</v>
      </c>
      <c r="UQG135" s="35"/>
      <c r="UQH135" s="31">
        <v>2019</v>
      </c>
      <c r="UQI135" s="26"/>
      <c r="UQJ135" s="14" t="s">
        <v>3483</v>
      </c>
      <c r="UQK135" s="55" t="s">
        <v>3443</v>
      </c>
      <c r="UQL135" s="28" t="s">
        <v>3481</v>
      </c>
      <c r="UQM135" s="28" t="s">
        <v>3482</v>
      </c>
      <c r="UQN135" s="31">
        <v>1995</v>
      </c>
      <c r="UQO135" s="35"/>
      <c r="UQP135" s="31">
        <v>2019</v>
      </c>
      <c r="UQQ135" s="26"/>
      <c r="UQR135" s="14" t="s">
        <v>3483</v>
      </c>
      <c r="UQS135" s="55" t="s">
        <v>3443</v>
      </c>
      <c r="UQT135" s="28" t="s">
        <v>3481</v>
      </c>
      <c r="UQU135" s="28" t="s">
        <v>3482</v>
      </c>
      <c r="UQV135" s="31">
        <v>1995</v>
      </c>
      <c r="UQW135" s="35"/>
      <c r="UQX135" s="31">
        <v>2019</v>
      </c>
      <c r="UQY135" s="26"/>
      <c r="UQZ135" s="14" t="s">
        <v>3483</v>
      </c>
      <c r="URA135" s="55" t="s">
        <v>3443</v>
      </c>
      <c r="URB135" s="28" t="s">
        <v>3481</v>
      </c>
      <c r="URC135" s="28" t="s">
        <v>3482</v>
      </c>
      <c r="URD135" s="31">
        <v>1995</v>
      </c>
      <c r="URE135" s="35"/>
      <c r="URF135" s="31">
        <v>2019</v>
      </c>
      <c r="URG135" s="26"/>
      <c r="URH135" s="14" t="s">
        <v>3483</v>
      </c>
      <c r="URI135" s="55" t="s">
        <v>3443</v>
      </c>
      <c r="URJ135" s="28" t="s">
        <v>3481</v>
      </c>
      <c r="URK135" s="28" t="s">
        <v>3482</v>
      </c>
      <c r="URL135" s="31">
        <v>1995</v>
      </c>
      <c r="URM135" s="35"/>
      <c r="URN135" s="31">
        <v>2019</v>
      </c>
      <c r="URO135" s="26"/>
      <c r="URP135" s="14" t="s">
        <v>3483</v>
      </c>
      <c r="URQ135" s="55" t="s">
        <v>3443</v>
      </c>
      <c r="URR135" s="28" t="s">
        <v>3481</v>
      </c>
      <c r="URS135" s="28" t="s">
        <v>3482</v>
      </c>
      <c r="URT135" s="31">
        <v>1995</v>
      </c>
      <c r="URU135" s="35"/>
      <c r="URV135" s="31">
        <v>2019</v>
      </c>
      <c r="URW135" s="26"/>
      <c r="URX135" s="14" t="s">
        <v>3483</v>
      </c>
      <c r="URY135" s="55" t="s">
        <v>3443</v>
      </c>
      <c r="URZ135" s="28" t="s">
        <v>3481</v>
      </c>
      <c r="USA135" s="28" t="s">
        <v>3482</v>
      </c>
      <c r="USB135" s="31">
        <v>1995</v>
      </c>
      <c r="USC135" s="35"/>
      <c r="USD135" s="31">
        <v>2019</v>
      </c>
      <c r="USE135" s="26"/>
      <c r="USF135" s="14" t="s">
        <v>3483</v>
      </c>
      <c r="USG135" s="55" t="s">
        <v>3443</v>
      </c>
      <c r="USH135" s="28" t="s">
        <v>3481</v>
      </c>
      <c r="USI135" s="28" t="s">
        <v>3482</v>
      </c>
      <c r="USJ135" s="31">
        <v>1995</v>
      </c>
      <c r="USK135" s="35"/>
      <c r="USL135" s="31">
        <v>2019</v>
      </c>
      <c r="USM135" s="26"/>
      <c r="USN135" s="14" t="s">
        <v>3483</v>
      </c>
      <c r="USO135" s="55" t="s">
        <v>3443</v>
      </c>
      <c r="USP135" s="28" t="s">
        <v>3481</v>
      </c>
      <c r="USQ135" s="28" t="s">
        <v>3482</v>
      </c>
      <c r="USR135" s="31">
        <v>1995</v>
      </c>
      <c r="USS135" s="35"/>
      <c r="UST135" s="31">
        <v>2019</v>
      </c>
      <c r="USU135" s="26"/>
      <c r="USV135" s="14" t="s">
        <v>3483</v>
      </c>
      <c r="USW135" s="55" t="s">
        <v>3443</v>
      </c>
      <c r="USX135" s="28" t="s">
        <v>3481</v>
      </c>
      <c r="USY135" s="28" t="s">
        <v>3482</v>
      </c>
      <c r="USZ135" s="31">
        <v>1995</v>
      </c>
      <c r="UTA135" s="35"/>
      <c r="UTB135" s="31">
        <v>2019</v>
      </c>
      <c r="UTC135" s="26"/>
      <c r="UTD135" s="14" t="s">
        <v>3483</v>
      </c>
      <c r="UTE135" s="55" t="s">
        <v>3443</v>
      </c>
      <c r="UTF135" s="28" t="s">
        <v>3481</v>
      </c>
      <c r="UTG135" s="28" t="s">
        <v>3482</v>
      </c>
      <c r="UTH135" s="31">
        <v>1995</v>
      </c>
      <c r="UTI135" s="35"/>
      <c r="UTJ135" s="31">
        <v>2019</v>
      </c>
      <c r="UTK135" s="26"/>
      <c r="UTL135" s="14" t="s">
        <v>3483</v>
      </c>
      <c r="UTM135" s="55" t="s">
        <v>3443</v>
      </c>
      <c r="UTN135" s="28" t="s">
        <v>3481</v>
      </c>
      <c r="UTO135" s="28" t="s">
        <v>3482</v>
      </c>
      <c r="UTP135" s="31">
        <v>1995</v>
      </c>
      <c r="UTQ135" s="35"/>
      <c r="UTR135" s="31">
        <v>2019</v>
      </c>
      <c r="UTS135" s="26"/>
      <c r="UTT135" s="14" t="s">
        <v>3483</v>
      </c>
      <c r="UTU135" s="55" t="s">
        <v>3443</v>
      </c>
      <c r="UTV135" s="28" t="s">
        <v>3481</v>
      </c>
      <c r="UTW135" s="28" t="s">
        <v>3482</v>
      </c>
      <c r="UTX135" s="31">
        <v>1995</v>
      </c>
      <c r="UTY135" s="35"/>
      <c r="UTZ135" s="31">
        <v>2019</v>
      </c>
      <c r="UUA135" s="26"/>
      <c r="UUB135" s="14" t="s">
        <v>3483</v>
      </c>
      <c r="UUC135" s="55" t="s">
        <v>3443</v>
      </c>
      <c r="UUD135" s="28" t="s">
        <v>3481</v>
      </c>
      <c r="UUE135" s="28" t="s">
        <v>3482</v>
      </c>
      <c r="UUF135" s="31">
        <v>1995</v>
      </c>
      <c r="UUG135" s="35"/>
      <c r="UUH135" s="31">
        <v>2019</v>
      </c>
      <c r="UUI135" s="26"/>
      <c r="UUJ135" s="14" t="s">
        <v>3483</v>
      </c>
      <c r="UUK135" s="55" t="s">
        <v>3443</v>
      </c>
      <c r="UUL135" s="28" t="s">
        <v>3481</v>
      </c>
      <c r="UUM135" s="28" t="s">
        <v>3482</v>
      </c>
      <c r="UUN135" s="31">
        <v>1995</v>
      </c>
      <c r="UUO135" s="35"/>
      <c r="UUP135" s="31">
        <v>2019</v>
      </c>
      <c r="UUQ135" s="26"/>
      <c r="UUR135" s="14" t="s">
        <v>3483</v>
      </c>
      <c r="UUS135" s="55" t="s">
        <v>3443</v>
      </c>
      <c r="UUT135" s="28" t="s">
        <v>3481</v>
      </c>
      <c r="UUU135" s="28" t="s">
        <v>3482</v>
      </c>
      <c r="UUV135" s="31">
        <v>1995</v>
      </c>
      <c r="UUW135" s="35"/>
      <c r="UUX135" s="31">
        <v>2019</v>
      </c>
      <c r="UUY135" s="26"/>
      <c r="UUZ135" s="14" t="s">
        <v>3483</v>
      </c>
      <c r="UVA135" s="55" t="s">
        <v>3443</v>
      </c>
      <c r="UVB135" s="28" t="s">
        <v>3481</v>
      </c>
      <c r="UVC135" s="28" t="s">
        <v>3482</v>
      </c>
      <c r="UVD135" s="31">
        <v>1995</v>
      </c>
      <c r="UVE135" s="35"/>
      <c r="UVF135" s="31">
        <v>2019</v>
      </c>
      <c r="UVG135" s="26"/>
      <c r="UVH135" s="14" t="s">
        <v>3483</v>
      </c>
      <c r="UVI135" s="55" t="s">
        <v>3443</v>
      </c>
      <c r="UVJ135" s="28" t="s">
        <v>3481</v>
      </c>
      <c r="UVK135" s="28" t="s">
        <v>3482</v>
      </c>
      <c r="UVL135" s="31">
        <v>1995</v>
      </c>
      <c r="UVM135" s="35"/>
      <c r="UVN135" s="31">
        <v>2019</v>
      </c>
      <c r="UVO135" s="26"/>
      <c r="UVP135" s="14" t="s">
        <v>3483</v>
      </c>
      <c r="UVQ135" s="55" t="s">
        <v>3443</v>
      </c>
      <c r="UVR135" s="28" t="s">
        <v>3481</v>
      </c>
      <c r="UVS135" s="28" t="s">
        <v>3482</v>
      </c>
      <c r="UVT135" s="31">
        <v>1995</v>
      </c>
      <c r="UVU135" s="35"/>
      <c r="UVV135" s="31">
        <v>2019</v>
      </c>
      <c r="UVW135" s="26"/>
      <c r="UVX135" s="14" t="s">
        <v>3483</v>
      </c>
      <c r="UVY135" s="55" t="s">
        <v>3443</v>
      </c>
      <c r="UVZ135" s="28" t="s">
        <v>3481</v>
      </c>
      <c r="UWA135" s="28" t="s">
        <v>3482</v>
      </c>
      <c r="UWB135" s="31">
        <v>1995</v>
      </c>
      <c r="UWC135" s="35"/>
      <c r="UWD135" s="31">
        <v>2019</v>
      </c>
      <c r="UWE135" s="26"/>
      <c r="UWF135" s="14" t="s">
        <v>3483</v>
      </c>
      <c r="UWG135" s="55" t="s">
        <v>3443</v>
      </c>
      <c r="UWH135" s="28" t="s">
        <v>3481</v>
      </c>
      <c r="UWI135" s="28" t="s">
        <v>3482</v>
      </c>
      <c r="UWJ135" s="31">
        <v>1995</v>
      </c>
      <c r="UWK135" s="35"/>
      <c r="UWL135" s="31">
        <v>2019</v>
      </c>
      <c r="UWM135" s="26"/>
      <c r="UWN135" s="14" t="s">
        <v>3483</v>
      </c>
      <c r="UWO135" s="55" t="s">
        <v>3443</v>
      </c>
      <c r="UWP135" s="28" t="s">
        <v>3481</v>
      </c>
      <c r="UWQ135" s="28" t="s">
        <v>3482</v>
      </c>
      <c r="UWR135" s="31">
        <v>1995</v>
      </c>
      <c r="UWS135" s="35"/>
      <c r="UWT135" s="31">
        <v>2019</v>
      </c>
      <c r="UWU135" s="26"/>
      <c r="UWV135" s="14" t="s">
        <v>3483</v>
      </c>
      <c r="UWW135" s="55" t="s">
        <v>3443</v>
      </c>
      <c r="UWX135" s="28" t="s">
        <v>3481</v>
      </c>
      <c r="UWY135" s="28" t="s">
        <v>3482</v>
      </c>
      <c r="UWZ135" s="31">
        <v>1995</v>
      </c>
      <c r="UXA135" s="35"/>
      <c r="UXB135" s="31">
        <v>2019</v>
      </c>
      <c r="UXC135" s="26"/>
      <c r="UXD135" s="14" t="s">
        <v>3483</v>
      </c>
      <c r="UXE135" s="55" t="s">
        <v>3443</v>
      </c>
      <c r="UXF135" s="28" t="s">
        <v>3481</v>
      </c>
      <c r="UXG135" s="28" t="s">
        <v>3482</v>
      </c>
      <c r="UXH135" s="31">
        <v>1995</v>
      </c>
      <c r="UXI135" s="35"/>
      <c r="UXJ135" s="31">
        <v>2019</v>
      </c>
      <c r="UXK135" s="26"/>
      <c r="UXL135" s="14" t="s">
        <v>3483</v>
      </c>
      <c r="UXM135" s="55" t="s">
        <v>3443</v>
      </c>
      <c r="UXN135" s="28" t="s">
        <v>3481</v>
      </c>
      <c r="UXO135" s="28" t="s">
        <v>3482</v>
      </c>
      <c r="UXP135" s="31">
        <v>1995</v>
      </c>
      <c r="UXQ135" s="35"/>
      <c r="UXR135" s="31">
        <v>2019</v>
      </c>
      <c r="UXS135" s="26"/>
      <c r="UXT135" s="14" t="s">
        <v>3483</v>
      </c>
      <c r="UXU135" s="55" t="s">
        <v>3443</v>
      </c>
      <c r="UXV135" s="28" t="s">
        <v>3481</v>
      </c>
      <c r="UXW135" s="28" t="s">
        <v>3482</v>
      </c>
      <c r="UXX135" s="31">
        <v>1995</v>
      </c>
      <c r="UXY135" s="35"/>
      <c r="UXZ135" s="31">
        <v>2019</v>
      </c>
      <c r="UYA135" s="26"/>
      <c r="UYB135" s="14" t="s">
        <v>3483</v>
      </c>
      <c r="UYC135" s="55" t="s">
        <v>3443</v>
      </c>
      <c r="UYD135" s="28" t="s">
        <v>3481</v>
      </c>
      <c r="UYE135" s="28" t="s">
        <v>3482</v>
      </c>
      <c r="UYF135" s="31">
        <v>1995</v>
      </c>
      <c r="UYG135" s="35"/>
      <c r="UYH135" s="31">
        <v>2019</v>
      </c>
      <c r="UYI135" s="26"/>
      <c r="UYJ135" s="14" t="s">
        <v>3483</v>
      </c>
      <c r="UYK135" s="55" t="s">
        <v>3443</v>
      </c>
      <c r="UYL135" s="28" t="s">
        <v>3481</v>
      </c>
      <c r="UYM135" s="28" t="s">
        <v>3482</v>
      </c>
      <c r="UYN135" s="31">
        <v>1995</v>
      </c>
      <c r="UYO135" s="35"/>
      <c r="UYP135" s="31">
        <v>2019</v>
      </c>
      <c r="UYQ135" s="26"/>
      <c r="UYR135" s="14" t="s">
        <v>3483</v>
      </c>
      <c r="UYS135" s="55" t="s">
        <v>3443</v>
      </c>
      <c r="UYT135" s="28" t="s">
        <v>3481</v>
      </c>
      <c r="UYU135" s="28" t="s">
        <v>3482</v>
      </c>
      <c r="UYV135" s="31">
        <v>1995</v>
      </c>
      <c r="UYW135" s="35"/>
      <c r="UYX135" s="31">
        <v>2019</v>
      </c>
      <c r="UYY135" s="26"/>
      <c r="UYZ135" s="14" t="s">
        <v>3483</v>
      </c>
      <c r="UZA135" s="55" t="s">
        <v>3443</v>
      </c>
      <c r="UZB135" s="28" t="s">
        <v>3481</v>
      </c>
      <c r="UZC135" s="28" t="s">
        <v>3482</v>
      </c>
      <c r="UZD135" s="31">
        <v>1995</v>
      </c>
      <c r="UZE135" s="35"/>
      <c r="UZF135" s="31">
        <v>2019</v>
      </c>
      <c r="UZG135" s="26"/>
      <c r="UZH135" s="14" t="s">
        <v>3483</v>
      </c>
      <c r="UZI135" s="55" t="s">
        <v>3443</v>
      </c>
      <c r="UZJ135" s="28" t="s">
        <v>3481</v>
      </c>
      <c r="UZK135" s="28" t="s">
        <v>3482</v>
      </c>
      <c r="UZL135" s="31">
        <v>1995</v>
      </c>
      <c r="UZM135" s="35"/>
      <c r="UZN135" s="31">
        <v>2019</v>
      </c>
      <c r="UZO135" s="26"/>
      <c r="UZP135" s="14" t="s">
        <v>3483</v>
      </c>
      <c r="UZQ135" s="55" t="s">
        <v>3443</v>
      </c>
      <c r="UZR135" s="28" t="s">
        <v>3481</v>
      </c>
      <c r="UZS135" s="28" t="s">
        <v>3482</v>
      </c>
      <c r="UZT135" s="31">
        <v>1995</v>
      </c>
      <c r="UZU135" s="35"/>
      <c r="UZV135" s="31">
        <v>2019</v>
      </c>
      <c r="UZW135" s="26"/>
      <c r="UZX135" s="14" t="s">
        <v>3483</v>
      </c>
      <c r="UZY135" s="55" t="s">
        <v>3443</v>
      </c>
      <c r="UZZ135" s="28" t="s">
        <v>3481</v>
      </c>
      <c r="VAA135" s="28" t="s">
        <v>3482</v>
      </c>
      <c r="VAB135" s="31">
        <v>1995</v>
      </c>
      <c r="VAC135" s="35"/>
      <c r="VAD135" s="31">
        <v>2019</v>
      </c>
      <c r="VAE135" s="26"/>
      <c r="VAF135" s="14" t="s">
        <v>3483</v>
      </c>
      <c r="VAG135" s="55" t="s">
        <v>3443</v>
      </c>
      <c r="VAH135" s="28" t="s">
        <v>3481</v>
      </c>
      <c r="VAI135" s="28" t="s">
        <v>3482</v>
      </c>
      <c r="VAJ135" s="31">
        <v>1995</v>
      </c>
      <c r="VAK135" s="35"/>
      <c r="VAL135" s="31">
        <v>2019</v>
      </c>
      <c r="VAM135" s="26"/>
      <c r="VAN135" s="14" t="s">
        <v>3483</v>
      </c>
      <c r="VAO135" s="55" t="s">
        <v>3443</v>
      </c>
      <c r="VAP135" s="28" t="s">
        <v>3481</v>
      </c>
      <c r="VAQ135" s="28" t="s">
        <v>3482</v>
      </c>
      <c r="VAR135" s="31">
        <v>1995</v>
      </c>
      <c r="VAS135" s="35"/>
      <c r="VAT135" s="31">
        <v>2019</v>
      </c>
      <c r="VAU135" s="26"/>
      <c r="VAV135" s="14" t="s">
        <v>3483</v>
      </c>
      <c r="VAW135" s="55" t="s">
        <v>3443</v>
      </c>
      <c r="VAX135" s="28" t="s">
        <v>3481</v>
      </c>
      <c r="VAY135" s="28" t="s">
        <v>3482</v>
      </c>
      <c r="VAZ135" s="31">
        <v>1995</v>
      </c>
      <c r="VBA135" s="35"/>
      <c r="VBB135" s="31">
        <v>2019</v>
      </c>
      <c r="VBC135" s="26"/>
      <c r="VBD135" s="14" t="s">
        <v>3483</v>
      </c>
      <c r="VBE135" s="55" t="s">
        <v>3443</v>
      </c>
      <c r="VBF135" s="28" t="s">
        <v>3481</v>
      </c>
      <c r="VBG135" s="28" t="s">
        <v>3482</v>
      </c>
      <c r="VBH135" s="31">
        <v>1995</v>
      </c>
      <c r="VBI135" s="35"/>
      <c r="VBJ135" s="31">
        <v>2019</v>
      </c>
      <c r="VBK135" s="26"/>
      <c r="VBL135" s="14" t="s">
        <v>3483</v>
      </c>
      <c r="VBM135" s="55" t="s">
        <v>3443</v>
      </c>
      <c r="VBN135" s="28" t="s">
        <v>3481</v>
      </c>
      <c r="VBO135" s="28" t="s">
        <v>3482</v>
      </c>
      <c r="VBP135" s="31">
        <v>1995</v>
      </c>
      <c r="VBQ135" s="35"/>
      <c r="VBR135" s="31">
        <v>2019</v>
      </c>
      <c r="VBS135" s="26"/>
      <c r="VBT135" s="14" t="s">
        <v>3483</v>
      </c>
      <c r="VBU135" s="55" t="s">
        <v>3443</v>
      </c>
      <c r="VBV135" s="28" t="s">
        <v>3481</v>
      </c>
      <c r="VBW135" s="28" t="s">
        <v>3482</v>
      </c>
      <c r="VBX135" s="31">
        <v>1995</v>
      </c>
      <c r="VBY135" s="35"/>
      <c r="VBZ135" s="31">
        <v>2019</v>
      </c>
      <c r="VCA135" s="26"/>
      <c r="VCB135" s="14" t="s">
        <v>3483</v>
      </c>
      <c r="VCC135" s="55" t="s">
        <v>3443</v>
      </c>
      <c r="VCD135" s="28" t="s">
        <v>3481</v>
      </c>
      <c r="VCE135" s="28" t="s">
        <v>3482</v>
      </c>
      <c r="VCF135" s="31">
        <v>1995</v>
      </c>
      <c r="VCG135" s="35"/>
      <c r="VCH135" s="31">
        <v>2019</v>
      </c>
      <c r="VCI135" s="26"/>
      <c r="VCJ135" s="14" t="s">
        <v>3483</v>
      </c>
      <c r="VCK135" s="55" t="s">
        <v>3443</v>
      </c>
      <c r="VCL135" s="28" t="s">
        <v>3481</v>
      </c>
      <c r="VCM135" s="28" t="s">
        <v>3482</v>
      </c>
      <c r="VCN135" s="31">
        <v>1995</v>
      </c>
      <c r="VCO135" s="35"/>
      <c r="VCP135" s="31">
        <v>2019</v>
      </c>
      <c r="VCQ135" s="26"/>
      <c r="VCR135" s="14" t="s">
        <v>3483</v>
      </c>
      <c r="VCS135" s="55" t="s">
        <v>3443</v>
      </c>
      <c r="VCT135" s="28" t="s">
        <v>3481</v>
      </c>
      <c r="VCU135" s="28" t="s">
        <v>3482</v>
      </c>
      <c r="VCV135" s="31">
        <v>1995</v>
      </c>
      <c r="VCW135" s="35"/>
      <c r="VCX135" s="31">
        <v>2019</v>
      </c>
      <c r="VCY135" s="26"/>
      <c r="VCZ135" s="14" t="s">
        <v>3483</v>
      </c>
      <c r="VDA135" s="55" t="s">
        <v>3443</v>
      </c>
      <c r="VDB135" s="28" t="s">
        <v>3481</v>
      </c>
      <c r="VDC135" s="28" t="s">
        <v>3482</v>
      </c>
      <c r="VDD135" s="31">
        <v>1995</v>
      </c>
      <c r="VDE135" s="35"/>
      <c r="VDF135" s="31">
        <v>2019</v>
      </c>
      <c r="VDG135" s="26"/>
      <c r="VDH135" s="14" t="s">
        <v>3483</v>
      </c>
      <c r="VDI135" s="55" t="s">
        <v>3443</v>
      </c>
      <c r="VDJ135" s="28" t="s">
        <v>3481</v>
      </c>
      <c r="VDK135" s="28" t="s">
        <v>3482</v>
      </c>
      <c r="VDL135" s="31">
        <v>1995</v>
      </c>
      <c r="VDM135" s="35"/>
      <c r="VDN135" s="31">
        <v>2019</v>
      </c>
      <c r="VDO135" s="26"/>
      <c r="VDP135" s="14" t="s">
        <v>3483</v>
      </c>
      <c r="VDQ135" s="55" t="s">
        <v>3443</v>
      </c>
      <c r="VDR135" s="28" t="s">
        <v>3481</v>
      </c>
      <c r="VDS135" s="28" t="s">
        <v>3482</v>
      </c>
      <c r="VDT135" s="31">
        <v>1995</v>
      </c>
      <c r="VDU135" s="35"/>
      <c r="VDV135" s="31">
        <v>2019</v>
      </c>
      <c r="VDW135" s="26"/>
      <c r="VDX135" s="14" t="s">
        <v>3483</v>
      </c>
      <c r="VDY135" s="55" t="s">
        <v>3443</v>
      </c>
      <c r="VDZ135" s="28" t="s">
        <v>3481</v>
      </c>
      <c r="VEA135" s="28" t="s">
        <v>3482</v>
      </c>
      <c r="VEB135" s="31">
        <v>1995</v>
      </c>
      <c r="VEC135" s="35"/>
      <c r="VED135" s="31">
        <v>2019</v>
      </c>
      <c r="VEE135" s="26"/>
      <c r="VEF135" s="14" t="s">
        <v>3483</v>
      </c>
      <c r="VEG135" s="55" t="s">
        <v>3443</v>
      </c>
      <c r="VEH135" s="28" t="s">
        <v>3481</v>
      </c>
      <c r="VEI135" s="28" t="s">
        <v>3482</v>
      </c>
      <c r="VEJ135" s="31">
        <v>1995</v>
      </c>
      <c r="VEK135" s="35"/>
      <c r="VEL135" s="31">
        <v>2019</v>
      </c>
      <c r="VEM135" s="26"/>
      <c r="VEN135" s="14" t="s">
        <v>3483</v>
      </c>
      <c r="VEO135" s="55" t="s">
        <v>3443</v>
      </c>
      <c r="VEP135" s="28" t="s">
        <v>3481</v>
      </c>
      <c r="VEQ135" s="28" t="s">
        <v>3482</v>
      </c>
      <c r="VER135" s="31">
        <v>1995</v>
      </c>
      <c r="VES135" s="35"/>
      <c r="VET135" s="31">
        <v>2019</v>
      </c>
      <c r="VEU135" s="26"/>
      <c r="VEV135" s="14" t="s">
        <v>3483</v>
      </c>
      <c r="VEW135" s="55" t="s">
        <v>3443</v>
      </c>
      <c r="VEX135" s="28" t="s">
        <v>3481</v>
      </c>
      <c r="VEY135" s="28" t="s">
        <v>3482</v>
      </c>
      <c r="VEZ135" s="31">
        <v>1995</v>
      </c>
      <c r="VFA135" s="35"/>
      <c r="VFB135" s="31">
        <v>2019</v>
      </c>
      <c r="VFC135" s="26"/>
      <c r="VFD135" s="14" t="s">
        <v>3483</v>
      </c>
      <c r="VFE135" s="55" t="s">
        <v>3443</v>
      </c>
      <c r="VFF135" s="28" t="s">
        <v>3481</v>
      </c>
      <c r="VFG135" s="28" t="s">
        <v>3482</v>
      </c>
      <c r="VFH135" s="31">
        <v>1995</v>
      </c>
      <c r="VFI135" s="35"/>
      <c r="VFJ135" s="31">
        <v>2019</v>
      </c>
      <c r="VFK135" s="26"/>
      <c r="VFL135" s="14" t="s">
        <v>3483</v>
      </c>
      <c r="VFM135" s="55" t="s">
        <v>3443</v>
      </c>
      <c r="VFN135" s="28" t="s">
        <v>3481</v>
      </c>
      <c r="VFO135" s="28" t="s">
        <v>3482</v>
      </c>
      <c r="VFP135" s="31">
        <v>1995</v>
      </c>
      <c r="VFQ135" s="35"/>
      <c r="VFR135" s="31">
        <v>2019</v>
      </c>
      <c r="VFS135" s="26"/>
      <c r="VFT135" s="14" t="s">
        <v>3483</v>
      </c>
      <c r="VFU135" s="55" t="s">
        <v>3443</v>
      </c>
      <c r="VFV135" s="28" t="s">
        <v>3481</v>
      </c>
      <c r="VFW135" s="28" t="s">
        <v>3482</v>
      </c>
      <c r="VFX135" s="31">
        <v>1995</v>
      </c>
      <c r="VFY135" s="35"/>
      <c r="VFZ135" s="31">
        <v>2019</v>
      </c>
      <c r="VGA135" s="26"/>
      <c r="VGB135" s="14" t="s">
        <v>3483</v>
      </c>
      <c r="VGC135" s="55" t="s">
        <v>3443</v>
      </c>
      <c r="VGD135" s="28" t="s">
        <v>3481</v>
      </c>
      <c r="VGE135" s="28" t="s">
        <v>3482</v>
      </c>
      <c r="VGF135" s="31">
        <v>1995</v>
      </c>
      <c r="VGG135" s="35"/>
      <c r="VGH135" s="31">
        <v>2019</v>
      </c>
      <c r="VGI135" s="26"/>
      <c r="VGJ135" s="14" t="s">
        <v>3483</v>
      </c>
      <c r="VGK135" s="55" t="s">
        <v>3443</v>
      </c>
      <c r="VGL135" s="28" t="s">
        <v>3481</v>
      </c>
      <c r="VGM135" s="28" t="s">
        <v>3482</v>
      </c>
      <c r="VGN135" s="31">
        <v>1995</v>
      </c>
      <c r="VGO135" s="35"/>
      <c r="VGP135" s="31">
        <v>2019</v>
      </c>
      <c r="VGQ135" s="26"/>
      <c r="VGR135" s="14" t="s">
        <v>3483</v>
      </c>
      <c r="VGS135" s="55" t="s">
        <v>3443</v>
      </c>
      <c r="VGT135" s="28" t="s">
        <v>3481</v>
      </c>
      <c r="VGU135" s="28" t="s">
        <v>3482</v>
      </c>
      <c r="VGV135" s="31">
        <v>1995</v>
      </c>
      <c r="VGW135" s="35"/>
      <c r="VGX135" s="31">
        <v>2019</v>
      </c>
      <c r="VGY135" s="26"/>
      <c r="VGZ135" s="14" t="s">
        <v>3483</v>
      </c>
      <c r="VHA135" s="55" t="s">
        <v>3443</v>
      </c>
      <c r="VHB135" s="28" t="s">
        <v>3481</v>
      </c>
      <c r="VHC135" s="28" t="s">
        <v>3482</v>
      </c>
      <c r="VHD135" s="31">
        <v>1995</v>
      </c>
      <c r="VHE135" s="35"/>
      <c r="VHF135" s="31">
        <v>2019</v>
      </c>
      <c r="VHG135" s="26"/>
      <c r="VHH135" s="14" t="s">
        <v>3483</v>
      </c>
      <c r="VHI135" s="55" t="s">
        <v>3443</v>
      </c>
      <c r="VHJ135" s="28" t="s">
        <v>3481</v>
      </c>
      <c r="VHK135" s="28" t="s">
        <v>3482</v>
      </c>
      <c r="VHL135" s="31">
        <v>1995</v>
      </c>
      <c r="VHM135" s="35"/>
      <c r="VHN135" s="31">
        <v>2019</v>
      </c>
      <c r="VHO135" s="26"/>
      <c r="VHP135" s="14" t="s">
        <v>3483</v>
      </c>
      <c r="VHQ135" s="55" t="s">
        <v>3443</v>
      </c>
      <c r="VHR135" s="28" t="s">
        <v>3481</v>
      </c>
      <c r="VHS135" s="28" t="s">
        <v>3482</v>
      </c>
      <c r="VHT135" s="31">
        <v>1995</v>
      </c>
      <c r="VHU135" s="35"/>
      <c r="VHV135" s="31">
        <v>2019</v>
      </c>
      <c r="VHW135" s="26"/>
      <c r="VHX135" s="14" t="s">
        <v>3483</v>
      </c>
      <c r="VHY135" s="55" t="s">
        <v>3443</v>
      </c>
      <c r="VHZ135" s="28" t="s">
        <v>3481</v>
      </c>
      <c r="VIA135" s="28" t="s">
        <v>3482</v>
      </c>
      <c r="VIB135" s="31">
        <v>1995</v>
      </c>
      <c r="VIC135" s="35"/>
      <c r="VID135" s="31">
        <v>2019</v>
      </c>
      <c r="VIE135" s="26"/>
      <c r="VIF135" s="14" t="s">
        <v>3483</v>
      </c>
      <c r="VIG135" s="55" t="s">
        <v>3443</v>
      </c>
      <c r="VIH135" s="28" t="s">
        <v>3481</v>
      </c>
      <c r="VII135" s="28" t="s">
        <v>3482</v>
      </c>
      <c r="VIJ135" s="31">
        <v>1995</v>
      </c>
      <c r="VIK135" s="35"/>
      <c r="VIL135" s="31">
        <v>2019</v>
      </c>
      <c r="VIM135" s="26"/>
      <c r="VIN135" s="14" t="s">
        <v>3483</v>
      </c>
      <c r="VIO135" s="55" t="s">
        <v>3443</v>
      </c>
      <c r="VIP135" s="28" t="s">
        <v>3481</v>
      </c>
      <c r="VIQ135" s="28" t="s">
        <v>3482</v>
      </c>
      <c r="VIR135" s="31">
        <v>1995</v>
      </c>
      <c r="VIS135" s="35"/>
      <c r="VIT135" s="31">
        <v>2019</v>
      </c>
      <c r="VIU135" s="26"/>
      <c r="VIV135" s="14" t="s">
        <v>3483</v>
      </c>
      <c r="VIW135" s="55" t="s">
        <v>3443</v>
      </c>
      <c r="VIX135" s="28" t="s">
        <v>3481</v>
      </c>
      <c r="VIY135" s="28" t="s">
        <v>3482</v>
      </c>
      <c r="VIZ135" s="31">
        <v>1995</v>
      </c>
      <c r="VJA135" s="35"/>
      <c r="VJB135" s="31">
        <v>2019</v>
      </c>
      <c r="VJC135" s="26"/>
      <c r="VJD135" s="14" t="s">
        <v>3483</v>
      </c>
      <c r="VJE135" s="55" t="s">
        <v>3443</v>
      </c>
      <c r="VJF135" s="28" t="s">
        <v>3481</v>
      </c>
      <c r="VJG135" s="28" t="s">
        <v>3482</v>
      </c>
      <c r="VJH135" s="31">
        <v>1995</v>
      </c>
      <c r="VJI135" s="35"/>
      <c r="VJJ135" s="31">
        <v>2019</v>
      </c>
      <c r="VJK135" s="26"/>
      <c r="VJL135" s="14" t="s">
        <v>3483</v>
      </c>
      <c r="VJM135" s="55" t="s">
        <v>3443</v>
      </c>
      <c r="VJN135" s="28" t="s">
        <v>3481</v>
      </c>
      <c r="VJO135" s="28" t="s">
        <v>3482</v>
      </c>
      <c r="VJP135" s="31">
        <v>1995</v>
      </c>
      <c r="VJQ135" s="35"/>
      <c r="VJR135" s="31">
        <v>2019</v>
      </c>
      <c r="VJS135" s="26"/>
      <c r="VJT135" s="14" t="s">
        <v>3483</v>
      </c>
      <c r="VJU135" s="55" t="s">
        <v>3443</v>
      </c>
      <c r="VJV135" s="28" t="s">
        <v>3481</v>
      </c>
      <c r="VJW135" s="28" t="s">
        <v>3482</v>
      </c>
      <c r="VJX135" s="31">
        <v>1995</v>
      </c>
      <c r="VJY135" s="35"/>
      <c r="VJZ135" s="31">
        <v>2019</v>
      </c>
      <c r="VKA135" s="26"/>
      <c r="VKB135" s="14" t="s">
        <v>3483</v>
      </c>
      <c r="VKC135" s="55" t="s">
        <v>3443</v>
      </c>
      <c r="VKD135" s="28" t="s">
        <v>3481</v>
      </c>
      <c r="VKE135" s="28" t="s">
        <v>3482</v>
      </c>
      <c r="VKF135" s="31">
        <v>1995</v>
      </c>
      <c r="VKG135" s="35"/>
      <c r="VKH135" s="31">
        <v>2019</v>
      </c>
      <c r="VKI135" s="26"/>
      <c r="VKJ135" s="14" t="s">
        <v>3483</v>
      </c>
      <c r="VKK135" s="55" t="s">
        <v>3443</v>
      </c>
      <c r="VKL135" s="28" t="s">
        <v>3481</v>
      </c>
      <c r="VKM135" s="28" t="s">
        <v>3482</v>
      </c>
      <c r="VKN135" s="31">
        <v>1995</v>
      </c>
      <c r="VKO135" s="35"/>
      <c r="VKP135" s="31">
        <v>2019</v>
      </c>
      <c r="VKQ135" s="26"/>
      <c r="VKR135" s="14" t="s">
        <v>3483</v>
      </c>
      <c r="VKS135" s="55" t="s">
        <v>3443</v>
      </c>
      <c r="VKT135" s="28" t="s">
        <v>3481</v>
      </c>
      <c r="VKU135" s="28" t="s">
        <v>3482</v>
      </c>
      <c r="VKV135" s="31">
        <v>1995</v>
      </c>
      <c r="VKW135" s="35"/>
      <c r="VKX135" s="31">
        <v>2019</v>
      </c>
      <c r="VKY135" s="26"/>
      <c r="VKZ135" s="14" t="s">
        <v>3483</v>
      </c>
      <c r="VLA135" s="55" t="s">
        <v>3443</v>
      </c>
      <c r="VLB135" s="28" t="s">
        <v>3481</v>
      </c>
      <c r="VLC135" s="28" t="s">
        <v>3482</v>
      </c>
      <c r="VLD135" s="31">
        <v>1995</v>
      </c>
      <c r="VLE135" s="35"/>
      <c r="VLF135" s="31">
        <v>2019</v>
      </c>
      <c r="VLG135" s="26"/>
      <c r="VLH135" s="14" t="s">
        <v>3483</v>
      </c>
      <c r="VLI135" s="55" t="s">
        <v>3443</v>
      </c>
      <c r="VLJ135" s="28" t="s">
        <v>3481</v>
      </c>
      <c r="VLK135" s="28" t="s">
        <v>3482</v>
      </c>
      <c r="VLL135" s="31">
        <v>1995</v>
      </c>
      <c r="VLM135" s="35"/>
      <c r="VLN135" s="31">
        <v>2019</v>
      </c>
      <c r="VLO135" s="26"/>
      <c r="VLP135" s="14" t="s">
        <v>3483</v>
      </c>
      <c r="VLQ135" s="55" t="s">
        <v>3443</v>
      </c>
      <c r="VLR135" s="28" t="s">
        <v>3481</v>
      </c>
      <c r="VLS135" s="28" t="s">
        <v>3482</v>
      </c>
      <c r="VLT135" s="31">
        <v>1995</v>
      </c>
      <c r="VLU135" s="35"/>
      <c r="VLV135" s="31">
        <v>2019</v>
      </c>
      <c r="VLW135" s="26"/>
      <c r="VLX135" s="14" t="s">
        <v>3483</v>
      </c>
      <c r="VLY135" s="55" t="s">
        <v>3443</v>
      </c>
      <c r="VLZ135" s="28" t="s">
        <v>3481</v>
      </c>
      <c r="VMA135" s="28" t="s">
        <v>3482</v>
      </c>
      <c r="VMB135" s="31">
        <v>1995</v>
      </c>
      <c r="VMC135" s="35"/>
      <c r="VMD135" s="31">
        <v>2019</v>
      </c>
      <c r="VME135" s="26"/>
      <c r="VMF135" s="14" t="s">
        <v>3483</v>
      </c>
      <c r="VMG135" s="55" t="s">
        <v>3443</v>
      </c>
      <c r="VMH135" s="28" t="s">
        <v>3481</v>
      </c>
      <c r="VMI135" s="28" t="s">
        <v>3482</v>
      </c>
      <c r="VMJ135" s="31">
        <v>1995</v>
      </c>
      <c r="VMK135" s="35"/>
      <c r="VML135" s="31">
        <v>2019</v>
      </c>
      <c r="VMM135" s="26"/>
      <c r="VMN135" s="14" t="s">
        <v>3483</v>
      </c>
      <c r="VMO135" s="55" t="s">
        <v>3443</v>
      </c>
      <c r="VMP135" s="28" t="s">
        <v>3481</v>
      </c>
      <c r="VMQ135" s="28" t="s">
        <v>3482</v>
      </c>
      <c r="VMR135" s="31">
        <v>1995</v>
      </c>
      <c r="VMS135" s="35"/>
      <c r="VMT135" s="31">
        <v>2019</v>
      </c>
      <c r="VMU135" s="26"/>
      <c r="VMV135" s="14" t="s">
        <v>3483</v>
      </c>
      <c r="VMW135" s="55" t="s">
        <v>3443</v>
      </c>
      <c r="VMX135" s="28" t="s">
        <v>3481</v>
      </c>
      <c r="VMY135" s="28" t="s">
        <v>3482</v>
      </c>
      <c r="VMZ135" s="31">
        <v>1995</v>
      </c>
      <c r="VNA135" s="35"/>
      <c r="VNB135" s="31">
        <v>2019</v>
      </c>
      <c r="VNC135" s="26"/>
      <c r="VND135" s="14" t="s">
        <v>3483</v>
      </c>
      <c r="VNE135" s="55" t="s">
        <v>3443</v>
      </c>
      <c r="VNF135" s="28" t="s">
        <v>3481</v>
      </c>
      <c r="VNG135" s="28" t="s">
        <v>3482</v>
      </c>
      <c r="VNH135" s="31">
        <v>1995</v>
      </c>
      <c r="VNI135" s="35"/>
      <c r="VNJ135" s="31">
        <v>2019</v>
      </c>
      <c r="VNK135" s="26"/>
      <c r="VNL135" s="14" t="s">
        <v>3483</v>
      </c>
      <c r="VNM135" s="55" t="s">
        <v>3443</v>
      </c>
      <c r="VNN135" s="28" t="s">
        <v>3481</v>
      </c>
      <c r="VNO135" s="28" t="s">
        <v>3482</v>
      </c>
      <c r="VNP135" s="31">
        <v>1995</v>
      </c>
      <c r="VNQ135" s="35"/>
      <c r="VNR135" s="31">
        <v>2019</v>
      </c>
      <c r="VNS135" s="26"/>
      <c r="VNT135" s="14" t="s">
        <v>3483</v>
      </c>
      <c r="VNU135" s="55" t="s">
        <v>3443</v>
      </c>
      <c r="VNV135" s="28" t="s">
        <v>3481</v>
      </c>
      <c r="VNW135" s="28" t="s">
        <v>3482</v>
      </c>
      <c r="VNX135" s="31">
        <v>1995</v>
      </c>
      <c r="VNY135" s="35"/>
      <c r="VNZ135" s="31">
        <v>2019</v>
      </c>
      <c r="VOA135" s="26"/>
      <c r="VOB135" s="14" t="s">
        <v>3483</v>
      </c>
      <c r="VOC135" s="55" t="s">
        <v>3443</v>
      </c>
      <c r="VOD135" s="28" t="s">
        <v>3481</v>
      </c>
      <c r="VOE135" s="28" t="s">
        <v>3482</v>
      </c>
      <c r="VOF135" s="31">
        <v>1995</v>
      </c>
      <c r="VOG135" s="35"/>
      <c r="VOH135" s="31">
        <v>2019</v>
      </c>
      <c r="VOI135" s="26"/>
      <c r="VOJ135" s="14" t="s">
        <v>3483</v>
      </c>
      <c r="VOK135" s="55" t="s">
        <v>3443</v>
      </c>
      <c r="VOL135" s="28" t="s">
        <v>3481</v>
      </c>
      <c r="VOM135" s="28" t="s">
        <v>3482</v>
      </c>
      <c r="VON135" s="31">
        <v>1995</v>
      </c>
      <c r="VOO135" s="35"/>
      <c r="VOP135" s="31">
        <v>2019</v>
      </c>
      <c r="VOQ135" s="26"/>
      <c r="VOR135" s="14" t="s">
        <v>3483</v>
      </c>
      <c r="VOS135" s="55" t="s">
        <v>3443</v>
      </c>
      <c r="VOT135" s="28" t="s">
        <v>3481</v>
      </c>
      <c r="VOU135" s="28" t="s">
        <v>3482</v>
      </c>
      <c r="VOV135" s="31">
        <v>1995</v>
      </c>
      <c r="VOW135" s="35"/>
      <c r="VOX135" s="31">
        <v>2019</v>
      </c>
      <c r="VOY135" s="26"/>
      <c r="VOZ135" s="14" t="s">
        <v>3483</v>
      </c>
      <c r="VPA135" s="55" t="s">
        <v>3443</v>
      </c>
      <c r="VPB135" s="28" t="s">
        <v>3481</v>
      </c>
      <c r="VPC135" s="28" t="s">
        <v>3482</v>
      </c>
      <c r="VPD135" s="31">
        <v>1995</v>
      </c>
      <c r="VPE135" s="35"/>
      <c r="VPF135" s="31">
        <v>2019</v>
      </c>
      <c r="VPG135" s="26"/>
      <c r="VPH135" s="14" t="s">
        <v>3483</v>
      </c>
      <c r="VPI135" s="55" t="s">
        <v>3443</v>
      </c>
      <c r="VPJ135" s="28" t="s">
        <v>3481</v>
      </c>
      <c r="VPK135" s="28" t="s">
        <v>3482</v>
      </c>
      <c r="VPL135" s="31">
        <v>1995</v>
      </c>
      <c r="VPM135" s="35"/>
      <c r="VPN135" s="31">
        <v>2019</v>
      </c>
      <c r="VPO135" s="26"/>
      <c r="VPP135" s="14" t="s">
        <v>3483</v>
      </c>
      <c r="VPQ135" s="55" t="s">
        <v>3443</v>
      </c>
      <c r="VPR135" s="28" t="s">
        <v>3481</v>
      </c>
      <c r="VPS135" s="28" t="s">
        <v>3482</v>
      </c>
      <c r="VPT135" s="31">
        <v>1995</v>
      </c>
      <c r="VPU135" s="35"/>
      <c r="VPV135" s="31">
        <v>2019</v>
      </c>
      <c r="VPW135" s="26"/>
      <c r="VPX135" s="14" t="s">
        <v>3483</v>
      </c>
      <c r="VPY135" s="55" t="s">
        <v>3443</v>
      </c>
      <c r="VPZ135" s="28" t="s">
        <v>3481</v>
      </c>
      <c r="VQA135" s="28" t="s">
        <v>3482</v>
      </c>
      <c r="VQB135" s="31">
        <v>1995</v>
      </c>
      <c r="VQC135" s="35"/>
      <c r="VQD135" s="31">
        <v>2019</v>
      </c>
      <c r="VQE135" s="26"/>
      <c r="VQF135" s="14" t="s">
        <v>3483</v>
      </c>
      <c r="VQG135" s="55" t="s">
        <v>3443</v>
      </c>
      <c r="VQH135" s="28" t="s">
        <v>3481</v>
      </c>
      <c r="VQI135" s="28" t="s">
        <v>3482</v>
      </c>
      <c r="VQJ135" s="31">
        <v>1995</v>
      </c>
      <c r="VQK135" s="35"/>
      <c r="VQL135" s="31">
        <v>2019</v>
      </c>
      <c r="VQM135" s="26"/>
      <c r="VQN135" s="14" t="s">
        <v>3483</v>
      </c>
      <c r="VQO135" s="55" t="s">
        <v>3443</v>
      </c>
      <c r="VQP135" s="28" t="s">
        <v>3481</v>
      </c>
      <c r="VQQ135" s="28" t="s">
        <v>3482</v>
      </c>
      <c r="VQR135" s="31">
        <v>1995</v>
      </c>
      <c r="VQS135" s="35"/>
      <c r="VQT135" s="31">
        <v>2019</v>
      </c>
      <c r="VQU135" s="26"/>
      <c r="VQV135" s="14" t="s">
        <v>3483</v>
      </c>
      <c r="VQW135" s="55" t="s">
        <v>3443</v>
      </c>
      <c r="VQX135" s="28" t="s">
        <v>3481</v>
      </c>
      <c r="VQY135" s="28" t="s">
        <v>3482</v>
      </c>
      <c r="VQZ135" s="31">
        <v>1995</v>
      </c>
      <c r="VRA135" s="35"/>
      <c r="VRB135" s="31">
        <v>2019</v>
      </c>
      <c r="VRC135" s="26"/>
      <c r="VRD135" s="14" t="s">
        <v>3483</v>
      </c>
      <c r="VRE135" s="55" t="s">
        <v>3443</v>
      </c>
      <c r="VRF135" s="28" t="s">
        <v>3481</v>
      </c>
      <c r="VRG135" s="28" t="s">
        <v>3482</v>
      </c>
      <c r="VRH135" s="31">
        <v>1995</v>
      </c>
      <c r="VRI135" s="35"/>
      <c r="VRJ135" s="31">
        <v>2019</v>
      </c>
      <c r="VRK135" s="26"/>
      <c r="VRL135" s="14" t="s">
        <v>3483</v>
      </c>
      <c r="VRM135" s="55" t="s">
        <v>3443</v>
      </c>
      <c r="VRN135" s="28" t="s">
        <v>3481</v>
      </c>
      <c r="VRO135" s="28" t="s">
        <v>3482</v>
      </c>
      <c r="VRP135" s="31">
        <v>1995</v>
      </c>
      <c r="VRQ135" s="35"/>
      <c r="VRR135" s="31">
        <v>2019</v>
      </c>
      <c r="VRS135" s="26"/>
      <c r="VRT135" s="14" t="s">
        <v>3483</v>
      </c>
      <c r="VRU135" s="55" t="s">
        <v>3443</v>
      </c>
      <c r="VRV135" s="28" t="s">
        <v>3481</v>
      </c>
      <c r="VRW135" s="28" t="s">
        <v>3482</v>
      </c>
      <c r="VRX135" s="31">
        <v>1995</v>
      </c>
      <c r="VRY135" s="35"/>
      <c r="VRZ135" s="31">
        <v>2019</v>
      </c>
      <c r="VSA135" s="26"/>
      <c r="VSB135" s="14" t="s">
        <v>3483</v>
      </c>
      <c r="VSC135" s="55" t="s">
        <v>3443</v>
      </c>
      <c r="VSD135" s="28" t="s">
        <v>3481</v>
      </c>
      <c r="VSE135" s="28" t="s">
        <v>3482</v>
      </c>
      <c r="VSF135" s="31">
        <v>1995</v>
      </c>
      <c r="VSG135" s="35"/>
      <c r="VSH135" s="31">
        <v>2019</v>
      </c>
      <c r="VSI135" s="26"/>
      <c r="VSJ135" s="14" t="s">
        <v>3483</v>
      </c>
      <c r="VSK135" s="55" t="s">
        <v>3443</v>
      </c>
      <c r="VSL135" s="28" t="s">
        <v>3481</v>
      </c>
      <c r="VSM135" s="28" t="s">
        <v>3482</v>
      </c>
      <c r="VSN135" s="31">
        <v>1995</v>
      </c>
      <c r="VSO135" s="35"/>
      <c r="VSP135" s="31">
        <v>2019</v>
      </c>
      <c r="VSQ135" s="26"/>
      <c r="VSR135" s="14" t="s">
        <v>3483</v>
      </c>
      <c r="VSS135" s="55" t="s">
        <v>3443</v>
      </c>
      <c r="VST135" s="28" t="s">
        <v>3481</v>
      </c>
      <c r="VSU135" s="28" t="s">
        <v>3482</v>
      </c>
      <c r="VSV135" s="31">
        <v>1995</v>
      </c>
      <c r="VSW135" s="35"/>
      <c r="VSX135" s="31">
        <v>2019</v>
      </c>
      <c r="VSY135" s="26"/>
      <c r="VSZ135" s="14" t="s">
        <v>3483</v>
      </c>
      <c r="VTA135" s="55" t="s">
        <v>3443</v>
      </c>
      <c r="VTB135" s="28" t="s">
        <v>3481</v>
      </c>
      <c r="VTC135" s="28" t="s">
        <v>3482</v>
      </c>
      <c r="VTD135" s="31">
        <v>1995</v>
      </c>
      <c r="VTE135" s="35"/>
      <c r="VTF135" s="31">
        <v>2019</v>
      </c>
      <c r="VTG135" s="26"/>
      <c r="VTH135" s="14" t="s">
        <v>3483</v>
      </c>
      <c r="VTI135" s="55" t="s">
        <v>3443</v>
      </c>
      <c r="VTJ135" s="28" t="s">
        <v>3481</v>
      </c>
      <c r="VTK135" s="28" t="s">
        <v>3482</v>
      </c>
      <c r="VTL135" s="31">
        <v>1995</v>
      </c>
      <c r="VTM135" s="35"/>
      <c r="VTN135" s="31">
        <v>2019</v>
      </c>
      <c r="VTO135" s="26"/>
      <c r="VTP135" s="14" t="s">
        <v>3483</v>
      </c>
      <c r="VTQ135" s="55" t="s">
        <v>3443</v>
      </c>
      <c r="VTR135" s="28" t="s">
        <v>3481</v>
      </c>
      <c r="VTS135" s="28" t="s">
        <v>3482</v>
      </c>
      <c r="VTT135" s="31">
        <v>1995</v>
      </c>
      <c r="VTU135" s="35"/>
      <c r="VTV135" s="31">
        <v>2019</v>
      </c>
      <c r="VTW135" s="26"/>
      <c r="VTX135" s="14" t="s">
        <v>3483</v>
      </c>
      <c r="VTY135" s="55" t="s">
        <v>3443</v>
      </c>
      <c r="VTZ135" s="28" t="s">
        <v>3481</v>
      </c>
      <c r="VUA135" s="28" t="s">
        <v>3482</v>
      </c>
      <c r="VUB135" s="31">
        <v>1995</v>
      </c>
      <c r="VUC135" s="35"/>
      <c r="VUD135" s="31">
        <v>2019</v>
      </c>
      <c r="VUE135" s="26"/>
      <c r="VUF135" s="14" t="s">
        <v>3483</v>
      </c>
      <c r="VUG135" s="55" t="s">
        <v>3443</v>
      </c>
      <c r="VUH135" s="28" t="s">
        <v>3481</v>
      </c>
      <c r="VUI135" s="28" t="s">
        <v>3482</v>
      </c>
      <c r="VUJ135" s="31">
        <v>1995</v>
      </c>
      <c r="VUK135" s="35"/>
      <c r="VUL135" s="31">
        <v>2019</v>
      </c>
      <c r="VUM135" s="26"/>
      <c r="VUN135" s="14" t="s">
        <v>3483</v>
      </c>
      <c r="VUO135" s="55" t="s">
        <v>3443</v>
      </c>
      <c r="VUP135" s="28" t="s">
        <v>3481</v>
      </c>
      <c r="VUQ135" s="28" t="s">
        <v>3482</v>
      </c>
      <c r="VUR135" s="31">
        <v>1995</v>
      </c>
      <c r="VUS135" s="35"/>
      <c r="VUT135" s="31">
        <v>2019</v>
      </c>
      <c r="VUU135" s="26"/>
      <c r="VUV135" s="14" t="s">
        <v>3483</v>
      </c>
      <c r="VUW135" s="55" t="s">
        <v>3443</v>
      </c>
      <c r="VUX135" s="28" t="s">
        <v>3481</v>
      </c>
      <c r="VUY135" s="28" t="s">
        <v>3482</v>
      </c>
      <c r="VUZ135" s="31">
        <v>1995</v>
      </c>
      <c r="VVA135" s="35"/>
      <c r="VVB135" s="31">
        <v>2019</v>
      </c>
      <c r="VVC135" s="26"/>
      <c r="VVD135" s="14" t="s">
        <v>3483</v>
      </c>
      <c r="VVE135" s="55" t="s">
        <v>3443</v>
      </c>
      <c r="VVF135" s="28" t="s">
        <v>3481</v>
      </c>
      <c r="VVG135" s="28" t="s">
        <v>3482</v>
      </c>
      <c r="VVH135" s="31">
        <v>1995</v>
      </c>
      <c r="VVI135" s="35"/>
      <c r="VVJ135" s="31">
        <v>2019</v>
      </c>
      <c r="VVK135" s="26"/>
      <c r="VVL135" s="14" t="s">
        <v>3483</v>
      </c>
      <c r="VVM135" s="55" t="s">
        <v>3443</v>
      </c>
      <c r="VVN135" s="28" t="s">
        <v>3481</v>
      </c>
      <c r="VVO135" s="28" t="s">
        <v>3482</v>
      </c>
      <c r="VVP135" s="31">
        <v>1995</v>
      </c>
      <c r="VVQ135" s="35"/>
      <c r="VVR135" s="31">
        <v>2019</v>
      </c>
      <c r="VVS135" s="26"/>
      <c r="VVT135" s="14" t="s">
        <v>3483</v>
      </c>
      <c r="VVU135" s="55" t="s">
        <v>3443</v>
      </c>
      <c r="VVV135" s="28" t="s">
        <v>3481</v>
      </c>
      <c r="VVW135" s="28" t="s">
        <v>3482</v>
      </c>
      <c r="VVX135" s="31">
        <v>1995</v>
      </c>
      <c r="VVY135" s="35"/>
      <c r="VVZ135" s="31">
        <v>2019</v>
      </c>
      <c r="VWA135" s="26"/>
      <c r="VWB135" s="14" t="s">
        <v>3483</v>
      </c>
      <c r="VWC135" s="55" t="s">
        <v>3443</v>
      </c>
      <c r="VWD135" s="28" t="s">
        <v>3481</v>
      </c>
      <c r="VWE135" s="28" t="s">
        <v>3482</v>
      </c>
      <c r="VWF135" s="31">
        <v>1995</v>
      </c>
      <c r="VWG135" s="35"/>
      <c r="VWH135" s="31">
        <v>2019</v>
      </c>
      <c r="VWI135" s="26"/>
      <c r="VWJ135" s="14" t="s">
        <v>3483</v>
      </c>
      <c r="VWK135" s="55" t="s">
        <v>3443</v>
      </c>
      <c r="VWL135" s="28" t="s">
        <v>3481</v>
      </c>
      <c r="VWM135" s="28" t="s">
        <v>3482</v>
      </c>
      <c r="VWN135" s="31">
        <v>1995</v>
      </c>
      <c r="VWO135" s="35"/>
      <c r="VWP135" s="31">
        <v>2019</v>
      </c>
      <c r="VWQ135" s="26"/>
      <c r="VWR135" s="14" t="s">
        <v>3483</v>
      </c>
      <c r="VWS135" s="55" t="s">
        <v>3443</v>
      </c>
      <c r="VWT135" s="28" t="s">
        <v>3481</v>
      </c>
      <c r="VWU135" s="28" t="s">
        <v>3482</v>
      </c>
      <c r="VWV135" s="31">
        <v>1995</v>
      </c>
      <c r="VWW135" s="35"/>
      <c r="VWX135" s="31">
        <v>2019</v>
      </c>
      <c r="VWY135" s="26"/>
      <c r="VWZ135" s="14" t="s">
        <v>3483</v>
      </c>
      <c r="VXA135" s="55" t="s">
        <v>3443</v>
      </c>
      <c r="VXB135" s="28" t="s">
        <v>3481</v>
      </c>
      <c r="VXC135" s="28" t="s">
        <v>3482</v>
      </c>
      <c r="VXD135" s="31">
        <v>1995</v>
      </c>
      <c r="VXE135" s="35"/>
      <c r="VXF135" s="31">
        <v>2019</v>
      </c>
      <c r="VXG135" s="26"/>
      <c r="VXH135" s="14" t="s">
        <v>3483</v>
      </c>
      <c r="VXI135" s="55" t="s">
        <v>3443</v>
      </c>
      <c r="VXJ135" s="28" t="s">
        <v>3481</v>
      </c>
      <c r="VXK135" s="28" t="s">
        <v>3482</v>
      </c>
      <c r="VXL135" s="31">
        <v>1995</v>
      </c>
      <c r="VXM135" s="35"/>
      <c r="VXN135" s="31">
        <v>2019</v>
      </c>
      <c r="VXO135" s="26"/>
      <c r="VXP135" s="14" t="s">
        <v>3483</v>
      </c>
      <c r="VXQ135" s="55" t="s">
        <v>3443</v>
      </c>
      <c r="VXR135" s="28" t="s">
        <v>3481</v>
      </c>
      <c r="VXS135" s="28" t="s">
        <v>3482</v>
      </c>
      <c r="VXT135" s="31">
        <v>1995</v>
      </c>
      <c r="VXU135" s="35"/>
      <c r="VXV135" s="31">
        <v>2019</v>
      </c>
      <c r="VXW135" s="26"/>
      <c r="VXX135" s="14" t="s">
        <v>3483</v>
      </c>
      <c r="VXY135" s="55" t="s">
        <v>3443</v>
      </c>
      <c r="VXZ135" s="28" t="s">
        <v>3481</v>
      </c>
      <c r="VYA135" s="28" t="s">
        <v>3482</v>
      </c>
      <c r="VYB135" s="31">
        <v>1995</v>
      </c>
      <c r="VYC135" s="35"/>
      <c r="VYD135" s="31">
        <v>2019</v>
      </c>
      <c r="VYE135" s="26"/>
      <c r="VYF135" s="14" t="s">
        <v>3483</v>
      </c>
      <c r="VYG135" s="55" t="s">
        <v>3443</v>
      </c>
      <c r="VYH135" s="28" t="s">
        <v>3481</v>
      </c>
      <c r="VYI135" s="28" t="s">
        <v>3482</v>
      </c>
      <c r="VYJ135" s="31">
        <v>1995</v>
      </c>
      <c r="VYK135" s="35"/>
      <c r="VYL135" s="31">
        <v>2019</v>
      </c>
      <c r="VYM135" s="26"/>
      <c r="VYN135" s="14" t="s">
        <v>3483</v>
      </c>
      <c r="VYO135" s="55" t="s">
        <v>3443</v>
      </c>
      <c r="VYP135" s="28" t="s">
        <v>3481</v>
      </c>
      <c r="VYQ135" s="28" t="s">
        <v>3482</v>
      </c>
      <c r="VYR135" s="31">
        <v>1995</v>
      </c>
      <c r="VYS135" s="35"/>
      <c r="VYT135" s="31">
        <v>2019</v>
      </c>
      <c r="VYU135" s="26"/>
      <c r="VYV135" s="14" t="s">
        <v>3483</v>
      </c>
      <c r="VYW135" s="55" t="s">
        <v>3443</v>
      </c>
      <c r="VYX135" s="28" t="s">
        <v>3481</v>
      </c>
      <c r="VYY135" s="28" t="s">
        <v>3482</v>
      </c>
      <c r="VYZ135" s="31">
        <v>1995</v>
      </c>
      <c r="VZA135" s="35"/>
      <c r="VZB135" s="31">
        <v>2019</v>
      </c>
      <c r="VZC135" s="26"/>
      <c r="VZD135" s="14" t="s">
        <v>3483</v>
      </c>
      <c r="VZE135" s="55" t="s">
        <v>3443</v>
      </c>
      <c r="VZF135" s="28" t="s">
        <v>3481</v>
      </c>
      <c r="VZG135" s="28" t="s">
        <v>3482</v>
      </c>
      <c r="VZH135" s="31">
        <v>1995</v>
      </c>
      <c r="VZI135" s="35"/>
      <c r="VZJ135" s="31">
        <v>2019</v>
      </c>
      <c r="VZK135" s="26"/>
      <c r="VZL135" s="14" t="s">
        <v>3483</v>
      </c>
      <c r="VZM135" s="55" t="s">
        <v>3443</v>
      </c>
      <c r="VZN135" s="28" t="s">
        <v>3481</v>
      </c>
      <c r="VZO135" s="28" t="s">
        <v>3482</v>
      </c>
      <c r="VZP135" s="31">
        <v>1995</v>
      </c>
      <c r="VZQ135" s="35"/>
      <c r="VZR135" s="31">
        <v>2019</v>
      </c>
      <c r="VZS135" s="26"/>
      <c r="VZT135" s="14" t="s">
        <v>3483</v>
      </c>
      <c r="VZU135" s="55" t="s">
        <v>3443</v>
      </c>
      <c r="VZV135" s="28" t="s">
        <v>3481</v>
      </c>
      <c r="VZW135" s="28" t="s">
        <v>3482</v>
      </c>
      <c r="VZX135" s="31">
        <v>1995</v>
      </c>
      <c r="VZY135" s="35"/>
      <c r="VZZ135" s="31">
        <v>2019</v>
      </c>
      <c r="WAA135" s="26"/>
      <c r="WAB135" s="14" t="s">
        <v>3483</v>
      </c>
      <c r="WAC135" s="55" t="s">
        <v>3443</v>
      </c>
      <c r="WAD135" s="28" t="s">
        <v>3481</v>
      </c>
      <c r="WAE135" s="28" t="s">
        <v>3482</v>
      </c>
      <c r="WAF135" s="31">
        <v>1995</v>
      </c>
      <c r="WAG135" s="35"/>
      <c r="WAH135" s="31">
        <v>2019</v>
      </c>
      <c r="WAI135" s="26"/>
      <c r="WAJ135" s="14" t="s">
        <v>3483</v>
      </c>
      <c r="WAK135" s="55" t="s">
        <v>3443</v>
      </c>
      <c r="WAL135" s="28" t="s">
        <v>3481</v>
      </c>
      <c r="WAM135" s="28" t="s">
        <v>3482</v>
      </c>
      <c r="WAN135" s="31">
        <v>1995</v>
      </c>
      <c r="WAO135" s="35"/>
      <c r="WAP135" s="31">
        <v>2019</v>
      </c>
      <c r="WAQ135" s="26"/>
      <c r="WAR135" s="14" t="s">
        <v>3483</v>
      </c>
      <c r="WAS135" s="55" t="s">
        <v>3443</v>
      </c>
      <c r="WAT135" s="28" t="s">
        <v>3481</v>
      </c>
      <c r="WAU135" s="28" t="s">
        <v>3482</v>
      </c>
      <c r="WAV135" s="31">
        <v>1995</v>
      </c>
      <c r="WAW135" s="35"/>
      <c r="WAX135" s="31">
        <v>2019</v>
      </c>
      <c r="WAY135" s="26"/>
      <c r="WAZ135" s="14" t="s">
        <v>3483</v>
      </c>
      <c r="WBA135" s="55" t="s">
        <v>3443</v>
      </c>
      <c r="WBB135" s="28" t="s">
        <v>3481</v>
      </c>
      <c r="WBC135" s="28" t="s">
        <v>3482</v>
      </c>
      <c r="WBD135" s="31">
        <v>1995</v>
      </c>
      <c r="WBE135" s="35"/>
      <c r="WBF135" s="31">
        <v>2019</v>
      </c>
      <c r="WBG135" s="26"/>
      <c r="WBH135" s="14" t="s">
        <v>3483</v>
      </c>
      <c r="WBI135" s="55" t="s">
        <v>3443</v>
      </c>
      <c r="WBJ135" s="28" t="s">
        <v>3481</v>
      </c>
      <c r="WBK135" s="28" t="s">
        <v>3482</v>
      </c>
      <c r="WBL135" s="31">
        <v>1995</v>
      </c>
      <c r="WBM135" s="35"/>
      <c r="WBN135" s="31">
        <v>2019</v>
      </c>
      <c r="WBO135" s="26"/>
      <c r="WBP135" s="14" t="s">
        <v>3483</v>
      </c>
      <c r="WBQ135" s="55" t="s">
        <v>3443</v>
      </c>
      <c r="WBR135" s="28" t="s">
        <v>3481</v>
      </c>
      <c r="WBS135" s="28" t="s">
        <v>3482</v>
      </c>
      <c r="WBT135" s="31">
        <v>1995</v>
      </c>
      <c r="WBU135" s="35"/>
      <c r="WBV135" s="31">
        <v>2019</v>
      </c>
      <c r="WBW135" s="26"/>
      <c r="WBX135" s="14" t="s">
        <v>3483</v>
      </c>
      <c r="WBY135" s="55" t="s">
        <v>3443</v>
      </c>
      <c r="WBZ135" s="28" t="s">
        <v>3481</v>
      </c>
      <c r="WCA135" s="28" t="s">
        <v>3482</v>
      </c>
      <c r="WCB135" s="31">
        <v>1995</v>
      </c>
      <c r="WCC135" s="35"/>
      <c r="WCD135" s="31">
        <v>2019</v>
      </c>
      <c r="WCE135" s="26"/>
      <c r="WCF135" s="14" t="s">
        <v>3483</v>
      </c>
      <c r="WCG135" s="55" t="s">
        <v>3443</v>
      </c>
      <c r="WCH135" s="28" t="s">
        <v>3481</v>
      </c>
      <c r="WCI135" s="28" t="s">
        <v>3482</v>
      </c>
      <c r="WCJ135" s="31">
        <v>1995</v>
      </c>
      <c r="WCK135" s="35"/>
      <c r="WCL135" s="31">
        <v>2019</v>
      </c>
      <c r="WCM135" s="26"/>
      <c r="WCN135" s="14" t="s">
        <v>3483</v>
      </c>
      <c r="WCO135" s="55" t="s">
        <v>3443</v>
      </c>
      <c r="WCP135" s="28" t="s">
        <v>3481</v>
      </c>
      <c r="WCQ135" s="28" t="s">
        <v>3482</v>
      </c>
      <c r="WCR135" s="31">
        <v>1995</v>
      </c>
      <c r="WCS135" s="35"/>
      <c r="WCT135" s="31">
        <v>2019</v>
      </c>
      <c r="WCU135" s="26"/>
      <c r="WCV135" s="14" t="s">
        <v>3483</v>
      </c>
      <c r="WCW135" s="55" t="s">
        <v>3443</v>
      </c>
      <c r="WCX135" s="28" t="s">
        <v>3481</v>
      </c>
      <c r="WCY135" s="28" t="s">
        <v>3482</v>
      </c>
      <c r="WCZ135" s="31">
        <v>1995</v>
      </c>
      <c r="WDA135" s="35"/>
      <c r="WDB135" s="31">
        <v>2019</v>
      </c>
      <c r="WDC135" s="26"/>
      <c r="WDD135" s="14" t="s">
        <v>3483</v>
      </c>
      <c r="WDE135" s="55" t="s">
        <v>3443</v>
      </c>
      <c r="WDF135" s="28" t="s">
        <v>3481</v>
      </c>
      <c r="WDG135" s="28" t="s">
        <v>3482</v>
      </c>
      <c r="WDH135" s="31">
        <v>1995</v>
      </c>
      <c r="WDI135" s="35"/>
      <c r="WDJ135" s="31">
        <v>2019</v>
      </c>
      <c r="WDK135" s="26"/>
      <c r="WDL135" s="14" t="s">
        <v>3483</v>
      </c>
      <c r="WDM135" s="55" t="s">
        <v>3443</v>
      </c>
      <c r="WDN135" s="28" t="s">
        <v>3481</v>
      </c>
      <c r="WDO135" s="28" t="s">
        <v>3482</v>
      </c>
      <c r="WDP135" s="31">
        <v>1995</v>
      </c>
      <c r="WDQ135" s="35"/>
      <c r="WDR135" s="31">
        <v>2019</v>
      </c>
      <c r="WDS135" s="26"/>
      <c r="WDT135" s="14" t="s">
        <v>3483</v>
      </c>
      <c r="WDU135" s="55" t="s">
        <v>3443</v>
      </c>
      <c r="WDV135" s="28" t="s">
        <v>3481</v>
      </c>
      <c r="WDW135" s="28" t="s">
        <v>3482</v>
      </c>
      <c r="WDX135" s="31">
        <v>1995</v>
      </c>
      <c r="WDY135" s="35"/>
      <c r="WDZ135" s="31">
        <v>2019</v>
      </c>
      <c r="WEA135" s="26"/>
      <c r="WEB135" s="14" t="s">
        <v>3483</v>
      </c>
      <c r="WEC135" s="55" t="s">
        <v>3443</v>
      </c>
      <c r="WED135" s="28" t="s">
        <v>3481</v>
      </c>
      <c r="WEE135" s="28" t="s">
        <v>3482</v>
      </c>
      <c r="WEF135" s="31">
        <v>1995</v>
      </c>
      <c r="WEG135" s="35"/>
      <c r="WEH135" s="31">
        <v>2019</v>
      </c>
      <c r="WEI135" s="26"/>
      <c r="WEJ135" s="14" t="s">
        <v>3483</v>
      </c>
      <c r="WEK135" s="55" t="s">
        <v>3443</v>
      </c>
      <c r="WEL135" s="28" t="s">
        <v>3481</v>
      </c>
      <c r="WEM135" s="28" t="s">
        <v>3482</v>
      </c>
      <c r="WEN135" s="31">
        <v>1995</v>
      </c>
      <c r="WEO135" s="35"/>
      <c r="WEP135" s="31">
        <v>2019</v>
      </c>
      <c r="WEQ135" s="26"/>
      <c r="WER135" s="14" t="s">
        <v>3483</v>
      </c>
      <c r="WES135" s="55" t="s">
        <v>3443</v>
      </c>
      <c r="WET135" s="28" t="s">
        <v>3481</v>
      </c>
      <c r="WEU135" s="28" t="s">
        <v>3482</v>
      </c>
      <c r="WEV135" s="31">
        <v>1995</v>
      </c>
      <c r="WEW135" s="35"/>
      <c r="WEX135" s="31">
        <v>2019</v>
      </c>
      <c r="WEY135" s="26"/>
      <c r="WEZ135" s="14" t="s">
        <v>3483</v>
      </c>
      <c r="WFA135" s="55" t="s">
        <v>3443</v>
      </c>
      <c r="WFB135" s="28" t="s">
        <v>3481</v>
      </c>
      <c r="WFC135" s="28" t="s">
        <v>3482</v>
      </c>
      <c r="WFD135" s="31">
        <v>1995</v>
      </c>
      <c r="WFE135" s="35"/>
      <c r="WFF135" s="31">
        <v>2019</v>
      </c>
      <c r="WFG135" s="26"/>
      <c r="WFH135" s="14" t="s">
        <v>3483</v>
      </c>
      <c r="WFI135" s="55" t="s">
        <v>3443</v>
      </c>
      <c r="WFJ135" s="28" t="s">
        <v>3481</v>
      </c>
      <c r="WFK135" s="28" t="s">
        <v>3482</v>
      </c>
      <c r="WFL135" s="31">
        <v>1995</v>
      </c>
      <c r="WFM135" s="35"/>
      <c r="WFN135" s="31">
        <v>2019</v>
      </c>
      <c r="WFO135" s="26"/>
      <c r="WFP135" s="14" t="s">
        <v>3483</v>
      </c>
      <c r="WFQ135" s="55" t="s">
        <v>3443</v>
      </c>
      <c r="WFR135" s="28" t="s">
        <v>3481</v>
      </c>
      <c r="WFS135" s="28" t="s">
        <v>3482</v>
      </c>
      <c r="WFT135" s="31">
        <v>1995</v>
      </c>
      <c r="WFU135" s="35"/>
      <c r="WFV135" s="31">
        <v>2019</v>
      </c>
      <c r="WFW135" s="26"/>
      <c r="WFX135" s="14" t="s">
        <v>3483</v>
      </c>
      <c r="WFY135" s="55" t="s">
        <v>3443</v>
      </c>
      <c r="WFZ135" s="28" t="s">
        <v>3481</v>
      </c>
      <c r="WGA135" s="28" t="s">
        <v>3482</v>
      </c>
      <c r="WGB135" s="31">
        <v>1995</v>
      </c>
      <c r="WGC135" s="35"/>
      <c r="WGD135" s="31">
        <v>2019</v>
      </c>
      <c r="WGE135" s="26"/>
      <c r="WGF135" s="14" t="s">
        <v>3483</v>
      </c>
      <c r="WGG135" s="55" t="s">
        <v>3443</v>
      </c>
      <c r="WGH135" s="28" t="s">
        <v>3481</v>
      </c>
      <c r="WGI135" s="28" t="s">
        <v>3482</v>
      </c>
      <c r="WGJ135" s="31">
        <v>1995</v>
      </c>
      <c r="WGK135" s="35"/>
      <c r="WGL135" s="31">
        <v>2019</v>
      </c>
      <c r="WGM135" s="26"/>
      <c r="WGN135" s="14" t="s">
        <v>3483</v>
      </c>
      <c r="WGO135" s="55" t="s">
        <v>3443</v>
      </c>
      <c r="WGP135" s="28" t="s">
        <v>3481</v>
      </c>
      <c r="WGQ135" s="28" t="s">
        <v>3482</v>
      </c>
      <c r="WGR135" s="31">
        <v>1995</v>
      </c>
      <c r="WGS135" s="35"/>
      <c r="WGT135" s="31">
        <v>2019</v>
      </c>
      <c r="WGU135" s="26"/>
      <c r="WGV135" s="14" t="s">
        <v>3483</v>
      </c>
      <c r="WGW135" s="55" t="s">
        <v>3443</v>
      </c>
      <c r="WGX135" s="28" t="s">
        <v>3481</v>
      </c>
      <c r="WGY135" s="28" t="s">
        <v>3482</v>
      </c>
      <c r="WGZ135" s="31">
        <v>1995</v>
      </c>
      <c r="WHA135" s="35"/>
      <c r="WHB135" s="31">
        <v>2019</v>
      </c>
      <c r="WHC135" s="26"/>
      <c r="WHD135" s="14" t="s">
        <v>3483</v>
      </c>
      <c r="WHE135" s="55" t="s">
        <v>3443</v>
      </c>
      <c r="WHF135" s="28" t="s">
        <v>3481</v>
      </c>
      <c r="WHG135" s="28" t="s">
        <v>3482</v>
      </c>
      <c r="WHH135" s="31">
        <v>1995</v>
      </c>
      <c r="WHI135" s="35"/>
      <c r="WHJ135" s="31">
        <v>2019</v>
      </c>
      <c r="WHK135" s="26"/>
      <c r="WHL135" s="14" t="s">
        <v>3483</v>
      </c>
      <c r="WHM135" s="55" t="s">
        <v>3443</v>
      </c>
      <c r="WHN135" s="28" t="s">
        <v>3481</v>
      </c>
      <c r="WHO135" s="28" t="s">
        <v>3482</v>
      </c>
      <c r="WHP135" s="31">
        <v>1995</v>
      </c>
      <c r="WHQ135" s="35"/>
      <c r="WHR135" s="31">
        <v>2019</v>
      </c>
      <c r="WHS135" s="26"/>
      <c r="WHT135" s="14" t="s">
        <v>3483</v>
      </c>
      <c r="WHU135" s="55" t="s">
        <v>3443</v>
      </c>
      <c r="WHV135" s="28" t="s">
        <v>3481</v>
      </c>
      <c r="WHW135" s="28" t="s">
        <v>3482</v>
      </c>
      <c r="WHX135" s="31">
        <v>1995</v>
      </c>
      <c r="WHY135" s="35"/>
      <c r="WHZ135" s="31">
        <v>2019</v>
      </c>
      <c r="WIA135" s="26"/>
      <c r="WIB135" s="14" t="s">
        <v>3483</v>
      </c>
      <c r="WIC135" s="55" t="s">
        <v>3443</v>
      </c>
      <c r="WID135" s="28" t="s">
        <v>3481</v>
      </c>
      <c r="WIE135" s="28" t="s">
        <v>3482</v>
      </c>
      <c r="WIF135" s="31">
        <v>1995</v>
      </c>
      <c r="WIG135" s="35"/>
      <c r="WIH135" s="31">
        <v>2019</v>
      </c>
      <c r="WII135" s="26"/>
      <c r="WIJ135" s="14" t="s">
        <v>3483</v>
      </c>
      <c r="WIK135" s="55" t="s">
        <v>3443</v>
      </c>
      <c r="WIL135" s="28" t="s">
        <v>3481</v>
      </c>
      <c r="WIM135" s="28" t="s">
        <v>3482</v>
      </c>
      <c r="WIN135" s="31">
        <v>1995</v>
      </c>
      <c r="WIO135" s="35"/>
      <c r="WIP135" s="31">
        <v>2019</v>
      </c>
      <c r="WIQ135" s="26"/>
      <c r="WIR135" s="14" t="s">
        <v>3483</v>
      </c>
      <c r="WIS135" s="55" t="s">
        <v>3443</v>
      </c>
      <c r="WIT135" s="28" t="s">
        <v>3481</v>
      </c>
      <c r="WIU135" s="28" t="s">
        <v>3482</v>
      </c>
      <c r="WIV135" s="31">
        <v>1995</v>
      </c>
      <c r="WIW135" s="35"/>
      <c r="WIX135" s="31">
        <v>2019</v>
      </c>
      <c r="WIY135" s="26"/>
      <c r="WIZ135" s="14" t="s">
        <v>3483</v>
      </c>
      <c r="WJA135" s="55" t="s">
        <v>3443</v>
      </c>
      <c r="WJB135" s="28" t="s">
        <v>3481</v>
      </c>
      <c r="WJC135" s="28" t="s">
        <v>3482</v>
      </c>
      <c r="WJD135" s="31">
        <v>1995</v>
      </c>
      <c r="WJE135" s="35"/>
      <c r="WJF135" s="31">
        <v>2019</v>
      </c>
      <c r="WJG135" s="26"/>
      <c r="WJH135" s="14" t="s">
        <v>3483</v>
      </c>
      <c r="WJI135" s="55" t="s">
        <v>3443</v>
      </c>
      <c r="WJJ135" s="28" t="s">
        <v>3481</v>
      </c>
      <c r="WJK135" s="28" t="s">
        <v>3482</v>
      </c>
      <c r="WJL135" s="31">
        <v>1995</v>
      </c>
      <c r="WJM135" s="35"/>
      <c r="WJN135" s="31">
        <v>2019</v>
      </c>
      <c r="WJO135" s="26"/>
      <c r="WJP135" s="14" t="s">
        <v>3483</v>
      </c>
      <c r="WJQ135" s="55" t="s">
        <v>3443</v>
      </c>
      <c r="WJR135" s="28" t="s">
        <v>3481</v>
      </c>
      <c r="WJS135" s="28" t="s">
        <v>3482</v>
      </c>
      <c r="WJT135" s="31">
        <v>1995</v>
      </c>
      <c r="WJU135" s="35"/>
      <c r="WJV135" s="31">
        <v>2019</v>
      </c>
      <c r="WJW135" s="26"/>
      <c r="WJX135" s="14" t="s">
        <v>3483</v>
      </c>
      <c r="WJY135" s="55" t="s">
        <v>3443</v>
      </c>
      <c r="WJZ135" s="28" t="s">
        <v>3481</v>
      </c>
      <c r="WKA135" s="28" t="s">
        <v>3482</v>
      </c>
      <c r="WKB135" s="31">
        <v>1995</v>
      </c>
      <c r="WKC135" s="35"/>
      <c r="WKD135" s="31">
        <v>2019</v>
      </c>
      <c r="WKE135" s="26"/>
      <c r="WKF135" s="14" t="s">
        <v>3483</v>
      </c>
      <c r="WKG135" s="55" t="s">
        <v>3443</v>
      </c>
      <c r="WKH135" s="28" t="s">
        <v>3481</v>
      </c>
      <c r="WKI135" s="28" t="s">
        <v>3482</v>
      </c>
      <c r="WKJ135" s="31">
        <v>1995</v>
      </c>
      <c r="WKK135" s="35"/>
      <c r="WKL135" s="31">
        <v>2019</v>
      </c>
      <c r="WKM135" s="26"/>
      <c r="WKN135" s="14" t="s">
        <v>3483</v>
      </c>
      <c r="WKO135" s="55" t="s">
        <v>3443</v>
      </c>
      <c r="WKP135" s="28" t="s">
        <v>3481</v>
      </c>
      <c r="WKQ135" s="28" t="s">
        <v>3482</v>
      </c>
      <c r="WKR135" s="31">
        <v>1995</v>
      </c>
      <c r="WKS135" s="35"/>
      <c r="WKT135" s="31">
        <v>2019</v>
      </c>
      <c r="WKU135" s="26"/>
      <c r="WKV135" s="14" t="s">
        <v>3483</v>
      </c>
      <c r="WKW135" s="55" t="s">
        <v>3443</v>
      </c>
      <c r="WKX135" s="28" t="s">
        <v>3481</v>
      </c>
      <c r="WKY135" s="28" t="s">
        <v>3482</v>
      </c>
      <c r="WKZ135" s="31">
        <v>1995</v>
      </c>
      <c r="WLA135" s="35"/>
      <c r="WLB135" s="31">
        <v>2019</v>
      </c>
      <c r="WLC135" s="26"/>
      <c r="WLD135" s="14" t="s">
        <v>3483</v>
      </c>
      <c r="WLE135" s="55" t="s">
        <v>3443</v>
      </c>
      <c r="WLF135" s="28" t="s">
        <v>3481</v>
      </c>
      <c r="WLG135" s="28" t="s">
        <v>3482</v>
      </c>
      <c r="WLH135" s="31">
        <v>1995</v>
      </c>
      <c r="WLI135" s="35"/>
      <c r="WLJ135" s="31">
        <v>2019</v>
      </c>
      <c r="WLK135" s="26"/>
      <c r="WLL135" s="14" t="s">
        <v>3483</v>
      </c>
      <c r="WLM135" s="55" t="s">
        <v>3443</v>
      </c>
      <c r="WLN135" s="28" t="s">
        <v>3481</v>
      </c>
      <c r="WLO135" s="28" t="s">
        <v>3482</v>
      </c>
      <c r="WLP135" s="31">
        <v>1995</v>
      </c>
      <c r="WLQ135" s="35"/>
      <c r="WLR135" s="31">
        <v>2019</v>
      </c>
      <c r="WLS135" s="26"/>
      <c r="WLT135" s="14" t="s">
        <v>3483</v>
      </c>
      <c r="WLU135" s="55" t="s">
        <v>3443</v>
      </c>
      <c r="WLV135" s="28" t="s">
        <v>3481</v>
      </c>
      <c r="WLW135" s="28" t="s">
        <v>3482</v>
      </c>
      <c r="WLX135" s="31">
        <v>1995</v>
      </c>
      <c r="WLY135" s="35"/>
      <c r="WLZ135" s="31">
        <v>2019</v>
      </c>
      <c r="WMA135" s="26"/>
      <c r="WMB135" s="14" t="s">
        <v>3483</v>
      </c>
      <c r="WMC135" s="55" t="s">
        <v>3443</v>
      </c>
      <c r="WMD135" s="28" t="s">
        <v>3481</v>
      </c>
      <c r="WME135" s="28" t="s">
        <v>3482</v>
      </c>
      <c r="WMF135" s="31">
        <v>1995</v>
      </c>
      <c r="WMG135" s="35"/>
      <c r="WMH135" s="31">
        <v>2019</v>
      </c>
      <c r="WMI135" s="26"/>
      <c r="WMJ135" s="14" t="s">
        <v>3483</v>
      </c>
      <c r="WMK135" s="55" t="s">
        <v>3443</v>
      </c>
      <c r="WML135" s="28" t="s">
        <v>3481</v>
      </c>
      <c r="WMM135" s="28" t="s">
        <v>3482</v>
      </c>
      <c r="WMN135" s="31">
        <v>1995</v>
      </c>
      <c r="WMO135" s="35"/>
      <c r="WMP135" s="31">
        <v>2019</v>
      </c>
      <c r="WMQ135" s="26"/>
      <c r="WMR135" s="14" t="s">
        <v>3483</v>
      </c>
      <c r="WMS135" s="55" t="s">
        <v>3443</v>
      </c>
      <c r="WMT135" s="28" t="s">
        <v>3481</v>
      </c>
      <c r="WMU135" s="28" t="s">
        <v>3482</v>
      </c>
      <c r="WMV135" s="31">
        <v>1995</v>
      </c>
      <c r="WMW135" s="35"/>
      <c r="WMX135" s="31">
        <v>2019</v>
      </c>
      <c r="WMY135" s="26"/>
      <c r="WMZ135" s="14" t="s">
        <v>3483</v>
      </c>
      <c r="WNA135" s="55" t="s">
        <v>3443</v>
      </c>
      <c r="WNB135" s="28" t="s">
        <v>3481</v>
      </c>
      <c r="WNC135" s="28" t="s">
        <v>3482</v>
      </c>
      <c r="WND135" s="31">
        <v>1995</v>
      </c>
      <c r="WNE135" s="35"/>
      <c r="WNF135" s="31">
        <v>2019</v>
      </c>
      <c r="WNG135" s="26"/>
      <c r="WNH135" s="14" t="s">
        <v>3483</v>
      </c>
      <c r="WNI135" s="55" t="s">
        <v>3443</v>
      </c>
      <c r="WNJ135" s="28" t="s">
        <v>3481</v>
      </c>
      <c r="WNK135" s="28" t="s">
        <v>3482</v>
      </c>
      <c r="WNL135" s="31">
        <v>1995</v>
      </c>
      <c r="WNM135" s="35"/>
      <c r="WNN135" s="31">
        <v>2019</v>
      </c>
      <c r="WNO135" s="26"/>
      <c r="WNP135" s="14" t="s">
        <v>3483</v>
      </c>
      <c r="WNQ135" s="55" t="s">
        <v>3443</v>
      </c>
      <c r="WNR135" s="28" t="s">
        <v>3481</v>
      </c>
      <c r="WNS135" s="28" t="s">
        <v>3482</v>
      </c>
      <c r="WNT135" s="31">
        <v>1995</v>
      </c>
      <c r="WNU135" s="35"/>
      <c r="WNV135" s="31">
        <v>2019</v>
      </c>
      <c r="WNW135" s="26"/>
      <c r="WNX135" s="14" t="s">
        <v>3483</v>
      </c>
      <c r="WNY135" s="55" t="s">
        <v>3443</v>
      </c>
      <c r="WNZ135" s="28" t="s">
        <v>3481</v>
      </c>
      <c r="WOA135" s="28" t="s">
        <v>3482</v>
      </c>
      <c r="WOB135" s="31">
        <v>1995</v>
      </c>
      <c r="WOC135" s="35"/>
      <c r="WOD135" s="31">
        <v>2019</v>
      </c>
      <c r="WOE135" s="26"/>
      <c r="WOF135" s="14" t="s">
        <v>3483</v>
      </c>
      <c r="WOG135" s="55" t="s">
        <v>3443</v>
      </c>
      <c r="WOH135" s="28" t="s">
        <v>3481</v>
      </c>
      <c r="WOI135" s="28" t="s">
        <v>3482</v>
      </c>
      <c r="WOJ135" s="31">
        <v>1995</v>
      </c>
      <c r="WOK135" s="35"/>
      <c r="WOL135" s="31">
        <v>2019</v>
      </c>
      <c r="WOM135" s="26"/>
      <c r="WON135" s="14" t="s">
        <v>3483</v>
      </c>
      <c r="WOO135" s="55" t="s">
        <v>3443</v>
      </c>
      <c r="WOP135" s="28" t="s">
        <v>3481</v>
      </c>
      <c r="WOQ135" s="28" t="s">
        <v>3482</v>
      </c>
      <c r="WOR135" s="31">
        <v>1995</v>
      </c>
      <c r="WOS135" s="35"/>
      <c r="WOT135" s="31">
        <v>2019</v>
      </c>
      <c r="WOU135" s="26"/>
      <c r="WOV135" s="14" t="s">
        <v>3483</v>
      </c>
      <c r="WOW135" s="55" t="s">
        <v>3443</v>
      </c>
      <c r="WOX135" s="28" t="s">
        <v>3481</v>
      </c>
      <c r="WOY135" s="28" t="s">
        <v>3482</v>
      </c>
      <c r="WOZ135" s="31">
        <v>1995</v>
      </c>
      <c r="WPA135" s="35"/>
      <c r="WPB135" s="31">
        <v>2019</v>
      </c>
      <c r="WPC135" s="26"/>
      <c r="WPD135" s="14" t="s">
        <v>3483</v>
      </c>
      <c r="WPE135" s="55" t="s">
        <v>3443</v>
      </c>
      <c r="WPF135" s="28" t="s">
        <v>3481</v>
      </c>
      <c r="WPG135" s="28" t="s">
        <v>3482</v>
      </c>
      <c r="WPH135" s="31">
        <v>1995</v>
      </c>
      <c r="WPI135" s="35"/>
      <c r="WPJ135" s="31">
        <v>2019</v>
      </c>
      <c r="WPK135" s="26"/>
      <c r="WPL135" s="14" t="s">
        <v>3483</v>
      </c>
      <c r="WPM135" s="55" t="s">
        <v>3443</v>
      </c>
      <c r="WPN135" s="28" t="s">
        <v>3481</v>
      </c>
      <c r="WPO135" s="28" t="s">
        <v>3482</v>
      </c>
      <c r="WPP135" s="31">
        <v>1995</v>
      </c>
      <c r="WPQ135" s="35"/>
      <c r="WPR135" s="31">
        <v>2019</v>
      </c>
      <c r="WPS135" s="26"/>
      <c r="WPT135" s="14" t="s">
        <v>3483</v>
      </c>
      <c r="WPU135" s="55" t="s">
        <v>3443</v>
      </c>
      <c r="WPV135" s="28" t="s">
        <v>3481</v>
      </c>
      <c r="WPW135" s="28" t="s">
        <v>3482</v>
      </c>
      <c r="WPX135" s="31">
        <v>1995</v>
      </c>
      <c r="WPY135" s="35"/>
      <c r="WPZ135" s="31">
        <v>2019</v>
      </c>
      <c r="WQA135" s="26"/>
      <c r="WQB135" s="14" t="s">
        <v>3483</v>
      </c>
      <c r="WQC135" s="55" t="s">
        <v>3443</v>
      </c>
      <c r="WQD135" s="28" t="s">
        <v>3481</v>
      </c>
      <c r="WQE135" s="28" t="s">
        <v>3482</v>
      </c>
      <c r="WQF135" s="31">
        <v>1995</v>
      </c>
      <c r="WQG135" s="35"/>
      <c r="WQH135" s="31">
        <v>2019</v>
      </c>
      <c r="WQI135" s="26"/>
      <c r="WQJ135" s="14" t="s">
        <v>3483</v>
      </c>
      <c r="WQK135" s="55" t="s">
        <v>3443</v>
      </c>
      <c r="WQL135" s="28" t="s">
        <v>3481</v>
      </c>
      <c r="WQM135" s="28" t="s">
        <v>3482</v>
      </c>
      <c r="WQN135" s="31">
        <v>1995</v>
      </c>
      <c r="WQO135" s="35"/>
      <c r="WQP135" s="31">
        <v>2019</v>
      </c>
      <c r="WQQ135" s="26"/>
      <c r="WQR135" s="14" t="s">
        <v>3483</v>
      </c>
      <c r="WQS135" s="55" t="s">
        <v>3443</v>
      </c>
      <c r="WQT135" s="28" t="s">
        <v>3481</v>
      </c>
      <c r="WQU135" s="28" t="s">
        <v>3482</v>
      </c>
      <c r="WQV135" s="31">
        <v>1995</v>
      </c>
      <c r="WQW135" s="35"/>
      <c r="WQX135" s="31">
        <v>2019</v>
      </c>
      <c r="WQY135" s="26"/>
      <c r="WQZ135" s="14" t="s">
        <v>3483</v>
      </c>
      <c r="WRA135" s="55" t="s">
        <v>3443</v>
      </c>
      <c r="WRB135" s="28" t="s">
        <v>3481</v>
      </c>
      <c r="WRC135" s="28" t="s">
        <v>3482</v>
      </c>
      <c r="WRD135" s="31">
        <v>1995</v>
      </c>
      <c r="WRE135" s="35"/>
      <c r="WRF135" s="31">
        <v>2019</v>
      </c>
      <c r="WRG135" s="26"/>
      <c r="WRH135" s="14" t="s">
        <v>3483</v>
      </c>
      <c r="WRI135" s="55" t="s">
        <v>3443</v>
      </c>
      <c r="WRJ135" s="28" t="s">
        <v>3481</v>
      </c>
      <c r="WRK135" s="28" t="s">
        <v>3482</v>
      </c>
      <c r="WRL135" s="31">
        <v>1995</v>
      </c>
      <c r="WRM135" s="35"/>
      <c r="WRN135" s="31">
        <v>2019</v>
      </c>
      <c r="WRO135" s="26"/>
      <c r="WRP135" s="14" t="s">
        <v>3483</v>
      </c>
      <c r="WRQ135" s="55" t="s">
        <v>3443</v>
      </c>
      <c r="WRR135" s="28" t="s">
        <v>3481</v>
      </c>
      <c r="WRS135" s="28" t="s">
        <v>3482</v>
      </c>
      <c r="WRT135" s="31">
        <v>1995</v>
      </c>
      <c r="WRU135" s="35"/>
      <c r="WRV135" s="31">
        <v>2019</v>
      </c>
      <c r="WRW135" s="26"/>
      <c r="WRX135" s="14" t="s">
        <v>3483</v>
      </c>
      <c r="WRY135" s="55" t="s">
        <v>3443</v>
      </c>
      <c r="WRZ135" s="28" t="s">
        <v>3481</v>
      </c>
      <c r="WSA135" s="28" t="s">
        <v>3482</v>
      </c>
      <c r="WSB135" s="31">
        <v>1995</v>
      </c>
      <c r="WSC135" s="35"/>
      <c r="WSD135" s="31">
        <v>2019</v>
      </c>
      <c r="WSE135" s="26"/>
      <c r="WSF135" s="14" t="s">
        <v>3483</v>
      </c>
      <c r="WSG135" s="55" t="s">
        <v>3443</v>
      </c>
      <c r="WSH135" s="28" t="s">
        <v>3481</v>
      </c>
      <c r="WSI135" s="28" t="s">
        <v>3482</v>
      </c>
      <c r="WSJ135" s="31">
        <v>1995</v>
      </c>
      <c r="WSK135" s="35"/>
      <c r="WSL135" s="31">
        <v>2019</v>
      </c>
      <c r="WSM135" s="26"/>
      <c r="WSN135" s="14" t="s">
        <v>3483</v>
      </c>
      <c r="WSO135" s="55" t="s">
        <v>3443</v>
      </c>
      <c r="WSP135" s="28" t="s">
        <v>3481</v>
      </c>
      <c r="WSQ135" s="28" t="s">
        <v>3482</v>
      </c>
      <c r="WSR135" s="31">
        <v>1995</v>
      </c>
      <c r="WSS135" s="35"/>
      <c r="WST135" s="31">
        <v>2019</v>
      </c>
      <c r="WSU135" s="26"/>
      <c r="WSV135" s="14" t="s">
        <v>3483</v>
      </c>
      <c r="WSW135" s="55" t="s">
        <v>3443</v>
      </c>
      <c r="WSX135" s="28" t="s">
        <v>3481</v>
      </c>
      <c r="WSY135" s="28" t="s">
        <v>3482</v>
      </c>
      <c r="WSZ135" s="31">
        <v>1995</v>
      </c>
      <c r="WTA135" s="35"/>
      <c r="WTB135" s="31">
        <v>2019</v>
      </c>
      <c r="WTC135" s="26"/>
      <c r="WTD135" s="14" t="s">
        <v>3483</v>
      </c>
      <c r="WTE135" s="55" t="s">
        <v>3443</v>
      </c>
      <c r="WTF135" s="28" t="s">
        <v>3481</v>
      </c>
      <c r="WTG135" s="28" t="s">
        <v>3482</v>
      </c>
      <c r="WTH135" s="31">
        <v>1995</v>
      </c>
      <c r="WTI135" s="35"/>
      <c r="WTJ135" s="31">
        <v>2019</v>
      </c>
      <c r="WTK135" s="26"/>
      <c r="WTL135" s="14" t="s">
        <v>3483</v>
      </c>
      <c r="WTM135" s="55" t="s">
        <v>3443</v>
      </c>
      <c r="WTN135" s="28" t="s">
        <v>3481</v>
      </c>
      <c r="WTO135" s="28" t="s">
        <v>3482</v>
      </c>
      <c r="WTP135" s="31">
        <v>1995</v>
      </c>
      <c r="WTQ135" s="35"/>
      <c r="WTR135" s="31">
        <v>2019</v>
      </c>
      <c r="WTS135" s="26"/>
      <c r="WTT135" s="14" t="s">
        <v>3483</v>
      </c>
      <c r="WTU135" s="55" t="s">
        <v>3443</v>
      </c>
      <c r="WTV135" s="28" t="s">
        <v>3481</v>
      </c>
      <c r="WTW135" s="28" t="s">
        <v>3482</v>
      </c>
      <c r="WTX135" s="31">
        <v>1995</v>
      </c>
      <c r="WTY135" s="35"/>
      <c r="WTZ135" s="31">
        <v>2019</v>
      </c>
      <c r="WUA135" s="26"/>
      <c r="WUB135" s="14" t="s">
        <v>3483</v>
      </c>
      <c r="WUC135" s="55" t="s">
        <v>3443</v>
      </c>
      <c r="WUD135" s="28" t="s">
        <v>3481</v>
      </c>
      <c r="WUE135" s="28" t="s">
        <v>3482</v>
      </c>
      <c r="WUF135" s="31">
        <v>1995</v>
      </c>
      <c r="WUG135" s="35"/>
      <c r="WUH135" s="31">
        <v>2019</v>
      </c>
      <c r="WUI135" s="26"/>
      <c r="WUJ135" s="14" t="s">
        <v>3483</v>
      </c>
      <c r="WUK135" s="55" t="s">
        <v>3443</v>
      </c>
      <c r="WUL135" s="28" t="s">
        <v>3481</v>
      </c>
      <c r="WUM135" s="28" t="s">
        <v>3482</v>
      </c>
      <c r="WUN135" s="31">
        <v>1995</v>
      </c>
      <c r="WUO135" s="35"/>
      <c r="WUP135" s="31">
        <v>2019</v>
      </c>
      <c r="WUQ135" s="26"/>
      <c r="WUR135" s="14" t="s">
        <v>3483</v>
      </c>
      <c r="WUS135" s="55" t="s">
        <v>3443</v>
      </c>
      <c r="WUT135" s="28" t="s">
        <v>3481</v>
      </c>
      <c r="WUU135" s="28" t="s">
        <v>3482</v>
      </c>
      <c r="WUV135" s="31">
        <v>1995</v>
      </c>
      <c r="WUW135" s="35"/>
      <c r="WUX135" s="31">
        <v>2019</v>
      </c>
      <c r="WUY135" s="26"/>
      <c r="WUZ135" s="14" t="s">
        <v>3483</v>
      </c>
      <c r="WVA135" s="55" t="s">
        <v>3443</v>
      </c>
      <c r="WVB135" s="28" t="s">
        <v>3481</v>
      </c>
      <c r="WVC135" s="28" t="s">
        <v>3482</v>
      </c>
      <c r="WVD135" s="31">
        <v>1995</v>
      </c>
      <c r="WVE135" s="35"/>
      <c r="WVF135" s="31">
        <v>2019</v>
      </c>
      <c r="WVG135" s="26"/>
      <c r="WVH135" s="14" t="s">
        <v>3483</v>
      </c>
      <c r="WVI135" s="55" t="s">
        <v>3443</v>
      </c>
      <c r="WVJ135" s="28" t="s">
        <v>3481</v>
      </c>
      <c r="WVK135" s="28" t="s">
        <v>3482</v>
      </c>
      <c r="WVL135" s="31">
        <v>1995</v>
      </c>
      <c r="WVM135" s="35"/>
      <c r="WVN135" s="31">
        <v>2019</v>
      </c>
      <c r="WVO135" s="26"/>
      <c r="WVP135" s="14" t="s">
        <v>3483</v>
      </c>
      <c r="WVQ135" s="55" t="s">
        <v>3443</v>
      </c>
      <c r="WVR135" s="28" t="s">
        <v>3481</v>
      </c>
      <c r="WVS135" s="28" t="s">
        <v>3482</v>
      </c>
      <c r="WVT135" s="31">
        <v>1995</v>
      </c>
      <c r="WVU135" s="35"/>
      <c r="WVV135" s="31">
        <v>2019</v>
      </c>
      <c r="WVW135" s="26"/>
      <c r="WVX135" s="14" t="s">
        <v>3483</v>
      </c>
      <c r="WVY135" s="55" t="s">
        <v>3443</v>
      </c>
      <c r="WVZ135" s="28" t="s">
        <v>3481</v>
      </c>
      <c r="WWA135" s="28" t="s">
        <v>3482</v>
      </c>
      <c r="WWB135" s="31">
        <v>1995</v>
      </c>
      <c r="WWC135" s="35"/>
      <c r="WWD135" s="31">
        <v>2019</v>
      </c>
      <c r="WWE135" s="26"/>
      <c r="WWF135" s="14" t="s">
        <v>3483</v>
      </c>
      <c r="WWG135" s="55" t="s">
        <v>3443</v>
      </c>
      <c r="WWH135" s="28" t="s">
        <v>3481</v>
      </c>
      <c r="WWI135" s="28" t="s">
        <v>3482</v>
      </c>
      <c r="WWJ135" s="31">
        <v>1995</v>
      </c>
      <c r="WWK135" s="35"/>
      <c r="WWL135" s="31">
        <v>2019</v>
      </c>
      <c r="WWM135" s="26"/>
      <c r="WWN135" s="14" t="s">
        <v>3483</v>
      </c>
      <c r="WWO135" s="55" t="s">
        <v>3443</v>
      </c>
      <c r="WWP135" s="28" t="s">
        <v>3481</v>
      </c>
      <c r="WWQ135" s="28" t="s">
        <v>3482</v>
      </c>
      <c r="WWR135" s="31">
        <v>1995</v>
      </c>
      <c r="WWS135" s="35"/>
      <c r="WWT135" s="31">
        <v>2019</v>
      </c>
      <c r="WWU135" s="26"/>
      <c r="WWV135" s="14" t="s">
        <v>3483</v>
      </c>
      <c r="WWW135" s="55" t="s">
        <v>3443</v>
      </c>
      <c r="WWX135" s="28" t="s">
        <v>3481</v>
      </c>
      <c r="WWY135" s="28" t="s">
        <v>3482</v>
      </c>
      <c r="WWZ135" s="31">
        <v>1995</v>
      </c>
      <c r="WXA135" s="35"/>
      <c r="WXB135" s="31">
        <v>2019</v>
      </c>
      <c r="WXC135" s="26"/>
      <c r="WXD135" s="14" t="s">
        <v>3483</v>
      </c>
      <c r="WXE135" s="55" t="s">
        <v>3443</v>
      </c>
      <c r="WXF135" s="28" t="s">
        <v>3481</v>
      </c>
      <c r="WXG135" s="28" t="s">
        <v>3482</v>
      </c>
      <c r="WXH135" s="31">
        <v>1995</v>
      </c>
      <c r="WXI135" s="35"/>
      <c r="WXJ135" s="31">
        <v>2019</v>
      </c>
      <c r="WXK135" s="26"/>
      <c r="WXL135" s="14" t="s">
        <v>3483</v>
      </c>
      <c r="WXM135" s="55" t="s">
        <v>3443</v>
      </c>
      <c r="WXN135" s="28" t="s">
        <v>3481</v>
      </c>
      <c r="WXO135" s="28" t="s">
        <v>3482</v>
      </c>
      <c r="WXP135" s="31">
        <v>1995</v>
      </c>
      <c r="WXQ135" s="35"/>
      <c r="WXR135" s="31">
        <v>2019</v>
      </c>
      <c r="WXS135" s="26"/>
      <c r="WXT135" s="14" t="s">
        <v>3483</v>
      </c>
      <c r="WXU135" s="55" t="s">
        <v>3443</v>
      </c>
      <c r="WXV135" s="28" t="s">
        <v>3481</v>
      </c>
      <c r="WXW135" s="28" t="s">
        <v>3482</v>
      </c>
      <c r="WXX135" s="31">
        <v>1995</v>
      </c>
      <c r="WXY135" s="35"/>
      <c r="WXZ135" s="31">
        <v>2019</v>
      </c>
      <c r="WYA135" s="26"/>
      <c r="WYB135" s="14" t="s">
        <v>3483</v>
      </c>
      <c r="WYC135" s="55" t="s">
        <v>3443</v>
      </c>
      <c r="WYD135" s="28" t="s">
        <v>3481</v>
      </c>
      <c r="WYE135" s="28" t="s">
        <v>3482</v>
      </c>
      <c r="WYF135" s="31">
        <v>1995</v>
      </c>
      <c r="WYG135" s="35"/>
      <c r="WYH135" s="31">
        <v>2019</v>
      </c>
      <c r="WYI135" s="26"/>
      <c r="WYJ135" s="14" t="s">
        <v>3483</v>
      </c>
      <c r="WYK135" s="55" t="s">
        <v>3443</v>
      </c>
      <c r="WYL135" s="28" t="s">
        <v>3481</v>
      </c>
      <c r="WYM135" s="28" t="s">
        <v>3482</v>
      </c>
      <c r="WYN135" s="31">
        <v>1995</v>
      </c>
      <c r="WYO135" s="35"/>
      <c r="WYP135" s="31">
        <v>2019</v>
      </c>
      <c r="WYQ135" s="26"/>
      <c r="WYR135" s="14" t="s">
        <v>3483</v>
      </c>
      <c r="WYS135" s="55" t="s">
        <v>3443</v>
      </c>
      <c r="WYT135" s="28" t="s">
        <v>3481</v>
      </c>
      <c r="WYU135" s="28" t="s">
        <v>3482</v>
      </c>
      <c r="WYV135" s="31">
        <v>1995</v>
      </c>
      <c r="WYW135" s="35"/>
      <c r="WYX135" s="31">
        <v>2019</v>
      </c>
      <c r="WYY135" s="26"/>
      <c r="WYZ135" s="14" t="s">
        <v>3483</v>
      </c>
      <c r="WZA135" s="55" t="s">
        <v>3443</v>
      </c>
      <c r="WZB135" s="28" t="s">
        <v>3481</v>
      </c>
      <c r="WZC135" s="28" t="s">
        <v>3482</v>
      </c>
      <c r="WZD135" s="31">
        <v>1995</v>
      </c>
      <c r="WZE135" s="35"/>
      <c r="WZF135" s="31">
        <v>2019</v>
      </c>
      <c r="WZG135" s="26"/>
      <c r="WZH135" s="14" t="s">
        <v>3483</v>
      </c>
      <c r="WZI135" s="55" t="s">
        <v>3443</v>
      </c>
      <c r="WZJ135" s="28" t="s">
        <v>3481</v>
      </c>
      <c r="WZK135" s="28" t="s">
        <v>3482</v>
      </c>
      <c r="WZL135" s="31">
        <v>1995</v>
      </c>
      <c r="WZM135" s="35"/>
      <c r="WZN135" s="31">
        <v>2019</v>
      </c>
      <c r="WZO135" s="26"/>
      <c r="WZP135" s="14" t="s">
        <v>3483</v>
      </c>
      <c r="WZQ135" s="55" t="s">
        <v>3443</v>
      </c>
      <c r="WZR135" s="28" t="s">
        <v>3481</v>
      </c>
      <c r="WZS135" s="28" t="s">
        <v>3482</v>
      </c>
      <c r="WZT135" s="31">
        <v>1995</v>
      </c>
      <c r="WZU135" s="35"/>
      <c r="WZV135" s="31">
        <v>2019</v>
      </c>
      <c r="WZW135" s="26"/>
      <c r="WZX135" s="14" t="s">
        <v>3483</v>
      </c>
      <c r="WZY135" s="55" t="s">
        <v>3443</v>
      </c>
      <c r="WZZ135" s="28" t="s">
        <v>3481</v>
      </c>
      <c r="XAA135" s="28" t="s">
        <v>3482</v>
      </c>
      <c r="XAB135" s="31">
        <v>1995</v>
      </c>
      <c r="XAC135" s="35"/>
      <c r="XAD135" s="31">
        <v>2019</v>
      </c>
      <c r="XAE135" s="26"/>
      <c r="XAF135" s="14" t="s">
        <v>3483</v>
      </c>
      <c r="XAG135" s="55" t="s">
        <v>3443</v>
      </c>
      <c r="XAH135" s="28" t="s">
        <v>3481</v>
      </c>
      <c r="XAI135" s="28" t="s">
        <v>3482</v>
      </c>
      <c r="XAJ135" s="31">
        <v>1995</v>
      </c>
      <c r="XAK135" s="35"/>
      <c r="XAL135" s="31">
        <v>2019</v>
      </c>
      <c r="XAM135" s="26"/>
      <c r="XAN135" s="14" t="s">
        <v>3483</v>
      </c>
      <c r="XAO135" s="55" t="s">
        <v>3443</v>
      </c>
      <c r="XAP135" s="28" t="s">
        <v>3481</v>
      </c>
      <c r="XAQ135" s="28" t="s">
        <v>3482</v>
      </c>
      <c r="XAR135" s="31">
        <v>1995</v>
      </c>
      <c r="XAS135" s="35"/>
      <c r="XAT135" s="31">
        <v>2019</v>
      </c>
      <c r="XAU135" s="26"/>
      <c r="XAV135" s="14" t="s">
        <v>3483</v>
      </c>
      <c r="XAW135" s="55" t="s">
        <v>3443</v>
      </c>
      <c r="XAX135" s="28" t="s">
        <v>3481</v>
      </c>
      <c r="XAY135" s="28" t="s">
        <v>3482</v>
      </c>
      <c r="XAZ135" s="31">
        <v>1995</v>
      </c>
      <c r="XBA135" s="35"/>
      <c r="XBB135" s="31">
        <v>2019</v>
      </c>
      <c r="XBC135" s="26"/>
      <c r="XBD135" s="14" t="s">
        <v>3483</v>
      </c>
      <c r="XBE135" s="55" t="s">
        <v>3443</v>
      </c>
      <c r="XBF135" s="28" t="s">
        <v>3481</v>
      </c>
      <c r="XBG135" s="28" t="s">
        <v>3482</v>
      </c>
      <c r="XBH135" s="31">
        <v>1995</v>
      </c>
      <c r="XBI135" s="35"/>
      <c r="XBJ135" s="31">
        <v>2019</v>
      </c>
      <c r="XBK135" s="26"/>
      <c r="XBL135" s="14" t="s">
        <v>3483</v>
      </c>
      <c r="XBM135" s="55" t="s">
        <v>3443</v>
      </c>
      <c r="XBN135" s="28" t="s">
        <v>3481</v>
      </c>
      <c r="XBO135" s="28" t="s">
        <v>3482</v>
      </c>
      <c r="XBP135" s="31">
        <v>1995</v>
      </c>
      <c r="XBQ135" s="35"/>
      <c r="XBR135" s="31">
        <v>2019</v>
      </c>
      <c r="XBS135" s="26"/>
      <c r="XBT135" s="14" t="s">
        <v>3483</v>
      </c>
      <c r="XBU135" s="55" t="s">
        <v>3443</v>
      </c>
      <c r="XBV135" s="28" t="s">
        <v>3481</v>
      </c>
      <c r="XBW135" s="28" t="s">
        <v>3482</v>
      </c>
      <c r="XBX135" s="31">
        <v>1995</v>
      </c>
      <c r="XBY135" s="35"/>
      <c r="XBZ135" s="31">
        <v>2019</v>
      </c>
      <c r="XCA135" s="26"/>
      <c r="XCB135" s="14" t="s">
        <v>3483</v>
      </c>
      <c r="XCC135" s="55" t="s">
        <v>3443</v>
      </c>
      <c r="XCD135" s="28" t="s">
        <v>3481</v>
      </c>
      <c r="XCE135" s="28" t="s">
        <v>3482</v>
      </c>
      <c r="XCF135" s="31">
        <v>1995</v>
      </c>
      <c r="XCG135" s="35"/>
      <c r="XCH135" s="31">
        <v>2019</v>
      </c>
      <c r="XCI135" s="26"/>
      <c r="XCJ135" s="14" t="s">
        <v>3483</v>
      </c>
      <c r="XCK135" s="55" t="s">
        <v>3443</v>
      </c>
      <c r="XCL135" s="28" t="s">
        <v>3481</v>
      </c>
      <c r="XCM135" s="28" t="s">
        <v>3482</v>
      </c>
      <c r="XCN135" s="31">
        <v>1995</v>
      </c>
      <c r="XCO135" s="35"/>
      <c r="XCP135" s="31">
        <v>2019</v>
      </c>
      <c r="XCQ135" s="26"/>
      <c r="XCR135" s="14" t="s">
        <v>3483</v>
      </c>
      <c r="XCS135" s="55" t="s">
        <v>3443</v>
      </c>
      <c r="XCT135" s="28" t="s">
        <v>3481</v>
      </c>
      <c r="XCU135" s="28" t="s">
        <v>3482</v>
      </c>
      <c r="XCV135" s="31">
        <v>1995</v>
      </c>
      <c r="XCW135" s="35"/>
      <c r="XCX135" s="31">
        <v>2019</v>
      </c>
      <c r="XCY135" s="26"/>
      <c r="XCZ135" s="14" t="s">
        <v>3483</v>
      </c>
      <c r="XDA135" s="55" t="s">
        <v>3443</v>
      </c>
      <c r="XDB135" s="28" t="s">
        <v>3481</v>
      </c>
      <c r="XDC135" s="28" t="s">
        <v>3482</v>
      </c>
      <c r="XDD135" s="31">
        <v>1995</v>
      </c>
      <c r="XDE135" s="35"/>
      <c r="XDF135" s="31">
        <v>2019</v>
      </c>
      <c r="XDG135" s="26"/>
      <c r="XDH135" s="14" t="s">
        <v>3483</v>
      </c>
      <c r="XDI135" s="55" t="s">
        <v>3443</v>
      </c>
      <c r="XDJ135" s="28" t="s">
        <v>3481</v>
      </c>
      <c r="XDK135" s="28" t="s">
        <v>3482</v>
      </c>
      <c r="XDL135" s="31">
        <v>1995</v>
      </c>
      <c r="XDM135" s="35"/>
      <c r="XDN135" s="31">
        <v>2019</v>
      </c>
      <c r="XDO135" s="26"/>
      <c r="XDP135" s="14" t="s">
        <v>3483</v>
      </c>
      <c r="XDQ135" s="55" t="s">
        <v>3443</v>
      </c>
      <c r="XDR135" s="28" t="s">
        <v>3481</v>
      </c>
      <c r="XDS135" s="28" t="s">
        <v>3482</v>
      </c>
      <c r="XDT135" s="31">
        <v>1995</v>
      </c>
      <c r="XDU135" s="35"/>
      <c r="XDV135" s="31">
        <v>2019</v>
      </c>
      <c r="XDW135" s="26"/>
      <c r="XDX135" s="14" t="s">
        <v>3483</v>
      </c>
      <c r="XDY135" s="55" t="s">
        <v>3443</v>
      </c>
      <c r="XDZ135" s="28" t="s">
        <v>3481</v>
      </c>
      <c r="XEA135" s="28" t="s">
        <v>3482</v>
      </c>
      <c r="XEB135" s="31">
        <v>1995</v>
      </c>
      <c r="XEC135" s="35"/>
      <c r="XED135" s="31">
        <v>2019</v>
      </c>
      <c r="XEE135" s="26"/>
      <c r="XEF135" s="14" t="s">
        <v>3483</v>
      </c>
      <c r="XEG135" s="55" t="s">
        <v>3443</v>
      </c>
      <c r="XEH135" s="28" t="s">
        <v>3481</v>
      </c>
      <c r="XEI135" s="28" t="s">
        <v>3482</v>
      </c>
      <c r="XEJ135" s="31">
        <v>1995</v>
      </c>
      <c r="XEK135" s="35"/>
      <c r="XEL135" s="31">
        <v>2019</v>
      </c>
      <c r="XEM135" s="26"/>
      <c r="XEN135" s="14" t="s">
        <v>3483</v>
      </c>
      <c r="XEO135" s="55" t="s">
        <v>3443</v>
      </c>
      <c r="XEP135" s="28" t="s">
        <v>3481</v>
      </c>
      <c r="XEQ135" s="28" t="s">
        <v>3482</v>
      </c>
      <c r="XER135" s="31">
        <v>1995</v>
      </c>
      <c r="XES135" s="35"/>
      <c r="XET135" s="31">
        <v>2019</v>
      </c>
      <c r="XEU135" s="26"/>
      <c r="XEV135" s="14" t="s">
        <v>3483</v>
      </c>
      <c r="XEW135" s="55" t="s">
        <v>3443</v>
      </c>
      <c r="XEX135" s="28" t="s">
        <v>3481</v>
      </c>
      <c r="XEY135" s="28" t="s">
        <v>3482</v>
      </c>
      <c r="XEZ135" s="31">
        <v>1995</v>
      </c>
      <c r="XFA135" s="35"/>
      <c r="XFB135" s="31">
        <v>2019</v>
      </c>
      <c r="XFC135" s="26"/>
      <c r="XFD135" s="14" t="s">
        <v>3483</v>
      </c>
    </row>
    <row r="136" spans="1:16384" customFormat="1" ht="15" customHeight="1" x14ac:dyDescent="0.25">
      <c r="A136" s="55" t="s">
        <v>3452</v>
      </c>
      <c r="B136" s="28" t="s">
        <v>3484</v>
      </c>
      <c r="C136" s="28" t="s">
        <v>3485</v>
      </c>
      <c r="D136" s="31">
        <v>1995</v>
      </c>
      <c r="E136" s="35">
        <v>2019</v>
      </c>
      <c r="F136" s="31">
        <v>2019</v>
      </c>
      <c r="G136" s="26"/>
      <c r="H136" s="14" t="s">
        <v>3486</v>
      </c>
      <c r="I136" s="55"/>
      <c r="J136" s="28"/>
      <c r="K136" s="28"/>
      <c r="L136" s="31"/>
      <c r="M136" s="35"/>
      <c r="N136" s="31"/>
      <c r="O136" s="26"/>
      <c r="P136" s="14"/>
      <c r="Q136" s="55"/>
      <c r="R136" s="28"/>
      <c r="S136" s="28"/>
      <c r="T136" s="31"/>
      <c r="U136" s="35"/>
      <c r="V136" s="31"/>
      <c r="W136" s="26"/>
      <c r="X136" s="14"/>
      <c r="Y136" s="55"/>
      <c r="Z136" s="28"/>
      <c r="AA136" s="28"/>
      <c r="AB136" s="31"/>
      <c r="AC136" s="35"/>
      <c r="AD136" s="31"/>
      <c r="AE136" s="26"/>
      <c r="AF136" s="14"/>
      <c r="AG136" s="55"/>
      <c r="AH136" s="28"/>
      <c r="AI136" s="28"/>
      <c r="AJ136" s="31"/>
      <c r="AK136" s="35"/>
      <c r="AL136" s="31"/>
      <c r="AM136" s="26"/>
      <c r="AN136" s="14"/>
      <c r="AO136" s="55"/>
      <c r="AP136" s="28"/>
      <c r="AQ136" s="28"/>
      <c r="AR136" s="31"/>
      <c r="AS136" s="35"/>
      <c r="AT136" s="31"/>
      <c r="AU136" s="26"/>
      <c r="AV136" s="14"/>
      <c r="AW136" s="55"/>
      <c r="AX136" s="28"/>
      <c r="AY136" s="28"/>
      <c r="AZ136" s="31"/>
      <c r="BA136" s="35"/>
      <c r="BB136" s="31"/>
      <c r="BC136" s="26"/>
      <c r="BD136" s="14"/>
      <c r="BE136" s="55"/>
      <c r="BF136" s="28"/>
      <c r="BG136" s="28"/>
      <c r="BH136" s="31"/>
      <c r="BI136" s="35"/>
      <c r="BJ136" s="31"/>
      <c r="BK136" s="26"/>
      <c r="BL136" s="14"/>
      <c r="BM136" s="55"/>
      <c r="BN136" s="28"/>
      <c r="BO136" s="28"/>
      <c r="BP136" s="31"/>
      <c r="BQ136" s="35"/>
      <c r="BR136" s="31"/>
      <c r="BS136" s="26"/>
      <c r="BT136" s="14"/>
      <c r="BU136" s="55"/>
      <c r="BV136" s="28"/>
      <c r="BW136" s="28"/>
      <c r="BX136" s="31"/>
      <c r="BY136" s="35"/>
      <c r="BZ136" s="31"/>
      <c r="CA136" s="26"/>
      <c r="CB136" s="14"/>
      <c r="CC136" s="55"/>
      <c r="CD136" s="28"/>
      <c r="CE136" s="28"/>
      <c r="CF136" s="31"/>
      <c r="CG136" s="35"/>
      <c r="CH136" s="31"/>
      <c r="CI136" s="26"/>
      <c r="CJ136" s="14"/>
      <c r="CK136" s="55"/>
      <c r="CL136" s="28"/>
      <c r="CM136" s="28"/>
      <c r="CN136" s="31"/>
      <c r="CO136" s="35"/>
      <c r="CP136" s="31"/>
      <c r="CQ136" s="26"/>
      <c r="CR136" s="14"/>
      <c r="CS136" s="55"/>
      <c r="CT136" s="28"/>
      <c r="CU136" s="28"/>
      <c r="CV136" s="31"/>
      <c r="CW136" s="35"/>
      <c r="CX136" s="31"/>
      <c r="CY136" s="26"/>
      <c r="CZ136" s="14"/>
      <c r="DA136" s="55"/>
      <c r="DB136" s="28"/>
      <c r="DC136" s="28"/>
      <c r="DD136" s="31"/>
      <c r="DE136" s="35"/>
      <c r="DF136" s="31"/>
      <c r="DG136" s="26"/>
      <c r="DH136" s="14"/>
      <c r="DI136" s="55"/>
      <c r="DJ136" s="28"/>
      <c r="DK136" s="28"/>
      <c r="DL136" s="31"/>
      <c r="DM136" s="35"/>
      <c r="DN136" s="31"/>
      <c r="DO136" s="26"/>
      <c r="DP136" s="14"/>
      <c r="DQ136" s="55"/>
      <c r="DR136" s="28"/>
      <c r="DS136" s="28"/>
      <c r="DT136" s="31"/>
      <c r="DU136" s="35"/>
      <c r="DV136" s="31"/>
      <c r="DW136" s="26"/>
      <c r="DX136" s="14"/>
      <c r="DY136" s="55"/>
      <c r="DZ136" s="28"/>
      <c r="EA136" s="28"/>
      <c r="EB136" s="31"/>
      <c r="EC136" s="35"/>
      <c r="ED136" s="31"/>
      <c r="EE136" s="26"/>
      <c r="EF136" s="14"/>
      <c r="EG136" s="55"/>
      <c r="EH136" s="28"/>
      <c r="EI136" s="28"/>
      <c r="EJ136" s="31"/>
      <c r="EK136" s="35"/>
      <c r="EL136" s="31"/>
      <c r="EM136" s="26"/>
      <c r="EN136" s="14"/>
      <c r="EO136" s="55"/>
      <c r="EP136" s="28"/>
      <c r="EQ136" s="28"/>
      <c r="ER136" s="31"/>
      <c r="ES136" s="35"/>
      <c r="ET136" s="31"/>
      <c r="EU136" s="26"/>
      <c r="EV136" s="14"/>
      <c r="EW136" s="55"/>
      <c r="EX136" s="28"/>
      <c r="EY136" s="28"/>
      <c r="EZ136" s="31"/>
      <c r="FA136" s="35"/>
      <c r="FB136" s="31"/>
      <c r="FC136" s="26"/>
      <c r="FD136" s="14"/>
      <c r="FE136" s="55"/>
      <c r="FF136" s="28"/>
      <c r="FG136" s="28"/>
      <c r="FH136" s="31"/>
      <c r="FI136" s="35"/>
      <c r="FJ136" s="31"/>
      <c r="FK136" s="26"/>
      <c r="FL136" s="14"/>
      <c r="FM136" s="55"/>
      <c r="FN136" s="28"/>
      <c r="FO136" s="28"/>
      <c r="FP136" s="31"/>
      <c r="FQ136" s="35"/>
      <c r="FR136" s="31"/>
      <c r="FS136" s="26"/>
      <c r="FT136" s="14"/>
      <c r="FU136" s="55"/>
      <c r="FV136" s="28"/>
      <c r="FW136" s="28"/>
      <c r="FX136" s="31"/>
      <c r="FY136" s="35"/>
      <c r="FZ136" s="31"/>
      <c r="GA136" s="26"/>
      <c r="GB136" s="14"/>
      <c r="GC136" s="55"/>
      <c r="GD136" s="28"/>
      <c r="GE136" s="28"/>
      <c r="GF136" s="31"/>
      <c r="GG136" s="35"/>
      <c r="GH136" s="31"/>
      <c r="GI136" s="26"/>
      <c r="GJ136" s="14"/>
      <c r="GK136" s="55"/>
      <c r="GL136" s="28"/>
      <c r="GM136" s="28"/>
      <c r="GN136" s="31"/>
      <c r="GO136" s="35"/>
      <c r="GP136" s="31"/>
      <c r="GQ136" s="26"/>
      <c r="GR136" s="14"/>
      <c r="GS136" s="55"/>
      <c r="GT136" s="28"/>
      <c r="GU136" s="28"/>
      <c r="GV136" s="31"/>
      <c r="GW136" s="35"/>
      <c r="GX136" s="31"/>
      <c r="GY136" s="26"/>
      <c r="GZ136" s="14"/>
      <c r="HA136" s="55"/>
      <c r="HB136" s="28"/>
      <c r="HC136" s="28"/>
      <c r="HD136" s="31"/>
      <c r="HE136" s="35"/>
      <c r="HF136" s="31"/>
      <c r="HG136" s="26"/>
      <c r="HH136" s="14"/>
      <c r="HI136" s="55"/>
      <c r="HJ136" s="28"/>
      <c r="HK136" s="28"/>
      <c r="HL136" s="31"/>
      <c r="HM136" s="35"/>
      <c r="HN136" s="31"/>
      <c r="HO136" s="26"/>
      <c r="HP136" s="14"/>
      <c r="HQ136" s="55"/>
      <c r="HR136" s="28"/>
      <c r="HS136" s="28"/>
      <c r="HT136" s="31"/>
      <c r="HU136" s="35"/>
      <c r="HV136" s="31"/>
      <c r="HW136" s="26"/>
      <c r="HX136" s="14"/>
      <c r="HY136" s="55"/>
      <c r="HZ136" s="28"/>
      <c r="IA136" s="28"/>
      <c r="IB136" s="31"/>
      <c r="IC136" s="35"/>
      <c r="ID136" s="31"/>
      <c r="IE136" s="26"/>
      <c r="IF136" s="14"/>
      <c r="IG136" s="55"/>
      <c r="IH136" s="28"/>
      <c r="II136" s="28"/>
      <c r="IJ136" s="31"/>
      <c r="IK136" s="35"/>
      <c r="IL136" s="31"/>
      <c r="IM136" s="26"/>
      <c r="IN136" s="14"/>
      <c r="IO136" s="55"/>
      <c r="IP136" s="28"/>
      <c r="IQ136" s="28"/>
      <c r="IR136" s="31"/>
      <c r="IS136" s="35"/>
      <c r="IT136" s="31"/>
      <c r="IU136" s="26"/>
      <c r="IV136" s="14"/>
      <c r="IW136" s="55"/>
      <c r="IX136" s="28"/>
      <c r="IY136" s="28"/>
      <c r="IZ136" s="31"/>
      <c r="JA136" s="35"/>
      <c r="JB136" s="31"/>
      <c r="JC136" s="26"/>
      <c r="JD136" s="14"/>
      <c r="JE136" s="55"/>
      <c r="JF136" s="28"/>
      <c r="JG136" s="28"/>
      <c r="JH136" s="31"/>
      <c r="JI136" s="35"/>
      <c r="JJ136" s="31"/>
      <c r="JK136" s="26"/>
      <c r="JL136" s="14"/>
      <c r="JM136" s="55"/>
      <c r="JN136" s="28"/>
      <c r="JO136" s="28"/>
      <c r="JP136" s="31"/>
      <c r="JQ136" s="35"/>
      <c r="JR136" s="31"/>
      <c r="JS136" s="26"/>
      <c r="JT136" s="14"/>
      <c r="JU136" s="55"/>
      <c r="JV136" s="28"/>
      <c r="JW136" s="28"/>
      <c r="JX136" s="31"/>
      <c r="JY136" s="35"/>
      <c r="JZ136" s="31"/>
      <c r="KA136" s="26"/>
      <c r="KB136" s="14"/>
      <c r="KC136" s="55"/>
      <c r="KD136" s="28"/>
      <c r="KE136" s="28"/>
      <c r="KF136" s="31"/>
      <c r="KG136" s="35"/>
      <c r="KH136" s="31"/>
      <c r="KI136" s="26"/>
      <c r="KJ136" s="14"/>
      <c r="KK136" s="55"/>
      <c r="KL136" s="28"/>
      <c r="KM136" s="28"/>
      <c r="KN136" s="31"/>
      <c r="KO136" s="35"/>
      <c r="KP136" s="31"/>
      <c r="KQ136" s="26"/>
      <c r="KR136" s="14"/>
      <c r="KS136" s="55"/>
      <c r="KT136" s="28"/>
      <c r="KU136" s="28"/>
      <c r="KV136" s="31"/>
      <c r="KW136" s="35"/>
      <c r="KX136" s="31"/>
      <c r="KY136" s="26"/>
      <c r="KZ136" s="14"/>
      <c r="LA136" s="55"/>
      <c r="LB136" s="28"/>
      <c r="LC136" s="28"/>
      <c r="LD136" s="31"/>
      <c r="LE136" s="35"/>
      <c r="LF136" s="31"/>
      <c r="LG136" s="26"/>
      <c r="LH136" s="14"/>
      <c r="LI136" s="55"/>
      <c r="LJ136" s="28"/>
      <c r="LK136" s="28"/>
      <c r="LL136" s="31"/>
      <c r="LM136" s="35"/>
      <c r="LN136" s="31"/>
      <c r="LO136" s="26"/>
      <c r="LP136" s="14"/>
      <c r="LQ136" s="55"/>
      <c r="LR136" s="28"/>
      <c r="LS136" s="28"/>
      <c r="LT136" s="31"/>
      <c r="LU136" s="35"/>
      <c r="LV136" s="31"/>
      <c r="LW136" s="26"/>
      <c r="LX136" s="14"/>
      <c r="LY136" s="55"/>
      <c r="LZ136" s="28"/>
      <c r="MA136" s="28"/>
      <c r="MB136" s="31"/>
      <c r="MC136" s="35"/>
      <c r="MD136" s="31"/>
      <c r="ME136" s="26"/>
      <c r="MF136" s="14"/>
      <c r="MG136" s="55"/>
      <c r="MH136" s="28"/>
      <c r="MI136" s="28"/>
      <c r="MJ136" s="31"/>
      <c r="MK136" s="35"/>
      <c r="ML136" s="31"/>
      <c r="MM136" s="26"/>
      <c r="MN136" s="14"/>
      <c r="MO136" s="55"/>
      <c r="MP136" s="28"/>
      <c r="MQ136" s="28"/>
      <c r="MR136" s="31"/>
      <c r="MS136" s="35"/>
      <c r="MT136" s="31"/>
      <c r="MU136" s="26"/>
      <c r="MV136" s="14"/>
      <c r="MW136" s="55"/>
      <c r="MX136" s="28"/>
      <c r="MY136" s="28"/>
      <c r="MZ136" s="31"/>
      <c r="NA136" s="35"/>
      <c r="NB136" s="31"/>
      <c r="NC136" s="26"/>
      <c r="ND136" s="14"/>
      <c r="NE136" s="55"/>
      <c r="NF136" s="28"/>
      <c r="NG136" s="28"/>
      <c r="NH136" s="31"/>
      <c r="NI136" s="35"/>
      <c r="NJ136" s="31"/>
      <c r="NK136" s="26"/>
      <c r="NL136" s="14"/>
      <c r="NM136" s="55"/>
      <c r="NN136" s="28"/>
      <c r="NO136" s="28"/>
      <c r="NP136" s="31"/>
      <c r="NQ136" s="35"/>
      <c r="NR136" s="31"/>
      <c r="NS136" s="26"/>
      <c r="NT136" s="14"/>
      <c r="NU136" s="55"/>
      <c r="NV136" s="28"/>
      <c r="NW136" s="28"/>
      <c r="NX136" s="31"/>
      <c r="NY136" s="35"/>
      <c r="NZ136" s="31"/>
      <c r="OA136" s="26"/>
      <c r="OB136" s="14"/>
      <c r="OC136" s="55"/>
      <c r="OD136" s="28"/>
      <c r="OE136" s="28"/>
      <c r="OF136" s="31"/>
      <c r="OG136" s="35"/>
      <c r="OH136" s="31"/>
      <c r="OI136" s="26"/>
      <c r="OJ136" s="14"/>
      <c r="OK136" s="55"/>
      <c r="OL136" s="28"/>
      <c r="OM136" s="28"/>
      <c r="ON136" s="31"/>
      <c r="OO136" s="35"/>
      <c r="OP136" s="31"/>
      <c r="OQ136" s="26"/>
      <c r="OR136" s="14"/>
      <c r="OS136" s="55"/>
      <c r="OT136" s="28"/>
      <c r="OU136" s="28"/>
      <c r="OV136" s="31"/>
      <c r="OW136" s="35"/>
      <c r="OX136" s="31"/>
      <c r="OY136" s="26"/>
      <c r="OZ136" s="14"/>
      <c r="PA136" s="55"/>
      <c r="PB136" s="28"/>
      <c r="PC136" s="28"/>
      <c r="PD136" s="31"/>
      <c r="PE136" s="35"/>
      <c r="PF136" s="31"/>
      <c r="PG136" s="26"/>
      <c r="PH136" s="14"/>
      <c r="PI136" s="55"/>
      <c r="PJ136" s="28"/>
      <c r="PK136" s="28"/>
      <c r="PL136" s="31"/>
      <c r="PM136" s="35"/>
      <c r="PN136" s="31"/>
      <c r="PO136" s="26"/>
      <c r="PP136" s="14"/>
      <c r="PQ136" s="55"/>
      <c r="PR136" s="28"/>
      <c r="PS136" s="28"/>
      <c r="PT136" s="31"/>
      <c r="PU136" s="35"/>
      <c r="PV136" s="31"/>
      <c r="PW136" s="26"/>
      <c r="PX136" s="14"/>
      <c r="PY136" s="55"/>
      <c r="PZ136" s="28"/>
      <c r="QA136" s="28"/>
      <c r="QB136" s="31"/>
      <c r="QC136" s="35"/>
      <c r="QD136" s="31"/>
      <c r="QE136" s="26"/>
      <c r="QF136" s="14"/>
      <c r="QG136" s="55"/>
      <c r="QH136" s="28"/>
      <c r="QI136" s="28"/>
      <c r="QJ136" s="31"/>
      <c r="QK136" s="35"/>
      <c r="QL136" s="31"/>
      <c r="QM136" s="26"/>
      <c r="QN136" s="14"/>
      <c r="QO136" s="55"/>
      <c r="QP136" s="28"/>
      <c r="QQ136" s="28"/>
      <c r="QR136" s="31"/>
      <c r="QS136" s="35"/>
      <c r="QT136" s="31"/>
      <c r="QU136" s="26"/>
      <c r="QV136" s="14"/>
      <c r="QW136" s="55"/>
      <c r="QX136" s="28"/>
      <c r="QY136" s="28"/>
      <c r="QZ136" s="31"/>
      <c r="RA136" s="35"/>
      <c r="RB136" s="31"/>
      <c r="RC136" s="26"/>
      <c r="RD136" s="14"/>
      <c r="RE136" s="55"/>
      <c r="RF136" s="28"/>
      <c r="RG136" s="28"/>
      <c r="RH136" s="31"/>
      <c r="RI136" s="35"/>
      <c r="RJ136" s="31"/>
      <c r="RK136" s="26"/>
      <c r="RL136" s="14"/>
      <c r="RM136" s="55"/>
      <c r="RN136" s="28"/>
      <c r="RO136" s="28"/>
      <c r="RP136" s="31"/>
      <c r="RQ136" s="35"/>
      <c r="RR136" s="31"/>
      <c r="RS136" s="26"/>
      <c r="RT136" s="14"/>
      <c r="RU136" s="55"/>
      <c r="RV136" s="28"/>
      <c r="RW136" s="28"/>
      <c r="RX136" s="31"/>
      <c r="RY136" s="35"/>
      <c r="RZ136" s="31"/>
      <c r="SA136" s="26"/>
      <c r="SB136" s="14"/>
      <c r="SC136" s="55"/>
      <c r="SD136" s="28"/>
      <c r="SE136" s="28"/>
      <c r="SF136" s="31"/>
      <c r="SG136" s="35"/>
      <c r="SH136" s="31"/>
      <c r="SI136" s="26"/>
      <c r="SJ136" s="14"/>
      <c r="SK136" s="55"/>
      <c r="SL136" s="28"/>
      <c r="SM136" s="28"/>
      <c r="SN136" s="31"/>
      <c r="SO136" s="35"/>
      <c r="SP136" s="31"/>
      <c r="SQ136" s="26"/>
      <c r="SR136" s="14"/>
      <c r="SS136" s="55"/>
      <c r="ST136" s="28"/>
      <c r="SU136" s="28"/>
      <c r="SV136" s="31"/>
      <c r="SW136" s="35"/>
      <c r="SX136" s="31"/>
      <c r="SY136" s="26"/>
      <c r="SZ136" s="14"/>
      <c r="TA136" s="55"/>
      <c r="TB136" s="28"/>
      <c r="TC136" s="28"/>
      <c r="TD136" s="31"/>
      <c r="TE136" s="35"/>
      <c r="TF136" s="31"/>
      <c r="TG136" s="26"/>
      <c r="TH136" s="14"/>
      <c r="TI136" s="55"/>
      <c r="TJ136" s="28"/>
      <c r="TK136" s="28"/>
      <c r="TL136" s="31"/>
      <c r="TM136" s="35"/>
      <c r="TN136" s="31"/>
      <c r="TO136" s="26"/>
      <c r="TP136" s="14"/>
      <c r="TQ136" s="55"/>
      <c r="TR136" s="28"/>
      <c r="TS136" s="28"/>
      <c r="TT136" s="31"/>
      <c r="TU136" s="35"/>
      <c r="TV136" s="31"/>
      <c r="TW136" s="26"/>
      <c r="TX136" s="14"/>
      <c r="TY136" s="55"/>
      <c r="TZ136" s="28"/>
      <c r="UA136" s="28"/>
      <c r="UB136" s="31"/>
      <c r="UC136" s="35"/>
      <c r="UD136" s="31"/>
      <c r="UE136" s="26"/>
      <c r="UF136" s="14"/>
      <c r="UG136" s="55"/>
      <c r="UH136" s="28"/>
      <c r="UI136" s="28"/>
      <c r="UJ136" s="31"/>
      <c r="UK136" s="35"/>
      <c r="UL136" s="31"/>
      <c r="UM136" s="26"/>
      <c r="UN136" s="14"/>
      <c r="UO136" s="55"/>
      <c r="UP136" s="28"/>
      <c r="UQ136" s="28"/>
      <c r="UR136" s="31"/>
      <c r="US136" s="35"/>
      <c r="UT136" s="31"/>
      <c r="UU136" s="26"/>
      <c r="UV136" s="14"/>
      <c r="UW136" s="55"/>
      <c r="UX136" s="28"/>
      <c r="UY136" s="28"/>
      <c r="UZ136" s="31"/>
      <c r="VA136" s="35"/>
      <c r="VB136" s="31"/>
      <c r="VC136" s="26"/>
      <c r="VD136" s="14"/>
      <c r="VE136" s="55"/>
      <c r="VF136" s="28"/>
      <c r="VG136" s="28"/>
      <c r="VH136" s="31"/>
      <c r="VI136" s="35"/>
      <c r="VJ136" s="31"/>
      <c r="VK136" s="26"/>
      <c r="VL136" s="14"/>
      <c r="VM136" s="55"/>
      <c r="VN136" s="28"/>
      <c r="VO136" s="28"/>
      <c r="VP136" s="31"/>
      <c r="VQ136" s="35"/>
      <c r="VR136" s="31"/>
      <c r="VS136" s="26"/>
      <c r="VT136" s="14"/>
      <c r="VU136" s="55"/>
      <c r="VV136" s="28"/>
      <c r="VW136" s="28"/>
      <c r="VX136" s="31"/>
      <c r="VY136" s="35"/>
      <c r="VZ136" s="31"/>
      <c r="WA136" s="26"/>
      <c r="WB136" s="14"/>
      <c r="WC136" s="55"/>
      <c r="WD136" s="28"/>
      <c r="WE136" s="28"/>
      <c r="WF136" s="31"/>
      <c r="WG136" s="35"/>
      <c r="WH136" s="31"/>
      <c r="WI136" s="26"/>
      <c r="WJ136" s="14"/>
      <c r="WK136" s="55"/>
      <c r="WL136" s="28"/>
      <c r="WM136" s="28"/>
      <c r="WN136" s="31"/>
      <c r="WO136" s="35"/>
      <c r="WP136" s="31"/>
      <c r="WQ136" s="26"/>
      <c r="WR136" s="14"/>
      <c r="WS136" s="55"/>
      <c r="WT136" s="28"/>
      <c r="WU136" s="28"/>
      <c r="WV136" s="31"/>
      <c r="WW136" s="35"/>
      <c r="WX136" s="31"/>
      <c r="WY136" s="26"/>
      <c r="WZ136" s="14"/>
      <c r="XA136" s="55"/>
      <c r="XB136" s="28"/>
      <c r="XC136" s="28"/>
      <c r="XD136" s="31"/>
      <c r="XE136" s="35"/>
      <c r="XF136" s="31"/>
      <c r="XG136" s="26"/>
      <c r="XH136" s="14"/>
      <c r="XI136" s="55"/>
      <c r="XJ136" s="28"/>
      <c r="XK136" s="28"/>
      <c r="XL136" s="31"/>
      <c r="XM136" s="35"/>
      <c r="XN136" s="31"/>
      <c r="XO136" s="26"/>
      <c r="XP136" s="14"/>
      <c r="XQ136" s="55"/>
      <c r="XR136" s="28"/>
      <c r="XS136" s="28"/>
      <c r="XT136" s="31"/>
      <c r="XU136" s="35"/>
      <c r="XV136" s="31"/>
      <c r="XW136" s="26"/>
      <c r="XX136" s="14"/>
      <c r="XY136" s="55"/>
      <c r="XZ136" s="28"/>
      <c r="YA136" s="28"/>
      <c r="YB136" s="31"/>
      <c r="YC136" s="35"/>
      <c r="YD136" s="31"/>
      <c r="YE136" s="26"/>
      <c r="YF136" s="14"/>
      <c r="YG136" s="55"/>
      <c r="YH136" s="28"/>
      <c r="YI136" s="28"/>
      <c r="YJ136" s="31"/>
      <c r="YK136" s="35"/>
      <c r="YL136" s="31"/>
      <c r="YM136" s="26"/>
      <c r="YN136" s="14"/>
      <c r="YO136" s="55"/>
      <c r="YP136" s="28"/>
      <c r="YQ136" s="28"/>
      <c r="YR136" s="31"/>
      <c r="YS136" s="35"/>
      <c r="YT136" s="31"/>
      <c r="YU136" s="26"/>
      <c r="YV136" s="14"/>
      <c r="YW136" s="55"/>
      <c r="YX136" s="28"/>
      <c r="YY136" s="28"/>
      <c r="YZ136" s="31"/>
      <c r="ZA136" s="35"/>
      <c r="ZB136" s="31"/>
      <c r="ZC136" s="26"/>
      <c r="ZD136" s="14"/>
      <c r="ZE136" s="55"/>
      <c r="ZF136" s="28"/>
      <c r="ZG136" s="28"/>
      <c r="ZH136" s="31"/>
      <c r="ZI136" s="35"/>
      <c r="ZJ136" s="31"/>
      <c r="ZK136" s="26"/>
      <c r="ZL136" s="14"/>
      <c r="ZM136" s="55"/>
      <c r="ZN136" s="28"/>
      <c r="ZO136" s="28"/>
      <c r="ZP136" s="31"/>
      <c r="ZQ136" s="35"/>
      <c r="ZR136" s="31"/>
      <c r="ZS136" s="26"/>
      <c r="ZT136" s="14"/>
      <c r="ZU136" s="55"/>
      <c r="ZV136" s="28"/>
      <c r="ZW136" s="28"/>
      <c r="ZX136" s="31"/>
      <c r="ZY136" s="35"/>
      <c r="ZZ136" s="31"/>
      <c r="AAA136" s="26"/>
      <c r="AAB136" s="14"/>
      <c r="AAC136" s="55"/>
      <c r="AAD136" s="28"/>
      <c r="AAE136" s="28"/>
      <c r="AAF136" s="31"/>
      <c r="AAG136" s="35"/>
      <c r="AAH136" s="31"/>
      <c r="AAI136" s="26"/>
      <c r="AAJ136" s="14"/>
      <c r="AAK136" s="55"/>
      <c r="AAL136" s="28"/>
      <c r="AAM136" s="28"/>
      <c r="AAN136" s="31"/>
      <c r="AAO136" s="35"/>
      <c r="AAP136" s="31"/>
      <c r="AAQ136" s="26"/>
      <c r="AAR136" s="14"/>
      <c r="AAS136" s="55"/>
      <c r="AAT136" s="28"/>
      <c r="AAU136" s="28"/>
      <c r="AAV136" s="31"/>
      <c r="AAW136" s="35"/>
      <c r="AAX136" s="31"/>
      <c r="AAY136" s="26"/>
      <c r="AAZ136" s="14"/>
      <c r="ABA136" s="55"/>
      <c r="ABB136" s="28"/>
      <c r="ABC136" s="28"/>
      <c r="ABD136" s="31"/>
      <c r="ABE136" s="35"/>
      <c r="ABF136" s="31"/>
      <c r="ABG136" s="26"/>
      <c r="ABH136" s="14"/>
      <c r="ABI136" s="55"/>
      <c r="ABJ136" s="28"/>
      <c r="ABK136" s="28"/>
      <c r="ABL136" s="31"/>
      <c r="ABM136" s="35"/>
      <c r="ABN136" s="31"/>
      <c r="ABO136" s="26"/>
      <c r="ABP136" s="14"/>
      <c r="ABQ136" s="55"/>
      <c r="ABR136" s="28"/>
      <c r="ABS136" s="28"/>
      <c r="ABT136" s="31"/>
      <c r="ABU136" s="35"/>
      <c r="ABV136" s="31"/>
      <c r="ABW136" s="26"/>
      <c r="ABX136" s="14"/>
      <c r="ABY136" s="55"/>
      <c r="ABZ136" s="28"/>
      <c r="ACA136" s="28"/>
      <c r="ACB136" s="31"/>
      <c r="ACC136" s="35"/>
      <c r="ACD136" s="31"/>
      <c r="ACE136" s="26"/>
      <c r="ACF136" s="14"/>
      <c r="ACG136" s="55"/>
      <c r="ACH136" s="28"/>
      <c r="ACI136" s="28"/>
      <c r="ACJ136" s="31"/>
      <c r="ACK136" s="35"/>
      <c r="ACL136" s="31"/>
      <c r="ACM136" s="26"/>
      <c r="ACN136" s="14"/>
      <c r="ACO136" s="55"/>
      <c r="ACP136" s="28"/>
      <c r="ACQ136" s="28"/>
      <c r="ACR136" s="31"/>
      <c r="ACS136" s="35"/>
      <c r="ACT136" s="31"/>
      <c r="ACU136" s="26"/>
      <c r="ACV136" s="14"/>
      <c r="ACW136" s="55"/>
      <c r="ACX136" s="28"/>
      <c r="ACY136" s="28"/>
      <c r="ACZ136" s="31"/>
      <c r="ADA136" s="35"/>
      <c r="ADB136" s="31"/>
      <c r="ADC136" s="26"/>
      <c r="ADD136" s="14"/>
      <c r="ADE136" s="55"/>
      <c r="ADF136" s="28"/>
      <c r="ADG136" s="28"/>
      <c r="ADH136" s="31"/>
      <c r="ADI136" s="35"/>
      <c r="ADJ136" s="31"/>
      <c r="ADK136" s="26"/>
      <c r="ADL136" s="14"/>
      <c r="ADM136" s="55"/>
      <c r="ADN136" s="28"/>
      <c r="ADO136" s="28"/>
      <c r="ADP136" s="31"/>
      <c r="ADQ136" s="35"/>
      <c r="ADR136" s="31"/>
      <c r="ADS136" s="26"/>
      <c r="ADT136" s="14"/>
      <c r="ADU136" s="55"/>
      <c r="ADV136" s="28"/>
      <c r="ADW136" s="28"/>
      <c r="ADX136" s="31"/>
      <c r="ADY136" s="35"/>
      <c r="ADZ136" s="31"/>
      <c r="AEA136" s="26"/>
      <c r="AEB136" s="14"/>
      <c r="AEC136" s="55"/>
      <c r="AED136" s="28"/>
      <c r="AEE136" s="28"/>
      <c r="AEF136" s="31"/>
      <c r="AEG136" s="35"/>
      <c r="AEH136" s="31"/>
      <c r="AEI136" s="26"/>
      <c r="AEJ136" s="14"/>
      <c r="AEK136" s="55"/>
      <c r="AEL136" s="28"/>
      <c r="AEM136" s="28"/>
      <c r="AEN136" s="31"/>
      <c r="AEO136" s="35"/>
      <c r="AEP136" s="31"/>
      <c r="AEQ136" s="26"/>
      <c r="AER136" s="14"/>
      <c r="AES136" s="55"/>
      <c r="AET136" s="28"/>
      <c r="AEU136" s="28"/>
      <c r="AEV136" s="31"/>
      <c r="AEW136" s="35"/>
      <c r="AEX136" s="31"/>
      <c r="AEY136" s="26"/>
      <c r="AEZ136" s="14"/>
      <c r="AFA136" s="55"/>
      <c r="AFB136" s="28"/>
      <c r="AFC136" s="28"/>
      <c r="AFD136" s="31"/>
      <c r="AFE136" s="35"/>
      <c r="AFF136" s="31"/>
      <c r="AFG136" s="26"/>
      <c r="AFH136" s="14"/>
      <c r="AFI136" s="55"/>
      <c r="AFJ136" s="28"/>
      <c r="AFK136" s="28"/>
      <c r="AFL136" s="31"/>
      <c r="AFM136" s="35"/>
      <c r="AFN136" s="31"/>
      <c r="AFO136" s="26"/>
      <c r="AFP136" s="14"/>
      <c r="AFQ136" s="55"/>
      <c r="AFR136" s="28"/>
      <c r="AFS136" s="28"/>
      <c r="AFT136" s="31"/>
      <c r="AFU136" s="35"/>
      <c r="AFV136" s="31"/>
      <c r="AFW136" s="26"/>
      <c r="AFX136" s="14"/>
      <c r="AFY136" s="55"/>
      <c r="AFZ136" s="28"/>
      <c r="AGA136" s="28"/>
      <c r="AGB136" s="31"/>
      <c r="AGC136" s="35"/>
      <c r="AGD136" s="31"/>
      <c r="AGE136" s="26"/>
      <c r="AGF136" s="14"/>
      <c r="AGG136" s="55"/>
      <c r="AGH136" s="28"/>
      <c r="AGI136" s="28"/>
      <c r="AGJ136" s="31"/>
      <c r="AGK136" s="35"/>
      <c r="AGL136" s="31"/>
      <c r="AGM136" s="26"/>
      <c r="AGN136" s="14"/>
      <c r="AGO136" s="55"/>
      <c r="AGP136" s="28"/>
      <c r="AGQ136" s="28"/>
      <c r="AGR136" s="31"/>
      <c r="AGS136" s="35"/>
      <c r="AGT136" s="31"/>
      <c r="AGU136" s="26"/>
      <c r="AGV136" s="14"/>
      <c r="AGW136" s="55"/>
      <c r="AGX136" s="28"/>
      <c r="AGY136" s="28"/>
      <c r="AGZ136" s="31"/>
      <c r="AHA136" s="35"/>
      <c r="AHB136" s="31"/>
      <c r="AHC136" s="26"/>
      <c r="AHD136" s="14"/>
      <c r="AHE136" s="55"/>
      <c r="AHF136" s="28"/>
      <c r="AHG136" s="28"/>
      <c r="AHH136" s="31"/>
      <c r="AHI136" s="35"/>
      <c r="AHJ136" s="31"/>
      <c r="AHK136" s="26"/>
      <c r="AHL136" s="14"/>
      <c r="AHM136" s="55"/>
      <c r="AHN136" s="28"/>
      <c r="AHO136" s="28"/>
      <c r="AHP136" s="31"/>
      <c r="AHQ136" s="35"/>
      <c r="AHR136" s="31"/>
      <c r="AHS136" s="26"/>
      <c r="AHT136" s="14"/>
      <c r="AHU136" s="55"/>
      <c r="AHV136" s="28"/>
      <c r="AHW136" s="28"/>
      <c r="AHX136" s="31"/>
      <c r="AHY136" s="35"/>
      <c r="AHZ136" s="31"/>
      <c r="AIA136" s="26"/>
      <c r="AIB136" s="14"/>
      <c r="AIC136" s="55"/>
      <c r="AID136" s="28"/>
      <c r="AIE136" s="28"/>
      <c r="AIF136" s="31"/>
      <c r="AIG136" s="35"/>
      <c r="AIH136" s="31"/>
      <c r="AII136" s="26"/>
      <c r="AIJ136" s="14"/>
      <c r="AIK136" s="55"/>
      <c r="AIL136" s="28"/>
      <c r="AIM136" s="28"/>
      <c r="AIN136" s="31"/>
      <c r="AIO136" s="35"/>
      <c r="AIP136" s="31"/>
      <c r="AIQ136" s="26"/>
      <c r="AIR136" s="14"/>
      <c r="AIS136" s="55"/>
      <c r="AIT136" s="28"/>
      <c r="AIU136" s="28"/>
      <c r="AIV136" s="31"/>
      <c r="AIW136" s="35"/>
      <c r="AIX136" s="31"/>
      <c r="AIY136" s="26"/>
      <c r="AIZ136" s="14"/>
      <c r="AJA136" s="55"/>
      <c r="AJB136" s="28"/>
      <c r="AJC136" s="28"/>
      <c r="AJD136" s="31"/>
      <c r="AJE136" s="35"/>
      <c r="AJF136" s="31"/>
      <c r="AJG136" s="26"/>
      <c r="AJH136" s="14"/>
      <c r="AJI136" s="55"/>
      <c r="AJJ136" s="28"/>
      <c r="AJK136" s="28"/>
      <c r="AJL136" s="31"/>
      <c r="AJM136" s="35"/>
      <c r="AJN136" s="31"/>
      <c r="AJO136" s="26"/>
      <c r="AJP136" s="14"/>
      <c r="AJQ136" s="55"/>
      <c r="AJR136" s="28"/>
      <c r="AJS136" s="28"/>
      <c r="AJT136" s="31"/>
      <c r="AJU136" s="35"/>
      <c r="AJV136" s="31"/>
      <c r="AJW136" s="26"/>
      <c r="AJX136" s="14"/>
      <c r="AJY136" s="55"/>
      <c r="AJZ136" s="28"/>
      <c r="AKA136" s="28"/>
      <c r="AKB136" s="31"/>
      <c r="AKC136" s="35"/>
      <c r="AKD136" s="31"/>
      <c r="AKE136" s="26"/>
      <c r="AKF136" s="14"/>
      <c r="AKG136" s="55"/>
      <c r="AKH136" s="28"/>
      <c r="AKI136" s="28"/>
      <c r="AKJ136" s="31"/>
      <c r="AKK136" s="35"/>
      <c r="AKL136" s="31"/>
      <c r="AKM136" s="26"/>
      <c r="AKN136" s="14"/>
      <c r="AKO136" s="55"/>
      <c r="AKP136" s="28"/>
      <c r="AKQ136" s="28"/>
      <c r="AKR136" s="31"/>
      <c r="AKS136" s="35"/>
      <c r="AKT136" s="31"/>
      <c r="AKU136" s="26"/>
      <c r="AKV136" s="14"/>
      <c r="AKW136" s="55"/>
      <c r="AKX136" s="28"/>
      <c r="AKY136" s="28"/>
      <c r="AKZ136" s="31"/>
      <c r="ALA136" s="35"/>
      <c r="ALB136" s="31"/>
      <c r="ALC136" s="26"/>
      <c r="ALD136" s="14"/>
      <c r="ALE136" s="55"/>
      <c r="ALF136" s="28"/>
      <c r="ALG136" s="28"/>
      <c r="ALH136" s="31"/>
      <c r="ALI136" s="35"/>
      <c r="ALJ136" s="31"/>
      <c r="ALK136" s="26"/>
      <c r="ALL136" s="14"/>
      <c r="ALM136" s="55"/>
      <c r="ALN136" s="28"/>
      <c r="ALO136" s="28"/>
      <c r="ALP136" s="31"/>
      <c r="ALQ136" s="35"/>
      <c r="ALR136" s="31"/>
      <c r="ALS136" s="26"/>
      <c r="ALT136" s="14"/>
      <c r="ALU136" s="55"/>
      <c r="ALV136" s="28"/>
      <c r="ALW136" s="28"/>
      <c r="ALX136" s="31"/>
      <c r="ALY136" s="35"/>
      <c r="ALZ136" s="31"/>
      <c r="AMA136" s="26"/>
      <c r="AMB136" s="14"/>
      <c r="AMC136" s="55"/>
      <c r="AMD136" s="28"/>
      <c r="AME136" s="28"/>
      <c r="AMF136" s="31"/>
      <c r="AMG136" s="35"/>
      <c r="AMH136" s="31"/>
      <c r="AMI136" s="26"/>
      <c r="AMJ136" s="14"/>
      <c r="AMK136" s="55"/>
      <c r="AML136" s="28"/>
      <c r="AMM136" s="28"/>
      <c r="AMN136" s="31"/>
      <c r="AMO136" s="35"/>
      <c r="AMP136" s="31"/>
      <c r="AMQ136" s="26"/>
      <c r="AMR136" s="14"/>
      <c r="AMS136" s="55"/>
      <c r="AMT136" s="28"/>
      <c r="AMU136" s="28"/>
      <c r="AMV136" s="31"/>
      <c r="AMW136" s="35"/>
      <c r="AMX136" s="31"/>
      <c r="AMY136" s="26"/>
      <c r="AMZ136" s="14"/>
      <c r="ANA136" s="55"/>
      <c r="ANB136" s="28"/>
      <c r="ANC136" s="28"/>
      <c r="AND136" s="31"/>
      <c r="ANE136" s="35"/>
      <c r="ANF136" s="31"/>
      <c r="ANG136" s="26"/>
      <c r="ANH136" s="14"/>
      <c r="ANI136" s="55"/>
      <c r="ANJ136" s="28"/>
      <c r="ANK136" s="28"/>
      <c r="ANL136" s="31"/>
      <c r="ANM136" s="35"/>
      <c r="ANN136" s="31"/>
      <c r="ANO136" s="26"/>
      <c r="ANP136" s="14"/>
      <c r="ANQ136" s="55"/>
      <c r="ANR136" s="28"/>
      <c r="ANS136" s="28"/>
      <c r="ANT136" s="31"/>
      <c r="ANU136" s="35"/>
      <c r="ANV136" s="31"/>
      <c r="ANW136" s="26"/>
      <c r="ANX136" s="14"/>
      <c r="ANY136" s="55"/>
      <c r="ANZ136" s="28"/>
      <c r="AOA136" s="28"/>
      <c r="AOB136" s="31"/>
      <c r="AOC136" s="35"/>
      <c r="AOD136" s="31"/>
      <c r="AOE136" s="26"/>
      <c r="AOF136" s="14"/>
      <c r="AOG136" s="55"/>
      <c r="AOH136" s="28"/>
      <c r="AOI136" s="28"/>
      <c r="AOJ136" s="31"/>
      <c r="AOK136" s="35"/>
      <c r="AOL136" s="31"/>
      <c r="AOM136" s="26"/>
      <c r="AON136" s="14"/>
      <c r="AOO136" s="55"/>
      <c r="AOP136" s="28"/>
      <c r="AOQ136" s="28"/>
      <c r="AOR136" s="31"/>
      <c r="AOS136" s="35"/>
      <c r="AOT136" s="31"/>
      <c r="AOU136" s="26"/>
      <c r="AOV136" s="14"/>
      <c r="AOW136" s="55"/>
      <c r="AOX136" s="28"/>
      <c r="AOY136" s="28"/>
      <c r="AOZ136" s="31"/>
      <c r="APA136" s="35"/>
      <c r="APB136" s="31"/>
      <c r="APC136" s="26"/>
      <c r="APD136" s="14"/>
      <c r="APE136" s="55"/>
      <c r="APF136" s="28"/>
      <c r="APG136" s="28"/>
      <c r="APH136" s="31"/>
      <c r="API136" s="35"/>
      <c r="APJ136" s="31"/>
      <c r="APK136" s="26"/>
      <c r="APL136" s="14"/>
      <c r="APM136" s="55"/>
      <c r="APN136" s="28"/>
      <c r="APO136" s="28"/>
      <c r="APP136" s="31"/>
      <c r="APQ136" s="35"/>
      <c r="APR136" s="31"/>
      <c r="APS136" s="26"/>
      <c r="APT136" s="14"/>
      <c r="APU136" s="55"/>
      <c r="APV136" s="28"/>
      <c r="APW136" s="28"/>
      <c r="APX136" s="31"/>
      <c r="APY136" s="35"/>
      <c r="APZ136" s="31"/>
      <c r="AQA136" s="26"/>
      <c r="AQB136" s="14"/>
      <c r="AQC136" s="55"/>
      <c r="AQD136" s="28"/>
      <c r="AQE136" s="28"/>
      <c r="AQF136" s="31"/>
      <c r="AQG136" s="35"/>
      <c r="AQH136" s="31"/>
      <c r="AQI136" s="26"/>
      <c r="AQJ136" s="14"/>
      <c r="AQK136" s="55"/>
      <c r="AQL136" s="28"/>
      <c r="AQM136" s="28"/>
      <c r="AQN136" s="31"/>
      <c r="AQO136" s="35"/>
      <c r="AQP136" s="31"/>
      <c r="AQQ136" s="26"/>
      <c r="AQR136" s="14"/>
      <c r="AQS136" s="55"/>
      <c r="AQT136" s="28"/>
      <c r="AQU136" s="28"/>
      <c r="AQV136" s="31"/>
      <c r="AQW136" s="35"/>
      <c r="AQX136" s="31"/>
      <c r="AQY136" s="26"/>
      <c r="AQZ136" s="14"/>
      <c r="ARA136" s="55"/>
      <c r="ARB136" s="28"/>
      <c r="ARC136" s="28"/>
      <c r="ARD136" s="31"/>
      <c r="ARE136" s="35"/>
      <c r="ARF136" s="31"/>
      <c r="ARG136" s="26"/>
      <c r="ARH136" s="14"/>
      <c r="ARI136" s="55"/>
      <c r="ARJ136" s="28"/>
      <c r="ARK136" s="28"/>
      <c r="ARL136" s="31"/>
      <c r="ARM136" s="35"/>
      <c r="ARN136" s="31"/>
      <c r="ARO136" s="26"/>
      <c r="ARP136" s="14"/>
      <c r="ARQ136" s="55"/>
      <c r="ARR136" s="28"/>
      <c r="ARS136" s="28"/>
      <c r="ART136" s="31"/>
      <c r="ARU136" s="35"/>
      <c r="ARV136" s="31"/>
      <c r="ARW136" s="26"/>
      <c r="ARX136" s="14"/>
      <c r="ARY136" s="55"/>
      <c r="ARZ136" s="28"/>
      <c r="ASA136" s="28"/>
      <c r="ASB136" s="31"/>
      <c r="ASC136" s="35"/>
      <c r="ASD136" s="31"/>
      <c r="ASE136" s="26"/>
      <c r="ASF136" s="14"/>
      <c r="ASG136" s="55"/>
      <c r="ASH136" s="28"/>
      <c r="ASI136" s="28"/>
      <c r="ASJ136" s="31"/>
      <c r="ASK136" s="35"/>
      <c r="ASL136" s="31"/>
      <c r="ASM136" s="26"/>
      <c r="ASN136" s="14"/>
      <c r="ASO136" s="55"/>
      <c r="ASP136" s="28"/>
      <c r="ASQ136" s="28"/>
      <c r="ASR136" s="31"/>
      <c r="ASS136" s="35"/>
      <c r="AST136" s="31"/>
      <c r="ASU136" s="26"/>
      <c r="ASV136" s="14"/>
      <c r="ASW136" s="55"/>
      <c r="ASX136" s="28"/>
      <c r="ASY136" s="28"/>
      <c r="ASZ136" s="31"/>
      <c r="ATA136" s="35"/>
      <c r="ATB136" s="31"/>
      <c r="ATC136" s="26"/>
      <c r="ATD136" s="14"/>
      <c r="ATE136" s="55"/>
      <c r="ATF136" s="28"/>
      <c r="ATG136" s="28"/>
      <c r="ATH136" s="31"/>
      <c r="ATI136" s="35"/>
      <c r="ATJ136" s="31"/>
      <c r="ATK136" s="26"/>
      <c r="ATL136" s="14"/>
      <c r="ATM136" s="55"/>
      <c r="ATN136" s="28"/>
      <c r="ATO136" s="28"/>
      <c r="ATP136" s="31"/>
      <c r="ATQ136" s="35"/>
      <c r="ATR136" s="31"/>
      <c r="ATS136" s="26"/>
      <c r="ATT136" s="14"/>
      <c r="ATU136" s="55"/>
      <c r="ATV136" s="28"/>
      <c r="ATW136" s="28"/>
      <c r="ATX136" s="31"/>
      <c r="ATY136" s="35"/>
      <c r="ATZ136" s="31"/>
      <c r="AUA136" s="26"/>
      <c r="AUB136" s="14"/>
      <c r="AUC136" s="55"/>
      <c r="AUD136" s="28"/>
      <c r="AUE136" s="28"/>
      <c r="AUF136" s="31"/>
      <c r="AUG136" s="35"/>
      <c r="AUH136" s="31"/>
      <c r="AUI136" s="26"/>
      <c r="AUJ136" s="14"/>
      <c r="AUK136" s="55"/>
      <c r="AUL136" s="28"/>
      <c r="AUM136" s="28"/>
      <c r="AUN136" s="31"/>
      <c r="AUO136" s="35"/>
      <c r="AUP136" s="31"/>
      <c r="AUQ136" s="26"/>
      <c r="AUR136" s="14"/>
      <c r="AUS136" s="55"/>
      <c r="AUT136" s="28"/>
      <c r="AUU136" s="28"/>
      <c r="AUV136" s="31"/>
      <c r="AUW136" s="35"/>
      <c r="AUX136" s="31"/>
      <c r="AUY136" s="26"/>
      <c r="AUZ136" s="14"/>
      <c r="AVA136" s="55"/>
      <c r="AVB136" s="28"/>
      <c r="AVC136" s="28"/>
      <c r="AVD136" s="31"/>
      <c r="AVE136" s="35"/>
      <c r="AVF136" s="31"/>
      <c r="AVG136" s="26"/>
      <c r="AVH136" s="14"/>
      <c r="AVI136" s="55"/>
      <c r="AVJ136" s="28"/>
      <c r="AVK136" s="28"/>
      <c r="AVL136" s="31"/>
      <c r="AVM136" s="35"/>
      <c r="AVN136" s="31"/>
      <c r="AVO136" s="26"/>
      <c r="AVP136" s="14"/>
      <c r="AVQ136" s="55"/>
      <c r="AVR136" s="28"/>
      <c r="AVS136" s="28"/>
      <c r="AVT136" s="31"/>
      <c r="AVU136" s="35"/>
      <c r="AVV136" s="31"/>
      <c r="AVW136" s="26"/>
      <c r="AVX136" s="14"/>
      <c r="AVY136" s="55"/>
      <c r="AVZ136" s="28"/>
      <c r="AWA136" s="28"/>
      <c r="AWB136" s="31"/>
      <c r="AWC136" s="35"/>
      <c r="AWD136" s="31"/>
      <c r="AWE136" s="26"/>
      <c r="AWF136" s="14"/>
      <c r="AWG136" s="55"/>
      <c r="AWH136" s="28"/>
      <c r="AWI136" s="28"/>
      <c r="AWJ136" s="31"/>
      <c r="AWK136" s="35"/>
      <c r="AWL136" s="31"/>
      <c r="AWM136" s="26"/>
      <c r="AWN136" s="14"/>
      <c r="AWO136" s="55"/>
      <c r="AWP136" s="28"/>
      <c r="AWQ136" s="28"/>
      <c r="AWR136" s="31"/>
      <c r="AWS136" s="35"/>
      <c r="AWT136" s="31"/>
      <c r="AWU136" s="26"/>
      <c r="AWV136" s="14"/>
      <c r="AWW136" s="55"/>
      <c r="AWX136" s="28"/>
      <c r="AWY136" s="28"/>
      <c r="AWZ136" s="31"/>
      <c r="AXA136" s="35"/>
      <c r="AXB136" s="31"/>
      <c r="AXC136" s="26"/>
      <c r="AXD136" s="14"/>
      <c r="AXE136" s="55"/>
      <c r="AXF136" s="28"/>
      <c r="AXG136" s="28"/>
      <c r="AXH136" s="31"/>
      <c r="AXI136" s="35"/>
      <c r="AXJ136" s="31"/>
      <c r="AXK136" s="26"/>
      <c r="AXL136" s="14"/>
      <c r="AXM136" s="55"/>
      <c r="AXN136" s="28"/>
      <c r="AXO136" s="28"/>
      <c r="AXP136" s="31"/>
      <c r="AXQ136" s="35"/>
      <c r="AXR136" s="31"/>
      <c r="AXS136" s="26"/>
      <c r="AXT136" s="14"/>
      <c r="AXU136" s="55"/>
      <c r="AXV136" s="28"/>
      <c r="AXW136" s="28"/>
      <c r="AXX136" s="31"/>
      <c r="AXY136" s="35"/>
      <c r="AXZ136" s="31"/>
      <c r="AYA136" s="26"/>
      <c r="AYB136" s="14"/>
      <c r="AYC136" s="55"/>
      <c r="AYD136" s="28"/>
      <c r="AYE136" s="28"/>
      <c r="AYF136" s="31"/>
      <c r="AYG136" s="35"/>
      <c r="AYH136" s="31"/>
      <c r="AYI136" s="26"/>
      <c r="AYJ136" s="14"/>
      <c r="AYK136" s="55"/>
      <c r="AYL136" s="28"/>
      <c r="AYM136" s="28"/>
      <c r="AYN136" s="31"/>
      <c r="AYO136" s="35"/>
      <c r="AYP136" s="31"/>
      <c r="AYQ136" s="26"/>
      <c r="AYR136" s="14"/>
      <c r="AYS136" s="55"/>
      <c r="AYT136" s="28"/>
      <c r="AYU136" s="28"/>
      <c r="AYV136" s="31"/>
      <c r="AYW136" s="35"/>
      <c r="AYX136" s="31"/>
      <c r="AYY136" s="26"/>
      <c r="AYZ136" s="14"/>
      <c r="AZA136" s="55"/>
      <c r="AZB136" s="28"/>
      <c r="AZC136" s="28"/>
      <c r="AZD136" s="31"/>
      <c r="AZE136" s="35"/>
      <c r="AZF136" s="31"/>
      <c r="AZG136" s="26"/>
      <c r="AZH136" s="14"/>
      <c r="AZI136" s="55"/>
      <c r="AZJ136" s="28"/>
      <c r="AZK136" s="28"/>
      <c r="AZL136" s="31"/>
      <c r="AZM136" s="35"/>
      <c r="AZN136" s="31"/>
      <c r="AZO136" s="26"/>
      <c r="AZP136" s="14"/>
      <c r="AZQ136" s="55"/>
      <c r="AZR136" s="28"/>
      <c r="AZS136" s="28"/>
      <c r="AZT136" s="31"/>
      <c r="AZU136" s="35"/>
      <c r="AZV136" s="31"/>
      <c r="AZW136" s="26"/>
      <c r="AZX136" s="14"/>
      <c r="AZY136" s="55"/>
      <c r="AZZ136" s="28"/>
      <c r="BAA136" s="28"/>
      <c r="BAB136" s="31"/>
      <c r="BAC136" s="35"/>
      <c r="BAD136" s="31"/>
      <c r="BAE136" s="26"/>
      <c r="BAF136" s="14"/>
      <c r="BAG136" s="55"/>
      <c r="BAH136" s="28"/>
      <c r="BAI136" s="28"/>
      <c r="BAJ136" s="31"/>
      <c r="BAK136" s="35"/>
      <c r="BAL136" s="31"/>
      <c r="BAM136" s="26"/>
      <c r="BAN136" s="14"/>
      <c r="BAO136" s="55"/>
      <c r="BAP136" s="28"/>
      <c r="BAQ136" s="28"/>
      <c r="BAR136" s="31"/>
      <c r="BAS136" s="35"/>
      <c r="BAT136" s="31"/>
      <c r="BAU136" s="26"/>
      <c r="BAV136" s="14"/>
      <c r="BAW136" s="55"/>
      <c r="BAX136" s="28"/>
      <c r="BAY136" s="28"/>
      <c r="BAZ136" s="31"/>
      <c r="BBA136" s="35"/>
      <c r="BBB136" s="31"/>
      <c r="BBC136" s="26"/>
      <c r="BBD136" s="14"/>
      <c r="BBE136" s="55"/>
      <c r="BBF136" s="28"/>
      <c r="BBG136" s="28"/>
      <c r="BBH136" s="31"/>
      <c r="BBI136" s="35"/>
      <c r="BBJ136" s="31"/>
      <c r="BBK136" s="26"/>
      <c r="BBL136" s="14"/>
      <c r="BBM136" s="55"/>
      <c r="BBN136" s="28"/>
      <c r="BBO136" s="28"/>
      <c r="BBP136" s="31"/>
      <c r="BBQ136" s="35"/>
      <c r="BBR136" s="31"/>
      <c r="BBS136" s="26"/>
      <c r="BBT136" s="14"/>
      <c r="BBU136" s="55"/>
      <c r="BBV136" s="28"/>
      <c r="BBW136" s="28"/>
      <c r="BBX136" s="31"/>
      <c r="BBY136" s="35"/>
      <c r="BBZ136" s="31"/>
      <c r="BCA136" s="26"/>
      <c r="BCB136" s="14"/>
      <c r="BCC136" s="55"/>
      <c r="BCD136" s="28"/>
      <c r="BCE136" s="28"/>
      <c r="BCF136" s="31"/>
      <c r="BCG136" s="35"/>
      <c r="BCH136" s="31"/>
      <c r="BCI136" s="26"/>
      <c r="BCJ136" s="14"/>
      <c r="BCK136" s="55"/>
      <c r="BCL136" s="28"/>
      <c r="BCM136" s="28"/>
      <c r="BCN136" s="31"/>
      <c r="BCO136" s="35"/>
      <c r="BCP136" s="31"/>
      <c r="BCQ136" s="26"/>
      <c r="BCR136" s="14"/>
      <c r="BCS136" s="55"/>
      <c r="BCT136" s="28"/>
      <c r="BCU136" s="28"/>
      <c r="BCV136" s="31"/>
      <c r="BCW136" s="35"/>
      <c r="BCX136" s="31"/>
      <c r="BCY136" s="26"/>
      <c r="BCZ136" s="14"/>
      <c r="BDA136" s="55"/>
      <c r="BDB136" s="28"/>
      <c r="BDC136" s="28"/>
      <c r="BDD136" s="31"/>
      <c r="BDE136" s="35"/>
      <c r="BDF136" s="31"/>
      <c r="BDG136" s="26"/>
      <c r="BDH136" s="14"/>
      <c r="BDI136" s="55"/>
      <c r="BDJ136" s="28"/>
      <c r="BDK136" s="28"/>
      <c r="BDL136" s="31"/>
      <c r="BDM136" s="35"/>
      <c r="BDN136" s="31"/>
      <c r="BDO136" s="26"/>
      <c r="BDP136" s="14"/>
      <c r="BDQ136" s="55"/>
      <c r="BDR136" s="28"/>
      <c r="BDS136" s="28"/>
      <c r="BDT136" s="31"/>
      <c r="BDU136" s="35"/>
      <c r="BDV136" s="31"/>
      <c r="BDW136" s="26"/>
      <c r="BDX136" s="14"/>
      <c r="BDY136" s="55"/>
      <c r="BDZ136" s="28"/>
      <c r="BEA136" s="28"/>
      <c r="BEB136" s="31"/>
      <c r="BEC136" s="35"/>
      <c r="BED136" s="31"/>
      <c r="BEE136" s="26"/>
      <c r="BEF136" s="14"/>
      <c r="BEG136" s="55"/>
      <c r="BEH136" s="28"/>
      <c r="BEI136" s="28"/>
      <c r="BEJ136" s="31"/>
      <c r="BEK136" s="35"/>
      <c r="BEL136" s="31"/>
      <c r="BEM136" s="26"/>
      <c r="BEN136" s="14"/>
      <c r="BEO136" s="55"/>
      <c r="BEP136" s="28"/>
      <c r="BEQ136" s="28"/>
      <c r="BER136" s="31"/>
      <c r="BES136" s="35"/>
      <c r="BET136" s="31"/>
      <c r="BEU136" s="26"/>
      <c r="BEV136" s="14"/>
      <c r="BEW136" s="55"/>
      <c r="BEX136" s="28"/>
      <c r="BEY136" s="28"/>
      <c r="BEZ136" s="31"/>
      <c r="BFA136" s="35"/>
      <c r="BFB136" s="31"/>
      <c r="BFC136" s="26"/>
      <c r="BFD136" s="14"/>
      <c r="BFE136" s="55"/>
      <c r="BFF136" s="28"/>
      <c r="BFG136" s="28"/>
      <c r="BFH136" s="31"/>
      <c r="BFI136" s="35"/>
      <c r="BFJ136" s="31"/>
      <c r="BFK136" s="26"/>
      <c r="BFL136" s="14"/>
      <c r="BFM136" s="55"/>
      <c r="BFN136" s="28"/>
      <c r="BFO136" s="28"/>
      <c r="BFP136" s="31"/>
      <c r="BFQ136" s="35"/>
      <c r="BFR136" s="31"/>
      <c r="BFS136" s="26"/>
      <c r="BFT136" s="14"/>
      <c r="BFU136" s="55"/>
      <c r="BFV136" s="28"/>
      <c r="BFW136" s="28"/>
      <c r="BFX136" s="31"/>
      <c r="BFY136" s="35"/>
      <c r="BFZ136" s="31"/>
      <c r="BGA136" s="26"/>
      <c r="BGB136" s="14"/>
      <c r="BGC136" s="55"/>
      <c r="BGD136" s="28"/>
      <c r="BGE136" s="28"/>
      <c r="BGF136" s="31"/>
      <c r="BGG136" s="35"/>
      <c r="BGH136" s="31"/>
      <c r="BGI136" s="26"/>
      <c r="BGJ136" s="14"/>
      <c r="BGK136" s="55"/>
      <c r="BGL136" s="28"/>
      <c r="BGM136" s="28"/>
      <c r="BGN136" s="31"/>
      <c r="BGO136" s="35"/>
      <c r="BGP136" s="31"/>
      <c r="BGQ136" s="26"/>
      <c r="BGR136" s="14"/>
      <c r="BGS136" s="55"/>
      <c r="BGT136" s="28"/>
      <c r="BGU136" s="28"/>
      <c r="BGV136" s="31"/>
      <c r="BGW136" s="35"/>
      <c r="BGX136" s="31"/>
      <c r="BGY136" s="26"/>
      <c r="BGZ136" s="14"/>
      <c r="BHA136" s="55"/>
      <c r="BHB136" s="28"/>
      <c r="BHC136" s="28"/>
      <c r="BHD136" s="31"/>
      <c r="BHE136" s="35"/>
      <c r="BHF136" s="31"/>
      <c r="BHG136" s="26"/>
      <c r="BHH136" s="14"/>
      <c r="BHI136" s="55"/>
      <c r="BHJ136" s="28"/>
      <c r="BHK136" s="28"/>
      <c r="BHL136" s="31"/>
      <c r="BHM136" s="35"/>
      <c r="BHN136" s="31"/>
      <c r="BHO136" s="26"/>
      <c r="BHP136" s="14"/>
      <c r="BHQ136" s="55"/>
      <c r="BHR136" s="28"/>
      <c r="BHS136" s="28"/>
      <c r="BHT136" s="31"/>
      <c r="BHU136" s="35"/>
      <c r="BHV136" s="31"/>
      <c r="BHW136" s="26"/>
      <c r="BHX136" s="14"/>
      <c r="BHY136" s="55"/>
      <c r="BHZ136" s="28"/>
      <c r="BIA136" s="28"/>
      <c r="BIB136" s="31"/>
      <c r="BIC136" s="35"/>
      <c r="BID136" s="31"/>
      <c r="BIE136" s="26"/>
      <c r="BIF136" s="14"/>
      <c r="BIG136" s="55"/>
      <c r="BIH136" s="28"/>
      <c r="BII136" s="28"/>
      <c r="BIJ136" s="31"/>
      <c r="BIK136" s="35"/>
      <c r="BIL136" s="31"/>
      <c r="BIM136" s="26"/>
      <c r="BIN136" s="14"/>
      <c r="BIO136" s="55"/>
      <c r="BIP136" s="28"/>
      <c r="BIQ136" s="28"/>
      <c r="BIR136" s="31"/>
      <c r="BIS136" s="35"/>
      <c r="BIT136" s="31"/>
      <c r="BIU136" s="26"/>
      <c r="BIV136" s="14"/>
      <c r="BIW136" s="55"/>
      <c r="BIX136" s="28"/>
      <c r="BIY136" s="28"/>
      <c r="BIZ136" s="31"/>
      <c r="BJA136" s="35"/>
      <c r="BJB136" s="31"/>
      <c r="BJC136" s="26"/>
      <c r="BJD136" s="14"/>
      <c r="BJE136" s="55"/>
      <c r="BJF136" s="28"/>
      <c r="BJG136" s="28"/>
      <c r="BJH136" s="31"/>
      <c r="BJI136" s="35"/>
      <c r="BJJ136" s="31"/>
      <c r="BJK136" s="26"/>
      <c r="BJL136" s="14"/>
      <c r="BJM136" s="55"/>
      <c r="BJN136" s="28"/>
      <c r="BJO136" s="28"/>
      <c r="BJP136" s="31"/>
      <c r="BJQ136" s="35"/>
      <c r="BJR136" s="31"/>
      <c r="BJS136" s="26"/>
      <c r="BJT136" s="14"/>
      <c r="BJU136" s="55"/>
      <c r="BJV136" s="28"/>
      <c r="BJW136" s="28"/>
      <c r="BJX136" s="31"/>
      <c r="BJY136" s="35"/>
      <c r="BJZ136" s="31"/>
      <c r="BKA136" s="26"/>
      <c r="BKB136" s="14"/>
      <c r="BKC136" s="55"/>
      <c r="BKD136" s="28"/>
      <c r="BKE136" s="28"/>
      <c r="BKF136" s="31"/>
      <c r="BKG136" s="35"/>
      <c r="BKH136" s="31"/>
      <c r="BKI136" s="26"/>
      <c r="BKJ136" s="14"/>
      <c r="BKK136" s="55"/>
      <c r="BKL136" s="28"/>
      <c r="BKM136" s="28"/>
      <c r="BKN136" s="31"/>
      <c r="BKO136" s="35"/>
      <c r="BKP136" s="31"/>
      <c r="BKQ136" s="26"/>
      <c r="BKR136" s="14"/>
      <c r="BKS136" s="55"/>
      <c r="BKT136" s="28"/>
      <c r="BKU136" s="28"/>
      <c r="BKV136" s="31"/>
      <c r="BKW136" s="35"/>
      <c r="BKX136" s="31"/>
      <c r="BKY136" s="26"/>
      <c r="BKZ136" s="14"/>
      <c r="BLA136" s="55"/>
      <c r="BLB136" s="28"/>
      <c r="BLC136" s="28"/>
      <c r="BLD136" s="31"/>
      <c r="BLE136" s="35"/>
      <c r="BLF136" s="31"/>
      <c r="BLG136" s="26"/>
      <c r="BLH136" s="14"/>
      <c r="BLI136" s="55"/>
      <c r="BLJ136" s="28"/>
      <c r="BLK136" s="28"/>
      <c r="BLL136" s="31"/>
      <c r="BLM136" s="35"/>
      <c r="BLN136" s="31"/>
      <c r="BLO136" s="26"/>
      <c r="BLP136" s="14"/>
      <c r="BLQ136" s="55"/>
      <c r="BLR136" s="28"/>
      <c r="BLS136" s="28"/>
      <c r="BLT136" s="31"/>
      <c r="BLU136" s="35"/>
      <c r="BLV136" s="31"/>
      <c r="BLW136" s="26"/>
      <c r="BLX136" s="14"/>
      <c r="BLY136" s="55"/>
      <c r="BLZ136" s="28"/>
      <c r="BMA136" s="28"/>
      <c r="BMB136" s="31"/>
      <c r="BMC136" s="35"/>
      <c r="BMD136" s="31"/>
      <c r="BME136" s="26"/>
      <c r="BMF136" s="14"/>
      <c r="BMG136" s="55"/>
      <c r="BMH136" s="28"/>
      <c r="BMI136" s="28"/>
      <c r="BMJ136" s="31"/>
      <c r="BMK136" s="35"/>
      <c r="BML136" s="31"/>
      <c r="BMM136" s="26"/>
      <c r="BMN136" s="14"/>
      <c r="BMO136" s="55"/>
      <c r="BMP136" s="28"/>
      <c r="BMQ136" s="28"/>
      <c r="BMR136" s="31"/>
      <c r="BMS136" s="35"/>
      <c r="BMT136" s="31"/>
      <c r="BMU136" s="26"/>
      <c r="BMV136" s="14"/>
      <c r="BMW136" s="55"/>
      <c r="BMX136" s="28"/>
      <c r="BMY136" s="28"/>
      <c r="BMZ136" s="31"/>
      <c r="BNA136" s="35"/>
      <c r="BNB136" s="31"/>
      <c r="BNC136" s="26"/>
      <c r="BND136" s="14"/>
      <c r="BNE136" s="55"/>
      <c r="BNF136" s="28"/>
      <c r="BNG136" s="28"/>
      <c r="BNH136" s="31"/>
      <c r="BNI136" s="35"/>
      <c r="BNJ136" s="31"/>
      <c r="BNK136" s="26"/>
      <c r="BNL136" s="14"/>
      <c r="BNM136" s="55"/>
      <c r="BNN136" s="28"/>
      <c r="BNO136" s="28"/>
      <c r="BNP136" s="31"/>
      <c r="BNQ136" s="35"/>
      <c r="BNR136" s="31"/>
      <c r="BNS136" s="26"/>
      <c r="BNT136" s="14"/>
      <c r="BNU136" s="55"/>
      <c r="BNV136" s="28"/>
      <c r="BNW136" s="28"/>
      <c r="BNX136" s="31"/>
      <c r="BNY136" s="35"/>
      <c r="BNZ136" s="31"/>
      <c r="BOA136" s="26"/>
      <c r="BOB136" s="14"/>
      <c r="BOC136" s="55"/>
      <c r="BOD136" s="28"/>
      <c r="BOE136" s="28"/>
      <c r="BOF136" s="31"/>
      <c r="BOG136" s="35"/>
      <c r="BOH136" s="31"/>
      <c r="BOI136" s="26"/>
      <c r="BOJ136" s="14"/>
      <c r="BOK136" s="55"/>
      <c r="BOL136" s="28"/>
      <c r="BOM136" s="28"/>
      <c r="BON136" s="31"/>
      <c r="BOO136" s="35"/>
      <c r="BOP136" s="31"/>
      <c r="BOQ136" s="26"/>
      <c r="BOR136" s="14"/>
      <c r="BOS136" s="55"/>
      <c r="BOT136" s="28"/>
      <c r="BOU136" s="28"/>
      <c r="BOV136" s="31"/>
      <c r="BOW136" s="35"/>
      <c r="BOX136" s="31"/>
      <c r="BOY136" s="26"/>
      <c r="BOZ136" s="14"/>
      <c r="BPA136" s="55"/>
      <c r="BPB136" s="28"/>
      <c r="BPC136" s="28"/>
      <c r="BPD136" s="31"/>
      <c r="BPE136" s="35"/>
      <c r="BPF136" s="31"/>
      <c r="BPG136" s="26"/>
      <c r="BPH136" s="14"/>
      <c r="BPI136" s="55"/>
      <c r="BPJ136" s="28"/>
      <c r="BPK136" s="28"/>
      <c r="BPL136" s="31"/>
      <c r="BPM136" s="35"/>
      <c r="BPN136" s="31"/>
      <c r="BPO136" s="26"/>
      <c r="BPP136" s="14"/>
      <c r="BPQ136" s="55"/>
      <c r="BPR136" s="28"/>
      <c r="BPS136" s="28"/>
      <c r="BPT136" s="31"/>
      <c r="BPU136" s="35"/>
      <c r="BPV136" s="31"/>
      <c r="BPW136" s="26"/>
      <c r="BPX136" s="14"/>
      <c r="BPY136" s="55"/>
      <c r="BPZ136" s="28"/>
      <c r="BQA136" s="28"/>
      <c r="BQB136" s="31"/>
      <c r="BQC136" s="35"/>
      <c r="BQD136" s="31"/>
      <c r="BQE136" s="26"/>
      <c r="BQF136" s="14"/>
      <c r="BQG136" s="55"/>
      <c r="BQH136" s="28"/>
      <c r="BQI136" s="28"/>
      <c r="BQJ136" s="31"/>
      <c r="BQK136" s="35"/>
      <c r="BQL136" s="31"/>
      <c r="BQM136" s="26"/>
      <c r="BQN136" s="14"/>
      <c r="BQO136" s="55"/>
      <c r="BQP136" s="28"/>
      <c r="BQQ136" s="28"/>
      <c r="BQR136" s="31"/>
      <c r="BQS136" s="35"/>
      <c r="BQT136" s="31"/>
      <c r="BQU136" s="26"/>
      <c r="BQV136" s="14"/>
      <c r="BQW136" s="55"/>
      <c r="BQX136" s="28"/>
      <c r="BQY136" s="28"/>
      <c r="BQZ136" s="31"/>
      <c r="BRA136" s="35"/>
      <c r="BRB136" s="31"/>
      <c r="BRC136" s="26"/>
      <c r="BRD136" s="14"/>
      <c r="BRE136" s="55"/>
      <c r="BRF136" s="28"/>
      <c r="BRG136" s="28"/>
      <c r="BRH136" s="31"/>
      <c r="BRI136" s="35"/>
      <c r="BRJ136" s="31"/>
      <c r="BRK136" s="26"/>
      <c r="BRL136" s="14"/>
      <c r="BRM136" s="55"/>
      <c r="BRN136" s="28"/>
      <c r="BRO136" s="28"/>
      <c r="BRP136" s="31"/>
      <c r="BRQ136" s="35"/>
      <c r="BRR136" s="31"/>
      <c r="BRS136" s="26"/>
      <c r="BRT136" s="14"/>
      <c r="BRU136" s="55"/>
      <c r="BRV136" s="28"/>
      <c r="BRW136" s="28"/>
      <c r="BRX136" s="31"/>
      <c r="BRY136" s="35"/>
      <c r="BRZ136" s="31"/>
      <c r="BSA136" s="26"/>
      <c r="BSB136" s="14"/>
      <c r="BSC136" s="55"/>
      <c r="BSD136" s="28"/>
      <c r="BSE136" s="28"/>
      <c r="BSF136" s="31"/>
      <c r="BSG136" s="35"/>
      <c r="BSH136" s="31"/>
      <c r="BSI136" s="26"/>
      <c r="BSJ136" s="14"/>
      <c r="BSK136" s="55"/>
      <c r="BSL136" s="28"/>
      <c r="BSM136" s="28"/>
      <c r="BSN136" s="31"/>
      <c r="BSO136" s="35"/>
      <c r="BSP136" s="31"/>
      <c r="BSQ136" s="26"/>
      <c r="BSR136" s="14"/>
      <c r="BSS136" s="55"/>
      <c r="BST136" s="28"/>
      <c r="BSU136" s="28"/>
      <c r="BSV136" s="31"/>
      <c r="BSW136" s="35"/>
      <c r="BSX136" s="31"/>
      <c r="BSY136" s="26"/>
      <c r="BSZ136" s="14"/>
      <c r="BTA136" s="55"/>
      <c r="BTB136" s="28"/>
      <c r="BTC136" s="28"/>
      <c r="BTD136" s="31"/>
      <c r="BTE136" s="35"/>
      <c r="BTF136" s="31"/>
      <c r="BTG136" s="26"/>
      <c r="BTH136" s="14"/>
      <c r="BTI136" s="55"/>
      <c r="BTJ136" s="28"/>
      <c r="BTK136" s="28"/>
      <c r="BTL136" s="31"/>
      <c r="BTM136" s="35"/>
      <c r="BTN136" s="31"/>
      <c r="BTO136" s="26"/>
      <c r="BTP136" s="14"/>
      <c r="BTQ136" s="55"/>
      <c r="BTR136" s="28"/>
      <c r="BTS136" s="28"/>
      <c r="BTT136" s="31"/>
      <c r="BTU136" s="35"/>
      <c r="BTV136" s="31"/>
      <c r="BTW136" s="26"/>
      <c r="BTX136" s="14"/>
      <c r="BTY136" s="55"/>
      <c r="BTZ136" s="28"/>
      <c r="BUA136" s="28"/>
      <c r="BUB136" s="31"/>
      <c r="BUC136" s="35"/>
      <c r="BUD136" s="31"/>
      <c r="BUE136" s="26"/>
      <c r="BUF136" s="14"/>
      <c r="BUG136" s="55"/>
      <c r="BUH136" s="28"/>
      <c r="BUI136" s="28"/>
      <c r="BUJ136" s="31"/>
      <c r="BUK136" s="35"/>
      <c r="BUL136" s="31"/>
      <c r="BUM136" s="26"/>
      <c r="BUN136" s="14"/>
      <c r="BUO136" s="55"/>
      <c r="BUP136" s="28"/>
      <c r="BUQ136" s="28"/>
      <c r="BUR136" s="31"/>
      <c r="BUS136" s="35"/>
      <c r="BUT136" s="31"/>
      <c r="BUU136" s="26"/>
      <c r="BUV136" s="14"/>
      <c r="BUW136" s="55"/>
      <c r="BUX136" s="28"/>
      <c r="BUY136" s="28"/>
      <c r="BUZ136" s="31"/>
      <c r="BVA136" s="35"/>
      <c r="BVB136" s="31"/>
      <c r="BVC136" s="26"/>
      <c r="BVD136" s="14"/>
      <c r="BVE136" s="55"/>
      <c r="BVF136" s="28"/>
      <c r="BVG136" s="28"/>
      <c r="BVH136" s="31"/>
      <c r="BVI136" s="35"/>
      <c r="BVJ136" s="31"/>
      <c r="BVK136" s="26"/>
      <c r="BVL136" s="14"/>
      <c r="BVM136" s="55"/>
      <c r="BVN136" s="28"/>
      <c r="BVO136" s="28"/>
      <c r="BVP136" s="31"/>
      <c r="BVQ136" s="35"/>
      <c r="BVR136" s="31"/>
      <c r="BVS136" s="26"/>
      <c r="BVT136" s="14"/>
      <c r="BVU136" s="55"/>
      <c r="BVV136" s="28"/>
      <c r="BVW136" s="28"/>
      <c r="BVX136" s="31"/>
      <c r="BVY136" s="35"/>
      <c r="BVZ136" s="31"/>
      <c r="BWA136" s="26"/>
      <c r="BWB136" s="14"/>
      <c r="BWC136" s="55"/>
      <c r="BWD136" s="28"/>
      <c r="BWE136" s="28"/>
      <c r="BWF136" s="31"/>
      <c r="BWG136" s="35"/>
      <c r="BWH136" s="31"/>
      <c r="BWI136" s="26"/>
      <c r="BWJ136" s="14"/>
      <c r="BWK136" s="55"/>
      <c r="BWL136" s="28"/>
      <c r="BWM136" s="28"/>
      <c r="BWN136" s="31"/>
      <c r="BWO136" s="35"/>
      <c r="BWP136" s="31"/>
      <c r="BWQ136" s="26"/>
      <c r="BWR136" s="14"/>
      <c r="BWS136" s="55"/>
      <c r="BWT136" s="28"/>
      <c r="BWU136" s="28"/>
      <c r="BWV136" s="31"/>
      <c r="BWW136" s="35"/>
      <c r="BWX136" s="31"/>
      <c r="BWY136" s="26"/>
      <c r="BWZ136" s="14"/>
      <c r="BXA136" s="55"/>
      <c r="BXB136" s="28"/>
      <c r="BXC136" s="28"/>
      <c r="BXD136" s="31"/>
      <c r="BXE136" s="35"/>
      <c r="BXF136" s="31"/>
      <c r="BXG136" s="26"/>
      <c r="BXH136" s="14"/>
      <c r="BXI136" s="55"/>
      <c r="BXJ136" s="28"/>
      <c r="BXK136" s="28"/>
      <c r="BXL136" s="31"/>
      <c r="BXM136" s="35"/>
      <c r="BXN136" s="31"/>
      <c r="BXO136" s="26"/>
      <c r="BXP136" s="14"/>
      <c r="BXQ136" s="55"/>
      <c r="BXR136" s="28"/>
      <c r="BXS136" s="28"/>
      <c r="BXT136" s="31"/>
      <c r="BXU136" s="35"/>
      <c r="BXV136" s="31"/>
      <c r="BXW136" s="26"/>
      <c r="BXX136" s="14"/>
      <c r="BXY136" s="55"/>
      <c r="BXZ136" s="28"/>
      <c r="BYA136" s="28"/>
      <c r="BYB136" s="31"/>
      <c r="BYC136" s="35"/>
      <c r="BYD136" s="31"/>
      <c r="BYE136" s="26"/>
      <c r="BYF136" s="14"/>
      <c r="BYG136" s="55"/>
      <c r="BYH136" s="28"/>
      <c r="BYI136" s="28"/>
      <c r="BYJ136" s="31"/>
      <c r="BYK136" s="35"/>
      <c r="BYL136" s="31"/>
      <c r="BYM136" s="26"/>
      <c r="BYN136" s="14"/>
      <c r="BYO136" s="55"/>
      <c r="BYP136" s="28"/>
      <c r="BYQ136" s="28"/>
      <c r="BYR136" s="31"/>
      <c r="BYS136" s="35"/>
      <c r="BYT136" s="31"/>
      <c r="BYU136" s="26"/>
      <c r="BYV136" s="14"/>
      <c r="BYW136" s="55"/>
      <c r="BYX136" s="28"/>
      <c r="BYY136" s="28"/>
      <c r="BYZ136" s="31"/>
      <c r="BZA136" s="35"/>
      <c r="BZB136" s="31"/>
      <c r="BZC136" s="26"/>
      <c r="BZD136" s="14"/>
      <c r="BZE136" s="55"/>
      <c r="BZF136" s="28"/>
      <c r="BZG136" s="28"/>
      <c r="BZH136" s="31"/>
      <c r="BZI136" s="35"/>
      <c r="BZJ136" s="31"/>
      <c r="BZK136" s="26"/>
      <c r="BZL136" s="14"/>
      <c r="BZM136" s="55"/>
      <c r="BZN136" s="28"/>
      <c r="BZO136" s="28"/>
      <c r="BZP136" s="31"/>
      <c r="BZQ136" s="35"/>
      <c r="BZR136" s="31"/>
      <c r="BZS136" s="26"/>
      <c r="BZT136" s="14"/>
      <c r="BZU136" s="55"/>
      <c r="BZV136" s="28"/>
      <c r="BZW136" s="28"/>
      <c r="BZX136" s="31"/>
      <c r="BZY136" s="35"/>
      <c r="BZZ136" s="31"/>
      <c r="CAA136" s="26"/>
      <c r="CAB136" s="14"/>
      <c r="CAC136" s="55"/>
      <c r="CAD136" s="28"/>
      <c r="CAE136" s="28"/>
      <c r="CAF136" s="31"/>
      <c r="CAG136" s="35"/>
      <c r="CAH136" s="31"/>
      <c r="CAI136" s="26"/>
      <c r="CAJ136" s="14"/>
      <c r="CAK136" s="55"/>
      <c r="CAL136" s="28"/>
      <c r="CAM136" s="28"/>
      <c r="CAN136" s="31"/>
      <c r="CAO136" s="35"/>
      <c r="CAP136" s="31"/>
      <c r="CAQ136" s="26"/>
      <c r="CAR136" s="14"/>
      <c r="CAS136" s="55"/>
      <c r="CAT136" s="28"/>
      <c r="CAU136" s="28"/>
      <c r="CAV136" s="31"/>
      <c r="CAW136" s="35"/>
      <c r="CAX136" s="31"/>
      <c r="CAY136" s="26"/>
      <c r="CAZ136" s="14"/>
      <c r="CBA136" s="55"/>
      <c r="CBB136" s="28"/>
      <c r="CBC136" s="28"/>
      <c r="CBD136" s="31"/>
      <c r="CBE136" s="35"/>
      <c r="CBF136" s="31"/>
      <c r="CBG136" s="26"/>
      <c r="CBH136" s="14"/>
      <c r="CBI136" s="55"/>
      <c r="CBJ136" s="28"/>
      <c r="CBK136" s="28"/>
      <c r="CBL136" s="31"/>
      <c r="CBM136" s="35"/>
      <c r="CBN136" s="31"/>
      <c r="CBO136" s="26"/>
      <c r="CBP136" s="14"/>
      <c r="CBQ136" s="55"/>
      <c r="CBR136" s="28"/>
      <c r="CBS136" s="28"/>
      <c r="CBT136" s="31"/>
      <c r="CBU136" s="35"/>
      <c r="CBV136" s="31"/>
      <c r="CBW136" s="26"/>
      <c r="CBX136" s="14"/>
      <c r="CBY136" s="55"/>
      <c r="CBZ136" s="28"/>
      <c r="CCA136" s="28"/>
      <c r="CCB136" s="31"/>
      <c r="CCC136" s="35"/>
      <c r="CCD136" s="31"/>
      <c r="CCE136" s="26"/>
      <c r="CCF136" s="14"/>
      <c r="CCG136" s="55"/>
      <c r="CCH136" s="28"/>
      <c r="CCI136" s="28"/>
      <c r="CCJ136" s="31"/>
      <c r="CCK136" s="35"/>
      <c r="CCL136" s="31"/>
      <c r="CCM136" s="26"/>
      <c r="CCN136" s="14"/>
      <c r="CCO136" s="55"/>
      <c r="CCP136" s="28"/>
      <c r="CCQ136" s="28"/>
      <c r="CCR136" s="31"/>
      <c r="CCS136" s="35"/>
      <c r="CCT136" s="31"/>
      <c r="CCU136" s="26"/>
      <c r="CCV136" s="14"/>
      <c r="CCW136" s="55"/>
      <c r="CCX136" s="28"/>
      <c r="CCY136" s="28"/>
      <c r="CCZ136" s="31"/>
      <c r="CDA136" s="35"/>
      <c r="CDB136" s="31"/>
      <c r="CDC136" s="26"/>
      <c r="CDD136" s="14"/>
      <c r="CDE136" s="55"/>
      <c r="CDF136" s="28"/>
      <c r="CDG136" s="28"/>
      <c r="CDH136" s="31"/>
      <c r="CDI136" s="35"/>
      <c r="CDJ136" s="31"/>
      <c r="CDK136" s="26"/>
      <c r="CDL136" s="14"/>
      <c r="CDM136" s="55"/>
      <c r="CDN136" s="28"/>
      <c r="CDO136" s="28"/>
      <c r="CDP136" s="31"/>
      <c r="CDQ136" s="35"/>
      <c r="CDR136" s="31"/>
      <c r="CDS136" s="26"/>
      <c r="CDT136" s="14"/>
      <c r="CDU136" s="55"/>
      <c r="CDV136" s="28"/>
      <c r="CDW136" s="28"/>
      <c r="CDX136" s="31"/>
      <c r="CDY136" s="35"/>
      <c r="CDZ136" s="31"/>
      <c r="CEA136" s="26"/>
      <c r="CEB136" s="14"/>
      <c r="CEC136" s="55"/>
      <c r="CED136" s="28"/>
      <c r="CEE136" s="28"/>
      <c r="CEF136" s="31"/>
      <c r="CEG136" s="35"/>
      <c r="CEH136" s="31"/>
      <c r="CEI136" s="26"/>
      <c r="CEJ136" s="14"/>
      <c r="CEK136" s="55"/>
      <c r="CEL136" s="28"/>
      <c r="CEM136" s="28"/>
      <c r="CEN136" s="31"/>
      <c r="CEO136" s="35"/>
      <c r="CEP136" s="31"/>
      <c r="CEQ136" s="26"/>
      <c r="CER136" s="14"/>
      <c r="CES136" s="55"/>
      <c r="CET136" s="28"/>
      <c r="CEU136" s="28"/>
      <c r="CEV136" s="31"/>
      <c r="CEW136" s="35"/>
      <c r="CEX136" s="31"/>
      <c r="CEY136" s="26"/>
      <c r="CEZ136" s="14"/>
      <c r="CFA136" s="55"/>
      <c r="CFB136" s="28"/>
      <c r="CFC136" s="28"/>
      <c r="CFD136" s="31"/>
      <c r="CFE136" s="35"/>
      <c r="CFF136" s="31"/>
      <c r="CFG136" s="26"/>
      <c r="CFH136" s="14"/>
      <c r="CFI136" s="55"/>
      <c r="CFJ136" s="28"/>
      <c r="CFK136" s="28"/>
      <c r="CFL136" s="31"/>
      <c r="CFM136" s="35"/>
      <c r="CFN136" s="31"/>
      <c r="CFO136" s="26"/>
      <c r="CFP136" s="14"/>
      <c r="CFQ136" s="55"/>
      <c r="CFR136" s="28"/>
      <c r="CFS136" s="28"/>
      <c r="CFT136" s="31"/>
      <c r="CFU136" s="35"/>
      <c r="CFV136" s="31"/>
      <c r="CFW136" s="26"/>
      <c r="CFX136" s="14"/>
      <c r="CFY136" s="55"/>
      <c r="CFZ136" s="28"/>
      <c r="CGA136" s="28"/>
      <c r="CGB136" s="31"/>
      <c r="CGC136" s="35"/>
      <c r="CGD136" s="31"/>
      <c r="CGE136" s="26"/>
      <c r="CGF136" s="14"/>
      <c r="CGG136" s="55"/>
      <c r="CGH136" s="28"/>
      <c r="CGI136" s="28"/>
      <c r="CGJ136" s="31"/>
      <c r="CGK136" s="35"/>
      <c r="CGL136" s="31"/>
      <c r="CGM136" s="26"/>
      <c r="CGN136" s="14"/>
      <c r="CGO136" s="55"/>
      <c r="CGP136" s="28"/>
      <c r="CGQ136" s="28"/>
      <c r="CGR136" s="31"/>
      <c r="CGS136" s="35"/>
      <c r="CGT136" s="31"/>
      <c r="CGU136" s="26"/>
      <c r="CGV136" s="14"/>
      <c r="CGW136" s="55"/>
      <c r="CGX136" s="28"/>
      <c r="CGY136" s="28"/>
      <c r="CGZ136" s="31"/>
      <c r="CHA136" s="35"/>
      <c r="CHB136" s="31"/>
      <c r="CHC136" s="26"/>
      <c r="CHD136" s="14"/>
      <c r="CHE136" s="55"/>
      <c r="CHF136" s="28"/>
      <c r="CHG136" s="28"/>
      <c r="CHH136" s="31"/>
      <c r="CHI136" s="35"/>
      <c r="CHJ136" s="31"/>
      <c r="CHK136" s="26"/>
      <c r="CHL136" s="14"/>
      <c r="CHM136" s="55"/>
      <c r="CHN136" s="28"/>
      <c r="CHO136" s="28"/>
      <c r="CHP136" s="31"/>
      <c r="CHQ136" s="35"/>
      <c r="CHR136" s="31"/>
      <c r="CHS136" s="26"/>
      <c r="CHT136" s="14"/>
      <c r="CHU136" s="55"/>
      <c r="CHV136" s="28"/>
      <c r="CHW136" s="28"/>
      <c r="CHX136" s="31"/>
      <c r="CHY136" s="35"/>
      <c r="CHZ136" s="31"/>
      <c r="CIA136" s="26"/>
      <c r="CIB136" s="14"/>
      <c r="CIC136" s="55"/>
      <c r="CID136" s="28"/>
      <c r="CIE136" s="28"/>
      <c r="CIF136" s="31"/>
      <c r="CIG136" s="35"/>
      <c r="CIH136" s="31"/>
      <c r="CII136" s="26"/>
      <c r="CIJ136" s="14"/>
      <c r="CIK136" s="55"/>
      <c r="CIL136" s="28"/>
      <c r="CIM136" s="28"/>
      <c r="CIN136" s="31"/>
      <c r="CIO136" s="35"/>
      <c r="CIP136" s="31"/>
      <c r="CIQ136" s="26"/>
      <c r="CIR136" s="14"/>
      <c r="CIS136" s="55"/>
      <c r="CIT136" s="28"/>
      <c r="CIU136" s="28"/>
      <c r="CIV136" s="31"/>
      <c r="CIW136" s="35"/>
      <c r="CIX136" s="31"/>
      <c r="CIY136" s="26"/>
      <c r="CIZ136" s="14"/>
      <c r="CJA136" s="55"/>
      <c r="CJB136" s="28"/>
      <c r="CJC136" s="28"/>
      <c r="CJD136" s="31"/>
      <c r="CJE136" s="35"/>
      <c r="CJF136" s="31"/>
      <c r="CJG136" s="26"/>
      <c r="CJH136" s="14"/>
      <c r="CJI136" s="55"/>
      <c r="CJJ136" s="28"/>
      <c r="CJK136" s="28"/>
      <c r="CJL136" s="31"/>
      <c r="CJM136" s="35"/>
      <c r="CJN136" s="31"/>
      <c r="CJO136" s="26"/>
      <c r="CJP136" s="14"/>
      <c r="CJQ136" s="55"/>
      <c r="CJR136" s="28"/>
      <c r="CJS136" s="28"/>
      <c r="CJT136" s="31"/>
      <c r="CJU136" s="35"/>
      <c r="CJV136" s="31"/>
      <c r="CJW136" s="26"/>
      <c r="CJX136" s="14"/>
      <c r="CJY136" s="55"/>
      <c r="CJZ136" s="28"/>
      <c r="CKA136" s="28"/>
      <c r="CKB136" s="31"/>
      <c r="CKC136" s="35"/>
      <c r="CKD136" s="31"/>
      <c r="CKE136" s="26"/>
      <c r="CKF136" s="14"/>
      <c r="CKG136" s="55"/>
      <c r="CKH136" s="28"/>
      <c r="CKI136" s="28"/>
      <c r="CKJ136" s="31"/>
      <c r="CKK136" s="35"/>
      <c r="CKL136" s="31"/>
      <c r="CKM136" s="26"/>
      <c r="CKN136" s="14"/>
      <c r="CKO136" s="55"/>
      <c r="CKP136" s="28"/>
      <c r="CKQ136" s="28"/>
      <c r="CKR136" s="31"/>
      <c r="CKS136" s="35"/>
      <c r="CKT136" s="31"/>
      <c r="CKU136" s="26"/>
      <c r="CKV136" s="14"/>
      <c r="CKW136" s="55"/>
      <c r="CKX136" s="28"/>
      <c r="CKY136" s="28"/>
      <c r="CKZ136" s="31"/>
      <c r="CLA136" s="35"/>
      <c r="CLB136" s="31"/>
      <c r="CLC136" s="26"/>
      <c r="CLD136" s="14"/>
      <c r="CLE136" s="55"/>
      <c r="CLF136" s="28"/>
      <c r="CLG136" s="28"/>
      <c r="CLH136" s="31"/>
      <c r="CLI136" s="35"/>
      <c r="CLJ136" s="31"/>
      <c r="CLK136" s="26"/>
      <c r="CLL136" s="14"/>
      <c r="CLM136" s="55"/>
      <c r="CLN136" s="28"/>
      <c r="CLO136" s="28"/>
      <c r="CLP136" s="31"/>
      <c r="CLQ136" s="35"/>
      <c r="CLR136" s="31"/>
      <c r="CLS136" s="26"/>
      <c r="CLT136" s="14"/>
      <c r="CLU136" s="55"/>
      <c r="CLV136" s="28"/>
      <c r="CLW136" s="28"/>
      <c r="CLX136" s="31"/>
      <c r="CLY136" s="35"/>
      <c r="CLZ136" s="31"/>
      <c r="CMA136" s="26"/>
      <c r="CMB136" s="14"/>
      <c r="CMC136" s="55"/>
      <c r="CMD136" s="28"/>
      <c r="CME136" s="28"/>
      <c r="CMF136" s="31"/>
      <c r="CMG136" s="35"/>
      <c r="CMH136" s="31"/>
      <c r="CMI136" s="26"/>
      <c r="CMJ136" s="14"/>
      <c r="CMK136" s="55"/>
      <c r="CML136" s="28"/>
      <c r="CMM136" s="28"/>
      <c r="CMN136" s="31"/>
      <c r="CMO136" s="35"/>
      <c r="CMP136" s="31"/>
      <c r="CMQ136" s="26"/>
      <c r="CMR136" s="14"/>
      <c r="CMS136" s="55"/>
      <c r="CMT136" s="28"/>
      <c r="CMU136" s="28"/>
      <c r="CMV136" s="31"/>
      <c r="CMW136" s="35"/>
      <c r="CMX136" s="31"/>
      <c r="CMY136" s="26"/>
      <c r="CMZ136" s="14"/>
      <c r="CNA136" s="55"/>
      <c r="CNB136" s="28"/>
      <c r="CNC136" s="28"/>
      <c r="CND136" s="31"/>
      <c r="CNE136" s="35"/>
      <c r="CNF136" s="31"/>
      <c r="CNG136" s="26"/>
      <c r="CNH136" s="14"/>
      <c r="CNI136" s="55"/>
      <c r="CNJ136" s="28"/>
      <c r="CNK136" s="28"/>
      <c r="CNL136" s="31"/>
      <c r="CNM136" s="35"/>
      <c r="CNN136" s="31"/>
      <c r="CNO136" s="26"/>
      <c r="CNP136" s="14"/>
      <c r="CNQ136" s="55"/>
      <c r="CNR136" s="28"/>
      <c r="CNS136" s="28"/>
      <c r="CNT136" s="31"/>
      <c r="CNU136" s="35"/>
      <c r="CNV136" s="31"/>
      <c r="CNW136" s="26"/>
      <c r="CNX136" s="14"/>
      <c r="CNY136" s="55"/>
      <c r="CNZ136" s="28"/>
      <c r="COA136" s="28"/>
      <c r="COB136" s="31"/>
      <c r="COC136" s="35"/>
      <c r="COD136" s="31"/>
      <c r="COE136" s="26"/>
      <c r="COF136" s="14"/>
      <c r="COG136" s="55"/>
      <c r="COH136" s="28"/>
      <c r="COI136" s="28"/>
      <c r="COJ136" s="31"/>
      <c r="COK136" s="35"/>
      <c r="COL136" s="31"/>
      <c r="COM136" s="26"/>
      <c r="CON136" s="14"/>
      <c r="COO136" s="55"/>
      <c r="COP136" s="28"/>
      <c r="COQ136" s="28"/>
      <c r="COR136" s="31"/>
      <c r="COS136" s="35"/>
      <c r="COT136" s="31"/>
      <c r="COU136" s="26"/>
      <c r="COV136" s="14"/>
      <c r="COW136" s="55"/>
      <c r="COX136" s="28"/>
      <c r="COY136" s="28"/>
      <c r="COZ136" s="31"/>
      <c r="CPA136" s="35"/>
      <c r="CPB136" s="31"/>
      <c r="CPC136" s="26"/>
      <c r="CPD136" s="14"/>
      <c r="CPE136" s="55"/>
      <c r="CPF136" s="28"/>
      <c r="CPG136" s="28"/>
      <c r="CPH136" s="31"/>
      <c r="CPI136" s="35"/>
      <c r="CPJ136" s="31"/>
      <c r="CPK136" s="26"/>
      <c r="CPL136" s="14"/>
      <c r="CPM136" s="55"/>
      <c r="CPN136" s="28"/>
      <c r="CPO136" s="28"/>
      <c r="CPP136" s="31"/>
      <c r="CPQ136" s="35"/>
      <c r="CPR136" s="31"/>
      <c r="CPS136" s="26"/>
      <c r="CPT136" s="14"/>
      <c r="CPU136" s="55"/>
      <c r="CPV136" s="28"/>
      <c r="CPW136" s="28"/>
      <c r="CPX136" s="31"/>
      <c r="CPY136" s="35"/>
      <c r="CPZ136" s="31"/>
      <c r="CQA136" s="26"/>
      <c r="CQB136" s="14"/>
      <c r="CQC136" s="55"/>
      <c r="CQD136" s="28"/>
      <c r="CQE136" s="28"/>
      <c r="CQF136" s="31"/>
      <c r="CQG136" s="35"/>
      <c r="CQH136" s="31"/>
      <c r="CQI136" s="26"/>
      <c r="CQJ136" s="14"/>
      <c r="CQK136" s="55"/>
      <c r="CQL136" s="28"/>
      <c r="CQM136" s="28"/>
      <c r="CQN136" s="31"/>
      <c r="CQO136" s="35"/>
      <c r="CQP136" s="31"/>
      <c r="CQQ136" s="26"/>
      <c r="CQR136" s="14"/>
      <c r="CQS136" s="55"/>
      <c r="CQT136" s="28"/>
      <c r="CQU136" s="28"/>
      <c r="CQV136" s="31"/>
      <c r="CQW136" s="35"/>
      <c r="CQX136" s="31"/>
      <c r="CQY136" s="26"/>
      <c r="CQZ136" s="14"/>
      <c r="CRA136" s="55"/>
      <c r="CRB136" s="28"/>
      <c r="CRC136" s="28"/>
      <c r="CRD136" s="31"/>
      <c r="CRE136" s="35"/>
      <c r="CRF136" s="31"/>
      <c r="CRG136" s="26"/>
      <c r="CRH136" s="14"/>
      <c r="CRI136" s="55"/>
      <c r="CRJ136" s="28"/>
      <c r="CRK136" s="28"/>
      <c r="CRL136" s="31"/>
      <c r="CRM136" s="35"/>
      <c r="CRN136" s="31"/>
      <c r="CRO136" s="26"/>
      <c r="CRP136" s="14"/>
      <c r="CRQ136" s="55"/>
      <c r="CRR136" s="28"/>
      <c r="CRS136" s="28"/>
      <c r="CRT136" s="31"/>
      <c r="CRU136" s="35"/>
      <c r="CRV136" s="31"/>
      <c r="CRW136" s="26"/>
      <c r="CRX136" s="14"/>
      <c r="CRY136" s="55"/>
      <c r="CRZ136" s="28"/>
      <c r="CSA136" s="28"/>
      <c r="CSB136" s="31"/>
      <c r="CSC136" s="35"/>
      <c r="CSD136" s="31"/>
      <c r="CSE136" s="26"/>
      <c r="CSF136" s="14"/>
      <c r="CSG136" s="55"/>
      <c r="CSH136" s="28"/>
      <c r="CSI136" s="28"/>
      <c r="CSJ136" s="31"/>
      <c r="CSK136" s="35"/>
      <c r="CSL136" s="31"/>
      <c r="CSM136" s="26"/>
      <c r="CSN136" s="14"/>
      <c r="CSO136" s="55"/>
      <c r="CSP136" s="28"/>
      <c r="CSQ136" s="28"/>
      <c r="CSR136" s="31"/>
      <c r="CSS136" s="35"/>
      <c r="CST136" s="31"/>
      <c r="CSU136" s="26"/>
      <c r="CSV136" s="14"/>
      <c r="CSW136" s="55"/>
      <c r="CSX136" s="28"/>
      <c r="CSY136" s="28"/>
      <c r="CSZ136" s="31"/>
      <c r="CTA136" s="35"/>
      <c r="CTB136" s="31"/>
      <c r="CTC136" s="26"/>
      <c r="CTD136" s="14"/>
      <c r="CTE136" s="55"/>
      <c r="CTF136" s="28"/>
      <c r="CTG136" s="28"/>
      <c r="CTH136" s="31"/>
      <c r="CTI136" s="35"/>
      <c r="CTJ136" s="31"/>
      <c r="CTK136" s="26"/>
      <c r="CTL136" s="14"/>
      <c r="CTM136" s="55"/>
      <c r="CTN136" s="28"/>
      <c r="CTO136" s="28"/>
      <c r="CTP136" s="31"/>
      <c r="CTQ136" s="35"/>
      <c r="CTR136" s="31"/>
      <c r="CTS136" s="26"/>
      <c r="CTT136" s="14"/>
      <c r="CTU136" s="55"/>
      <c r="CTV136" s="28"/>
      <c r="CTW136" s="28"/>
      <c r="CTX136" s="31"/>
      <c r="CTY136" s="35"/>
      <c r="CTZ136" s="31"/>
      <c r="CUA136" s="26"/>
      <c r="CUB136" s="14"/>
      <c r="CUC136" s="55"/>
      <c r="CUD136" s="28"/>
      <c r="CUE136" s="28"/>
      <c r="CUF136" s="31"/>
      <c r="CUG136" s="35"/>
      <c r="CUH136" s="31"/>
      <c r="CUI136" s="26"/>
      <c r="CUJ136" s="14"/>
      <c r="CUK136" s="55"/>
      <c r="CUL136" s="28"/>
      <c r="CUM136" s="28"/>
      <c r="CUN136" s="31"/>
      <c r="CUO136" s="35"/>
      <c r="CUP136" s="31"/>
      <c r="CUQ136" s="26"/>
      <c r="CUR136" s="14"/>
      <c r="CUS136" s="55"/>
      <c r="CUT136" s="28"/>
      <c r="CUU136" s="28"/>
      <c r="CUV136" s="31"/>
      <c r="CUW136" s="35"/>
      <c r="CUX136" s="31"/>
      <c r="CUY136" s="26"/>
      <c r="CUZ136" s="14"/>
      <c r="CVA136" s="55"/>
      <c r="CVB136" s="28"/>
      <c r="CVC136" s="28"/>
      <c r="CVD136" s="31"/>
      <c r="CVE136" s="35"/>
      <c r="CVF136" s="31"/>
      <c r="CVG136" s="26"/>
      <c r="CVH136" s="14"/>
      <c r="CVI136" s="55"/>
      <c r="CVJ136" s="28"/>
      <c r="CVK136" s="28"/>
      <c r="CVL136" s="31"/>
      <c r="CVM136" s="35"/>
      <c r="CVN136" s="31"/>
      <c r="CVO136" s="26"/>
      <c r="CVP136" s="14"/>
      <c r="CVQ136" s="55"/>
      <c r="CVR136" s="28"/>
      <c r="CVS136" s="28"/>
      <c r="CVT136" s="31"/>
      <c r="CVU136" s="35"/>
      <c r="CVV136" s="31"/>
      <c r="CVW136" s="26"/>
      <c r="CVX136" s="14"/>
      <c r="CVY136" s="55"/>
      <c r="CVZ136" s="28"/>
      <c r="CWA136" s="28"/>
      <c r="CWB136" s="31"/>
      <c r="CWC136" s="35"/>
      <c r="CWD136" s="31"/>
      <c r="CWE136" s="26"/>
      <c r="CWF136" s="14"/>
      <c r="CWG136" s="55"/>
      <c r="CWH136" s="28"/>
      <c r="CWI136" s="28"/>
      <c r="CWJ136" s="31"/>
      <c r="CWK136" s="35"/>
      <c r="CWL136" s="31"/>
      <c r="CWM136" s="26"/>
      <c r="CWN136" s="14"/>
      <c r="CWO136" s="55"/>
      <c r="CWP136" s="28"/>
      <c r="CWQ136" s="28"/>
      <c r="CWR136" s="31"/>
      <c r="CWS136" s="35"/>
      <c r="CWT136" s="31"/>
      <c r="CWU136" s="26"/>
      <c r="CWV136" s="14"/>
      <c r="CWW136" s="55"/>
      <c r="CWX136" s="28"/>
      <c r="CWY136" s="28"/>
      <c r="CWZ136" s="31"/>
      <c r="CXA136" s="35"/>
      <c r="CXB136" s="31"/>
      <c r="CXC136" s="26"/>
      <c r="CXD136" s="14"/>
      <c r="CXE136" s="55"/>
      <c r="CXF136" s="28"/>
      <c r="CXG136" s="28"/>
      <c r="CXH136" s="31"/>
      <c r="CXI136" s="35"/>
      <c r="CXJ136" s="31"/>
      <c r="CXK136" s="26"/>
      <c r="CXL136" s="14"/>
      <c r="CXM136" s="55"/>
      <c r="CXN136" s="28"/>
      <c r="CXO136" s="28"/>
      <c r="CXP136" s="31"/>
      <c r="CXQ136" s="35"/>
      <c r="CXR136" s="31"/>
      <c r="CXS136" s="26"/>
      <c r="CXT136" s="14"/>
      <c r="CXU136" s="55"/>
      <c r="CXV136" s="28"/>
      <c r="CXW136" s="28"/>
      <c r="CXX136" s="31"/>
      <c r="CXY136" s="35"/>
      <c r="CXZ136" s="31"/>
      <c r="CYA136" s="26"/>
      <c r="CYB136" s="14"/>
      <c r="CYC136" s="55"/>
      <c r="CYD136" s="28"/>
      <c r="CYE136" s="28"/>
      <c r="CYF136" s="31"/>
      <c r="CYG136" s="35"/>
      <c r="CYH136" s="31"/>
      <c r="CYI136" s="26"/>
      <c r="CYJ136" s="14"/>
      <c r="CYK136" s="55"/>
      <c r="CYL136" s="28"/>
      <c r="CYM136" s="28"/>
      <c r="CYN136" s="31"/>
      <c r="CYO136" s="35"/>
      <c r="CYP136" s="31"/>
      <c r="CYQ136" s="26"/>
      <c r="CYR136" s="14"/>
      <c r="CYS136" s="55"/>
      <c r="CYT136" s="28"/>
      <c r="CYU136" s="28"/>
      <c r="CYV136" s="31"/>
      <c r="CYW136" s="35"/>
      <c r="CYX136" s="31"/>
      <c r="CYY136" s="26"/>
      <c r="CYZ136" s="14"/>
      <c r="CZA136" s="55"/>
      <c r="CZB136" s="28"/>
      <c r="CZC136" s="28"/>
      <c r="CZD136" s="31"/>
      <c r="CZE136" s="35"/>
      <c r="CZF136" s="31"/>
      <c r="CZG136" s="26"/>
      <c r="CZH136" s="14"/>
      <c r="CZI136" s="55"/>
      <c r="CZJ136" s="28"/>
      <c r="CZK136" s="28"/>
      <c r="CZL136" s="31"/>
      <c r="CZM136" s="35"/>
      <c r="CZN136" s="31"/>
      <c r="CZO136" s="26"/>
      <c r="CZP136" s="14"/>
      <c r="CZQ136" s="55"/>
      <c r="CZR136" s="28"/>
      <c r="CZS136" s="28"/>
      <c r="CZT136" s="31"/>
      <c r="CZU136" s="35"/>
      <c r="CZV136" s="31"/>
      <c r="CZW136" s="26"/>
      <c r="CZX136" s="14"/>
      <c r="CZY136" s="55"/>
      <c r="CZZ136" s="28"/>
      <c r="DAA136" s="28"/>
      <c r="DAB136" s="31"/>
      <c r="DAC136" s="35"/>
      <c r="DAD136" s="31"/>
      <c r="DAE136" s="26"/>
      <c r="DAF136" s="14"/>
      <c r="DAG136" s="55"/>
      <c r="DAH136" s="28"/>
      <c r="DAI136" s="28"/>
      <c r="DAJ136" s="31"/>
      <c r="DAK136" s="35"/>
      <c r="DAL136" s="31"/>
      <c r="DAM136" s="26"/>
      <c r="DAN136" s="14"/>
      <c r="DAO136" s="55"/>
      <c r="DAP136" s="28"/>
      <c r="DAQ136" s="28"/>
      <c r="DAR136" s="31"/>
      <c r="DAS136" s="35"/>
      <c r="DAT136" s="31"/>
      <c r="DAU136" s="26"/>
      <c r="DAV136" s="14"/>
      <c r="DAW136" s="55"/>
      <c r="DAX136" s="28"/>
      <c r="DAY136" s="28"/>
      <c r="DAZ136" s="31"/>
      <c r="DBA136" s="35"/>
      <c r="DBB136" s="31"/>
      <c r="DBC136" s="26"/>
      <c r="DBD136" s="14"/>
      <c r="DBE136" s="55"/>
      <c r="DBF136" s="28"/>
      <c r="DBG136" s="28"/>
      <c r="DBH136" s="31"/>
      <c r="DBI136" s="35"/>
      <c r="DBJ136" s="31"/>
      <c r="DBK136" s="26"/>
      <c r="DBL136" s="14"/>
      <c r="DBM136" s="55"/>
      <c r="DBN136" s="28"/>
      <c r="DBO136" s="28"/>
      <c r="DBP136" s="31"/>
      <c r="DBQ136" s="35"/>
      <c r="DBR136" s="31"/>
      <c r="DBS136" s="26"/>
      <c r="DBT136" s="14"/>
      <c r="DBU136" s="55"/>
      <c r="DBV136" s="28"/>
      <c r="DBW136" s="28"/>
      <c r="DBX136" s="31"/>
      <c r="DBY136" s="35"/>
      <c r="DBZ136" s="31"/>
      <c r="DCA136" s="26"/>
      <c r="DCB136" s="14"/>
      <c r="DCC136" s="55"/>
      <c r="DCD136" s="28"/>
      <c r="DCE136" s="28"/>
      <c r="DCF136" s="31"/>
      <c r="DCG136" s="35"/>
      <c r="DCH136" s="31"/>
      <c r="DCI136" s="26"/>
      <c r="DCJ136" s="14"/>
      <c r="DCK136" s="55"/>
      <c r="DCL136" s="28"/>
      <c r="DCM136" s="28"/>
      <c r="DCN136" s="31"/>
      <c r="DCO136" s="35"/>
      <c r="DCP136" s="31"/>
      <c r="DCQ136" s="26"/>
      <c r="DCR136" s="14"/>
      <c r="DCS136" s="55"/>
      <c r="DCT136" s="28"/>
      <c r="DCU136" s="28"/>
      <c r="DCV136" s="31"/>
      <c r="DCW136" s="35"/>
      <c r="DCX136" s="31"/>
      <c r="DCY136" s="26"/>
      <c r="DCZ136" s="14"/>
      <c r="DDA136" s="55"/>
      <c r="DDB136" s="28"/>
      <c r="DDC136" s="28"/>
      <c r="DDD136" s="31"/>
      <c r="DDE136" s="35"/>
      <c r="DDF136" s="31"/>
      <c r="DDG136" s="26"/>
      <c r="DDH136" s="14"/>
      <c r="DDI136" s="55"/>
      <c r="DDJ136" s="28"/>
      <c r="DDK136" s="28"/>
      <c r="DDL136" s="31"/>
      <c r="DDM136" s="35"/>
      <c r="DDN136" s="31"/>
      <c r="DDO136" s="26"/>
      <c r="DDP136" s="14"/>
      <c r="DDQ136" s="55"/>
      <c r="DDR136" s="28"/>
      <c r="DDS136" s="28"/>
      <c r="DDT136" s="31"/>
      <c r="DDU136" s="35"/>
      <c r="DDV136" s="31"/>
      <c r="DDW136" s="26"/>
      <c r="DDX136" s="14"/>
      <c r="DDY136" s="55"/>
      <c r="DDZ136" s="28"/>
      <c r="DEA136" s="28"/>
      <c r="DEB136" s="31"/>
      <c r="DEC136" s="35"/>
      <c r="DED136" s="31"/>
      <c r="DEE136" s="26"/>
      <c r="DEF136" s="14"/>
      <c r="DEG136" s="55"/>
      <c r="DEH136" s="28"/>
      <c r="DEI136" s="28"/>
      <c r="DEJ136" s="31"/>
      <c r="DEK136" s="35"/>
      <c r="DEL136" s="31"/>
      <c r="DEM136" s="26"/>
      <c r="DEN136" s="14"/>
      <c r="DEO136" s="55"/>
      <c r="DEP136" s="28"/>
      <c r="DEQ136" s="28"/>
      <c r="DER136" s="31"/>
      <c r="DES136" s="35"/>
      <c r="DET136" s="31"/>
      <c r="DEU136" s="26"/>
      <c r="DEV136" s="14"/>
      <c r="DEW136" s="55"/>
      <c r="DEX136" s="28"/>
      <c r="DEY136" s="28"/>
      <c r="DEZ136" s="31"/>
      <c r="DFA136" s="35"/>
      <c r="DFB136" s="31"/>
      <c r="DFC136" s="26"/>
      <c r="DFD136" s="14"/>
      <c r="DFE136" s="55"/>
      <c r="DFF136" s="28"/>
      <c r="DFG136" s="28"/>
      <c r="DFH136" s="31"/>
      <c r="DFI136" s="35"/>
      <c r="DFJ136" s="31"/>
      <c r="DFK136" s="26"/>
      <c r="DFL136" s="14"/>
      <c r="DFM136" s="55"/>
      <c r="DFN136" s="28"/>
      <c r="DFO136" s="28"/>
      <c r="DFP136" s="31"/>
      <c r="DFQ136" s="35"/>
      <c r="DFR136" s="31"/>
      <c r="DFS136" s="26"/>
      <c r="DFT136" s="14"/>
      <c r="DFU136" s="55"/>
      <c r="DFV136" s="28"/>
      <c r="DFW136" s="28"/>
      <c r="DFX136" s="31"/>
      <c r="DFY136" s="35"/>
      <c r="DFZ136" s="31"/>
      <c r="DGA136" s="26"/>
      <c r="DGB136" s="14"/>
      <c r="DGC136" s="55"/>
      <c r="DGD136" s="28"/>
      <c r="DGE136" s="28"/>
      <c r="DGF136" s="31"/>
      <c r="DGG136" s="35"/>
      <c r="DGH136" s="31"/>
      <c r="DGI136" s="26"/>
      <c r="DGJ136" s="14"/>
      <c r="DGK136" s="55"/>
      <c r="DGL136" s="28"/>
      <c r="DGM136" s="28"/>
      <c r="DGN136" s="31"/>
      <c r="DGO136" s="35"/>
      <c r="DGP136" s="31"/>
      <c r="DGQ136" s="26"/>
      <c r="DGR136" s="14"/>
      <c r="DGS136" s="55"/>
      <c r="DGT136" s="28"/>
      <c r="DGU136" s="28"/>
      <c r="DGV136" s="31"/>
      <c r="DGW136" s="35"/>
      <c r="DGX136" s="31"/>
      <c r="DGY136" s="26"/>
      <c r="DGZ136" s="14"/>
      <c r="DHA136" s="55"/>
      <c r="DHB136" s="28"/>
      <c r="DHC136" s="28"/>
      <c r="DHD136" s="31"/>
      <c r="DHE136" s="35"/>
      <c r="DHF136" s="31"/>
      <c r="DHG136" s="26"/>
      <c r="DHH136" s="14"/>
      <c r="DHI136" s="55"/>
      <c r="DHJ136" s="28"/>
      <c r="DHK136" s="28"/>
      <c r="DHL136" s="31"/>
      <c r="DHM136" s="35"/>
      <c r="DHN136" s="31"/>
      <c r="DHO136" s="26"/>
      <c r="DHP136" s="14"/>
      <c r="DHQ136" s="55"/>
      <c r="DHR136" s="28"/>
      <c r="DHS136" s="28"/>
      <c r="DHT136" s="31"/>
      <c r="DHU136" s="35"/>
      <c r="DHV136" s="31"/>
      <c r="DHW136" s="26"/>
      <c r="DHX136" s="14"/>
      <c r="DHY136" s="55"/>
      <c r="DHZ136" s="28"/>
      <c r="DIA136" s="28"/>
      <c r="DIB136" s="31"/>
      <c r="DIC136" s="35"/>
      <c r="DID136" s="31"/>
      <c r="DIE136" s="26"/>
      <c r="DIF136" s="14"/>
      <c r="DIG136" s="55"/>
      <c r="DIH136" s="28"/>
      <c r="DII136" s="28"/>
      <c r="DIJ136" s="31"/>
      <c r="DIK136" s="35"/>
      <c r="DIL136" s="31"/>
      <c r="DIM136" s="26"/>
      <c r="DIN136" s="14"/>
      <c r="DIO136" s="55"/>
      <c r="DIP136" s="28"/>
      <c r="DIQ136" s="28"/>
      <c r="DIR136" s="31"/>
      <c r="DIS136" s="35"/>
      <c r="DIT136" s="31"/>
      <c r="DIU136" s="26"/>
      <c r="DIV136" s="14"/>
      <c r="DIW136" s="55"/>
      <c r="DIX136" s="28"/>
      <c r="DIY136" s="28"/>
      <c r="DIZ136" s="31"/>
      <c r="DJA136" s="35"/>
      <c r="DJB136" s="31"/>
      <c r="DJC136" s="26"/>
      <c r="DJD136" s="14"/>
      <c r="DJE136" s="55"/>
      <c r="DJF136" s="28"/>
      <c r="DJG136" s="28"/>
      <c r="DJH136" s="31"/>
      <c r="DJI136" s="35"/>
      <c r="DJJ136" s="31"/>
      <c r="DJK136" s="26"/>
      <c r="DJL136" s="14"/>
      <c r="DJM136" s="55"/>
      <c r="DJN136" s="28"/>
      <c r="DJO136" s="28"/>
      <c r="DJP136" s="31"/>
      <c r="DJQ136" s="35"/>
      <c r="DJR136" s="31"/>
      <c r="DJS136" s="26"/>
      <c r="DJT136" s="14"/>
      <c r="DJU136" s="55"/>
      <c r="DJV136" s="28"/>
      <c r="DJW136" s="28"/>
      <c r="DJX136" s="31"/>
      <c r="DJY136" s="35"/>
      <c r="DJZ136" s="31"/>
      <c r="DKA136" s="26"/>
      <c r="DKB136" s="14"/>
      <c r="DKC136" s="55"/>
      <c r="DKD136" s="28"/>
      <c r="DKE136" s="28"/>
      <c r="DKF136" s="31"/>
      <c r="DKG136" s="35"/>
      <c r="DKH136" s="31"/>
      <c r="DKI136" s="26"/>
      <c r="DKJ136" s="14"/>
      <c r="DKK136" s="55"/>
      <c r="DKL136" s="28"/>
      <c r="DKM136" s="28"/>
      <c r="DKN136" s="31"/>
      <c r="DKO136" s="35"/>
      <c r="DKP136" s="31"/>
      <c r="DKQ136" s="26"/>
      <c r="DKR136" s="14"/>
      <c r="DKS136" s="55"/>
      <c r="DKT136" s="28"/>
      <c r="DKU136" s="28"/>
      <c r="DKV136" s="31"/>
      <c r="DKW136" s="35"/>
      <c r="DKX136" s="31"/>
      <c r="DKY136" s="26"/>
      <c r="DKZ136" s="14"/>
      <c r="DLA136" s="55"/>
      <c r="DLB136" s="28"/>
      <c r="DLC136" s="28"/>
      <c r="DLD136" s="31"/>
      <c r="DLE136" s="35"/>
      <c r="DLF136" s="31"/>
      <c r="DLG136" s="26"/>
      <c r="DLH136" s="14"/>
      <c r="DLI136" s="55"/>
      <c r="DLJ136" s="28"/>
      <c r="DLK136" s="28"/>
      <c r="DLL136" s="31"/>
      <c r="DLM136" s="35"/>
      <c r="DLN136" s="31"/>
      <c r="DLO136" s="26"/>
      <c r="DLP136" s="14"/>
      <c r="DLQ136" s="55"/>
      <c r="DLR136" s="28"/>
      <c r="DLS136" s="28"/>
      <c r="DLT136" s="31"/>
      <c r="DLU136" s="35"/>
      <c r="DLV136" s="31"/>
      <c r="DLW136" s="26"/>
      <c r="DLX136" s="14"/>
      <c r="DLY136" s="55"/>
      <c r="DLZ136" s="28"/>
      <c r="DMA136" s="28"/>
      <c r="DMB136" s="31"/>
      <c r="DMC136" s="35"/>
      <c r="DMD136" s="31"/>
      <c r="DME136" s="26"/>
      <c r="DMF136" s="14"/>
      <c r="DMG136" s="55"/>
      <c r="DMH136" s="28"/>
      <c r="DMI136" s="28"/>
      <c r="DMJ136" s="31"/>
      <c r="DMK136" s="35"/>
      <c r="DML136" s="31"/>
      <c r="DMM136" s="26"/>
      <c r="DMN136" s="14"/>
      <c r="DMO136" s="55"/>
      <c r="DMP136" s="28"/>
      <c r="DMQ136" s="28"/>
      <c r="DMR136" s="31"/>
      <c r="DMS136" s="35"/>
      <c r="DMT136" s="31"/>
      <c r="DMU136" s="26"/>
      <c r="DMV136" s="14"/>
      <c r="DMW136" s="55"/>
      <c r="DMX136" s="28"/>
      <c r="DMY136" s="28"/>
      <c r="DMZ136" s="31"/>
      <c r="DNA136" s="35"/>
      <c r="DNB136" s="31"/>
      <c r="DNC136" s="26"/>
      <c r="DND136" s="14"/>
      <c r="DNE136" s="55"/>
      <c r="DNF136" s="28"/>
      <c r="DNG136" s="28"/>
      <c r="DNH136" s="31"/>
      <c r="DNI136" s="35"/>
      <c r="DNJ136" s="31"/>
      <c r="DNK136" s="26"/>
      <c r="DNL136" s="14"/>
      <c r="DNM136" s="55"/>
      <c r="DNN136" s="28"/>
      <c r="DNO136" s="28"/>
      <c r="DNP136" s="31"/>
      <c r="DNQ136" s="35"/>
      <c r="DNR136" s="31"/>
      <c r="DNS136" s="26"/>
      <c r="DNT136" s="14"/>
      <c r="DNU136" s="55"/>
      <c r="DNV136" s="28"/>
      <c r="DNW136" s="28"/>
      <c r="DNX136" s="31"/>
      <c r="DNY136" s="35"/>
      <c r="DNZ136" s="31"/>
      <c r="DOA136" s="26"/>
      <c r="DOB136" s="14"/>
      <c r="DOC136" s="55"/>
      <c r="DOD136" s="28"/>
      <c r="DOE136" s="28"/>
      <c r="DOF136" s="31"/>
      <c r="DOG136" s="35"/>
      <c r="DOH136" s="31"/>
      <c r="DOI136" s="26"/>
      <c r="DOJ136" s="14"/>
      <c r="DOK136" s="55"/>
      <c r="DOL136" s="28"/>
      <c r="DOM136" s="28"/>
      <c r="DON136" s="31"/>
      <c r="DOO136" s="35"/>
      <c r="DOP136" s="31"/>
      <c r="DOQ136" s="26"/>
      <c r="DOR136" s="14"/>
      <c r="DOS136" s="55"/>
      <c r="DOT136" s="28"/>
      <c r="DOU136" s="28"/>
      <c r="DOV136" s="31"/>
      <c r="DOW136" s="35"/>
      <c r="DOX136" s="31"/>
      <c r="DOY136" s="26"/>
      <c r="DOZ136" s="14"/>
      <c r="DPA136" s="55"/>
      <c r="DPB136" s="28"/>
      <c r="DPC136" s="28"/>
      <c r="DPD136" s="31"/>
      <c r="DPE136" s="35"/>
      <c r="DPF136" s="31"/>
      <c r="DPG136" s="26"/>
      <c r="DPH136" s="14"/>
      <c r="DPI136" s="55"/>
      <c r="DPJ136" s="28"/>
      <c r="DPK136" s="28"/>
      <c r="DPL136" s="31"/>
      <c r="DPM136" s="35"/>
      <c r="DPN136" s="31"/>
      <c r="DPO136" s="26"/>
      <c r="DPP136" s="14"/>
      <c r="DPQ136" s="55"/>
      <c r="DPR136" s="28"/>
      <c r="DPS136" s="28"/>
      <c r="DPT136" s="31"/>
      <c r="DPU136" s="35"/>
      <c r="DPV136" s="31"/>
      <c r="DPW136" s="26"/>
      <c r="DPX136" s="14"/>
      <c r="DPY136" s="55"/>
      <c r="DPZ136" s="28"/>
      <c r="DQA136" s="28"/>
      <c r="DQB136" s="31"/>
      <c r="DQC136" s="35"/>
      <c r="DQD136" s="31"/>
      <c r="DQE136" s="26"/>
      <c r="DQF136" s="14"/>
      <c r="DQG136" s="55"/>
      <c r="DQH136" s="28"/>
      <c r="DQI136" s="28"/>
      <c r="DQJ136" s="31"/>
      <c r="DQK136" s="35"/>
      <c r="DQL136" s="31"/>
      <c r="DQM136" s="26"/>
      <c r="DQN136" s="14"/>
      <c r="DQO136" s="55"/>
      <c r="DQP136" s="28"/>
      <c r="DQQ136" s="28"/>
      <c r="DQR136" s="31"/>
      <c r="DQS136" s="35"/>
      <c r="DQT136" s="31"/>
      <c r="DQU136" s="26"/>
      <c r="DQV136" s="14"/>
      <c r="DQW136" s="55"/>
      <c r="DQX136" s="28"/>
      <c r="DQY136" s="28"/>
      <c r="DQZ136" s="31"/>
      <c r="DRA136" s="35"/>
      <c r="DRB136" s="31"/>
      <c r="DRC136" s="26"/>
      <c r="DRD136" s="14"/>
      <c r="DRE136" s="55"/>
      <c r="DRF136" s="28"/>
      <c r="DRG136" s="28"/>
      <c r="DRH136" s="31"/>
      <c r="DRI136" s="35"/>
      <c r="DRJ136" s="31"/>
      <c r="DRK136" s="26"/>
      <c r="DRL136" s="14"/>
      <c r="DRM136" s="55"/>
      <c r="DRN136" s="28"/>
      <c r="DRO136" s="28"/>
      <c r="DRP136" s="31"/>
      <c r="DRQ136" s="35"/>
      <c r="DRR136" s="31"/>
      <c r="DRS136" s="26"/>
      <c r="DRT136" s="14"/>
      <c r="DRU136" s="55"/>
      <c r="DRV136" s="28"/>
      <c r="DRW136" s="28"/>
      <c r="DRX136" s="31"/>
      <c r="DRY136" s="35"/>
      <c r="DRZ136" s="31"/>
      <c r="DSA136" s="26"/>
      <c r="DSB136" s="14"/>
      <c r="DSC136" s="55"/>
      <c r="DSD136" s="28"/>
      <c r="DSE136" s="28"/>
      <c r="DSF136" s="31"/>
      <c r="DSG136" s="35"/>
      <c r="DSH136" s="31"/>
      <c r="DSI136" s="26"/>
      <c r="DSJ136" s="14"/>
      <c r="DSK136" s="55"/>
      <c r="DSL136" s="28"/>
      <c r="DSM136" s="28"/>
      <c r="DSN136" s="31"/>
      <c r="DSO136" s="35"/>
      <c r="DSP136" s="31"/>
      <c r="DSQ136" s="26"/>
      <c r="DSR136" s="14"/>
      <c r="DSS136" s="55"/>
      <c r="DST136" s="28"/>
      <c r="DSU136" s="28"/>
      <c r="DSV136" s="31"/>
      <c r="DSW136" s="35"/>
      <c r="DSX136" s="31"/>
      <c r="DSY136" s="26"/>
      <c r="DSZ136" s="14"/>
      <c r="DTA136" s="55"/>
      <c r="DTB136" s="28"/>
      <c r="DTC136" s="28"/>
      <c r="DTD136" s="31"/>
      <c r="DTE136" s="35"/>
      <c r="DTF136" s="31"/>
      <c r="DTG136" s="26"/>
      <c r="DTH136" s="14"/>
      <c r="DTI136" s="55"/>
      <c r="DTJ136" s="28"/>
      <c r="DTK136" s="28"/>
      <c r="DTL136" s="31"/>
      <c r="DTM136" s="35"/>
      <c r="DTN136" s="31"/>
      <c r="DTO136" s="26"/>
      <c r="DTP136" s="14"/>
      <c r="DTQ136" s="55"/>
      <c r="DTR136" s="28"/>
      <c r="DTS136" s="28"/>
      <c r="DTT136" s="31"/>
      <c r="DTU136" s="35"/>
      <c r="DTV136" s="31"/>
      <c r="DTW136" s="26"/>
      <c r="DTX136" s="14"/>
      <c r="DTY136" s="55"/>
      <c r="DTZ136" s="28"/>
      <c r="DUA136" s="28"/>
      <c r="DUB136" s="31"/>
      <c r="DUC136" s="35"/>
      <c r="DUD136" s="31"/>
      <c r="DUE136" s="26"/>
      <c r="DUF136" s="14"/>
      <c r="DUG136" s="55"/>
      <c r="DUH136" s="28"/>
      <c r="DUI136" s="28"/>
      <c r="DUJ136" s="31"/>
      <c r="DUK136" s="35"/>
      <c r="DUL136" s="31"/>
      <c r="DUM136" s="26"/>
      <c r="DUN136" s="14"/>
      <c r="DUO136" s="55"/>
      <c r="DUP136" s="28"/>
      <c r="DUQ136" s="28"/>
      <c r="DUR136" s="31"/>
      <c r="DUS136" s="35"/>
      <c r="DUT136" s="31"/>
      <c r="DUU136" s="26"/>
      <c r="DUV136" s="14"/>
      <c r="DUW136" s="55"/>
      <c r="DUX136" s="28"/>
      <c r="DUY136" s="28"/>
      <c r="DUZ136" s="31"/>
      <c r="DVA136" s="35"/>
      <c r="DVB136" s="31"/>
      <c r="DVC136" s="26"/>
      <c r="DVD136" s="14"/>
      <c r="DVE136" s="55"/>
      <c r="DVF136" s="28"/>
      <c r="DVG136" s="28"/>
      <c r="DVH136" s="31"/>
      <c r="DVI136" s="35"/>
      <c r="DVJ136" s="31"/>
      <c r="DVK136" s="26"/>
      <c r="DVL136" s="14"/>
      <c r="DVM136" s="55"/>
      <c r="DVN136" s="28"/>
      <c r="DVO136" s="28"/>
      <c r="DVP136" s="31"/>
      <c r="DVQ136" s="35"/>
      <c r="DVR136" s="31"/>
      <c r="DVS136" s="26"/>
      <c r="DVT136" s="14"/>
      <c r="DVU136" s="55"/>
      <c r="DVV136" s="28"/>
      <c r="DVW136" s="28"/>
      <c r="DVX136" s="31"/>
      <c r="DVY136" s="35"/>
      <c r="DVZ136" s="31"/>
      <c r="DWA136" s="26"/>
      <c r="DWB136" s="14"/>
      <c r="DWC136" s="55"/>
      <c r="DWD136" s="28"/>
      <c r="DWE136" s="28"/>
      <c r="DWF136" s="31"/>
      <c r="DWG136" s="35"/>
      <c r="DWH136" s="31"/>
      <c r="DWI136" s="26"/>
      <c r="DWJ136" s="14"/>
      <c r="DWK136" s="55"/>
      <c r="DWL136" s="28"/>
      <c r="DWM136" s="28"/>
      <c r="DWN136" s="31"/>
      <c r="DWO136" s="35"/>
      <c r="DWP136" s="31"/>
      <c r="DWQ136" s="26"/>
      <c r="DWR136" s="14"/>
      <c r="DWS136" s="55"/>
      <c r="DWT136" s="28"/>
      <c r="DWU136" s="28"/>
      <c r="DWV136" s="31"/>
      <c r="DWW136" s="35"/>
      <c r="DWX136" s="31"/>
      <c r="DWY136" s="26"/>
      <c r="DWZ136" s="14"/>
      <c r="DXA136" s="55"/>
      <c r="DXB136" s="28"/>
      <c r="DXC136" s="28"/>
      <c r="DXD136" s="31"/>
      <c r="DXE136" s="35"/>
      <c r="DXF136" s="31"/>
      <c r="DXG136" s="26"/>
      <c r="DXH136" s="14"/>
      <c r="DXI136" s="55"/>
      <c r="DXJ136" s="28"/>
      <c r="DXK136" s="28"/>
      <c r="DXL136" s="31"/>
      <c r="DXM136" s="35"/>
      <c r="DXN136" s="31"/>
      <c r="DXO136" s="26"/>
      <c r="DXP136" s="14"/>
      <c r="DXQ136" s="55"/>
      <c r="DXR136" s="28"/>
      <c r="DXS136" s="28"/>
      <c r="DXT136" s="31"/>
      <c r="DXU136" s="35"/>
      <c r="DXV136" s="31"/>
      <c r="DXW136" s="26"/>
      <c r="DXX136" s="14"/>
      <c r="DXY136" s="55"/>
      <c r="DXZ136" s="28"/>
      <c r="DYA136" s="28"/>
      <c r="DYB136" s="31"/>
      <c r="DYC136" s="35"/>
      <c r="DYD136" s="31"/>
      <c r="DYE136" s="26"/>
      <c r="DYF136" s="14"/>
      <c r="DYG136" s="55"/>
      <c r="DYH136" s="28"/>
      <c r="DYI136" s="28"/>
      <c r="DYJ136" s="31"/>
      <c r="DYK136" s="35"/>
      <c r="DYL136" s="31"/>
      <c r="DYM136" s="26"/>
      <c r="DYN136" s="14"/>
      <c r="DYO136" s="55"/>
      <c r="DYP136" s="28"/>
      <c r="DYQ136" s="28"/>
      <c r="DYR136" s="31"/>
      <c r="DYS136" s="35"/>
      <c r="DYT136" s="31"/>
      <c r="DYU136" s="26"/>
      <c r="DYV136" s="14"/>
      <c r="DYW136" s="55"/>
      <c r="DYX136" s="28"/>
      <c r="DYY136" s="28"/>
      <c r="DYZ136" s="31"/>
      <c r="DZA136" s="35"/>
      <c r="DZB136" s="31"/>
      <c r="DZC136" s="26"/>
      <c r="DZD136" s="14"/>
      <c r="DZE136" s="55"/>
      <c r="DZF136" s="28"/>
      <c r="DZG136" s="28"/>
      <c r="DZH136" s="31"/>
      <c r="DZI136" s="35"/>
      <c r="DZJ136" s="31"/>
      <c r="DZK136" s="26"/>
      <c r="DZL136" s="14"/>
      <c r="DZM136" s="55"/>
      <c r="DZN136" s="28"/>
      <c r="DZO136" s="28"/>
      <c r="DZP136" s="31"/>
      <c r="DZQ136" s="35"/>
      <c r="DZR136" s="31"/>
      <c r="DZS136" s="26"/>
      <c r="DZT136" s="14"/>
      <c r="DZU136" s="55"/>
      <c r="DZV136" s="28"/>
      <c r="DZW136" s="28"/>
      <c r="DZX136" s="31"/>
      <c r="DZY136" s="35"/>
      <c r="DZZ136" s="31"/>
      <c r="EAA136" s="26"/>
      <c r="EAB136" s="14"/>
      <c r="EAC136" s="55"/>
      <c r="EAD136" s="28"/>
      <c r="EAE136" s="28"/>
      <c r="EAF136" s="31"/>
      <c r="EAG136" s="35"/>
      <c r="EAH136" s="31"/>
      <c r="EAI136" s="26"/>
      <c r="EAJ136" s="14"/>
      <c r="EAK136" s="55"/>
      <c r="EAL136" s="28"/>
      <c r="EAM136" s="28"/>
      <c r="EAN136" s="31"/>
      <c r="EAO136" s="35"/>
      <c r="EAP136" s="31"/>
      <c r="EAQ136" s="26"/>
      <c r="EAR136" s="14"/>
      <c r="EAS136" s="55"/>
      <c r="EAT136" s="28"/>
      <c r="EAU136" s="28"/>
      <c r="EAV136" s="31"/>
      <c r="EAW136" s="35"/>
      <c r="EAX136" s="31"/>
      <c r="EAY136" s="26"/>
      <c r="EAZ136" s="14"/>
      <c r="EBA136" s="55"/>
      <c r="EBB136" s="28"/>
      <c r="EBC136" s="28"/>
      <c r="EBD136" s="31"/>
      <c r="EBE136" s="35"/>
      <c r="EBF136" s="31"/>
      <c r="EBG136" s="26"/>
      <c r="EBH136" s="14"/>
      <c r="EBI136" s="55"/>
      <c r="EBJ136" s="28"/>
      <c r="EBK136" s="28"/>
      <c r="EBL136" s="31"/>
      <c r="EBM136" s="35"/>
      <c r="EBN136" s="31"/>
      <c r="EBO136" s="26"/>
      <c r="EBP136" s="14"/>
      <c r="EBQ136" s="55"/>
      <c r="EBR136" s="28"/>
      <c r="EBS136" s="28"/>
      <c r="EBT136" s="31"/>
      <c r="EBU136" s="35"/>
      <c r="EBV136" s="31"/>
      <c r="EBW136" s="26"/>
      <c r="EBX136" s="14"/>
      <c r="EBY136" s="55"/>
      <c r="EBZ136" s="28"/>
      <c r="ECA136" s="28"/>
      <c r="ECB136" s="31"/>
      <c r="ECC136" s="35"/>
      <c r="ECD136" s="31"/>
      <c r="ECE136" s="26"/>
      <c r="ECF136" s="14"/>
      <c r="ECG136" s="55"/>
      <c r="ECH136" s="28"/>
      <c r="ECI136" s="28"/>
      <c r="ECJ136" s="31"/>
      <c r="ECK136" s="35"/>
      <c r="ECL136" s="31"/>
      <c r="ECM136" s="26"/>
      <c r="ECN136" s="14"/>
      <c r="ECO136" s="55"/>
      <c r="ECP136" s="28"/>
      <c r="ECQ136" s="28"/>
      <c r="ECR136" s="31"/>
      <c r="ECS136" s="35"/>
      <c r="ECT136" s="31"/>
      <c r="ECU136" s="26"/>
      <c r="ECV136" s="14"/>
      <c r="ECW136" s="55"/>
      <c r="ECX136" s="28"/>
      <c r="ECY136" s="28"/>
      <c r="ECZ136" s="31"/>
      <c r="EDA136" s="35"/>
      <c r="EDB136" s="31"/>
      <c r="EDC136" s="26"/>
      <c r="EDD136" s="14"/>
      <c r="EDE136" s="55"/>
      <c r="EDF136" s="28"/>
      <c r="EDG136" s="28"/>
      <c r="EDH136" s="31"/>
      <c r="EDI136" s="35"/>
      <c r="EDJ136" s="31"/>
      <c r="EDK136" s="26"/>
      <c r="EDL136" s="14"/>
      <c r="EDM136" s="55"/>
      <c r="EDN136" s="28"/>
      <c r="EDO136" s="28"/>
      <c r="EDP136" s="31"/>
      <c r="EDQ136" s="35"/>
      <c r="EDR136" s="31"/>
      <c r="EDS136" s="26"/>
      <c r="EDT136" s="14"/>
      <c r="EDU136" s="55"/>
      <c r="EDV136" s="28"/>
      <c r="EDW136" s="28"/>
      <c r="EDX136" s="31"/>
      <c r="EDY136" s="35"/>
      <c r="EDZ136" s="31"/>
      <c r="EEA136" s="26"/>
      <c r="EEB136" s="14"/>
      <c r="EEC136" s="55"/>
      <c r="EED136" s="28"/>
      <c r="EEE136" s="28"/>
      <c r="EEF136" s="31"/>
      <c r="EEG136" s="35"/>
      <c r="EEH136" s="31"/>
      <c r="EEI136" s="26"/>
      <c r="EEJ136" s="14"/>
      <c r="EEK136" s="55"/>
      <c r="EEL136" s="28"/>
      <c r="EEM136" s="28"/>
      <c r="EEN136" s="31"/>
      <c r="EEO136" s="35"/>
      <c r="EEP136" s="31"/>
      <c r="EEQ136" s="26"/>
      <c r="EER136" s="14"/>
      <c r="EES136" s="55"/>
      <c r="EET136" s="28"/>
      <c r="EEU136" s="28"/>
      <c r="EEV136" s="31"/>
      <c r="EEW136" s="35"/>
      <c r="EEX136" s="31"/>
      <c r="EEY136" s="26"/>
      <c r="EEZ136" s="14"/>
      <c r="EFA136" s="55"/>
      <c r="EFB136" s="28"/>
      <c r="EFC136" s="28"/>
      <c r="EFD136" s="31"/>
      <c r="EFE136" s="35"/>
      <c r="EFF136" s="31"/>
      <c r="EFG136" s="26"/>
      <c r="EFH136" s="14"/>
      <c r="EFI136" s="55"/>
      <c r="EFJ136" s="28"/>
      <c r="EFK136" s="28"/>
      <c r="EFL136" s="31"/>
      <c r="EFM136" s="35"/>
      <c r="EFN136" s="31"/>
      <c r="EFO136" s="26"/>
      <c r="EFP136" s="14"/>
      <c r="EFQ136" s="55"/>
      <c r="EFR136" s="28"/>
      <c r="EFS136" s="28"/>
      <c r="EFT136" s="31"/>
      <c r="EFU136" s="35"/>
      <c r="EFV136" s="31"/>
      <c r="EFW136" s="26"/>
      <c r="EFX136" s="14"/>
      <c r="EFY136" s="55"/>
      <c r="EFZ136" s="28"/>
      <c r="EGA136" s="28"/>
      <c r="EGB136" s="31"/>
      <c r="EGC136" s="35"/>
      <c r="EGD136" s="31"/>
      <c r="EGE136" s="26"/>
      <c r="EGF136" s="14"/>
      <c r="EGG136" s="55"/>
      <c r="EGH136" s="28"/>
      <c r="EGI136" s="28"/>
      <c r="EGJ136" s="31"/>
      <c r="EGK136" s="35"/>
      <c r="EGL136" s="31"/>
      <c r="EGM136" s="26"/>
      <c r="EGN136" s="14"/>
      <c r="EGO136" s="55"/>
      <c r="EGP136" s="28"/>
      <c r="EGQ136" s="28"/>
      <c r="EGR136" s="31"/>
      <c r="EGS136" s="35"/>
      <c r="EGT136" s="31"/>
      <c r="EGU136" s="26"/>
      <c r="EGV136" s="14"/>
      <c r="EGW136" s="55"/>
      <c r="EGX136" s="28"/>
      <c r="EGY136" s="28"/>
      <c r="EGZ136" s="31"/>
      <c r="EHA136" s="35"/>
      <c r="EHB136" s="31"/>
      <c r="EHC136" s="26"/>
      <c r="EHD136" s="14"/>
      <c r="EHE136" s="55"/>
      <c r="EHF136" s="28"/>
      <c r="EHG136" s="28"/>
      <c r="EHH136" s="31"/>
      <c r="EHI136" s="35"/>
      <c r="EHJ136" s="31"/>
      <c r="EHK136" s="26"/>
      <c r="EHL136" s="14"/>
      <c r="EHM136" s="55"/>
      <c r="EHN136" s="28"/>
      <c r="EHO136" s="28"/>
      <c r="EHP136" s="31"/>
      <c r="EHQ136" s="35"/>
      <c r="EHR136" s="31"/>
      <c r="EHS136" s="26"/>
      <c r="EHT136" s="14"/>
      <c r="EHU136" s="55"/>
      <c r="EHV136" s="28"/>
      <c r="EHW136" s="28"/>
      <c r="EHX136" s="31"/>
      <c r="EHY136" s="35"/>
      <c r="EHZ136" s="31"/>
      <c r="EIA136" s="26"/>
      <c r="EIB136" s="14"/>
      <c r="EIC136" s="55"/>
      <c r="EID136" s="28"/>
      <c r="EIE136" s="28"/>
      <c r="EIF136" s="31"/>
      <c r="EIG136" s="35"/>
      <c r="EIH136" s="31"/>
      <c r="EII136" s="26"/>
      <c r="EIJ136" s="14"/>
      <c r="EIK136" s="55"/>
      <c r="EIL136" s="28"/>
      <c r="EIM136" s="28"/>
      <c r="EIN136" s="31"/>
      <c r="EIO136" s="35"/>
      <c r="EIP136" s="31"/>
      <c r="EIQ136" s="26"/>
      <c r="EIR136" s="14"/>
      <c r="EIS136" s="55"/>
      <c r="EIT136" s="28"/>
      <c r="EIU136" s="28"/>
      <c r="EIV136" s="31"/>
      <c r="EIW136" s="35"/>
      <c r="EIX136" s="31"/>
      <c r="EIY136" s="26"/>
      <c r="EIZ136" s="14"/>
      <c r="EJA136" s="55"/>
      <c r="EJB136" s="28"/>
      <c r="EJC136" s="28"/>
      <c r="EJD136" s="31"/>
      <c r="EJE136" s="35"/>
      <c r="EJF136" s="31"/>
      <c r="EJG136" s="26"/>
      <c r="EJH136" s="14"/>
      <c r="EJI136" s="55"/>
      <c r="EJJ136" s="28"/>
      <c r="EJK136" s="28"/>
      <c r="EJL136" s="31"/>
      <c r="EJM136" s="35"/>
      <c r="EJN136" s="31"/>
      <c r="EJO136" s="26"/>
      <c r="EJP136" s="14"/>
      <c r="EJQ136" s="55"/>
      <c r="EJR136" s="28"/>
      <c r="EJS136" s="28"/>
      <c r="EJT136" s="31"/>
      <c r="EJU136" s="35"/>
      <c r="EJV136" s="31"/>
      <c r="EJW136" s="26"/>
      <c r="EJX136" s="14"/>
      <c r="EJY136" s="55"/>
      <c r="EJZ136" s="28"/>
      <c r="EKA136" s="28"/>
      <c r="EKB136" s="31"/>
      <c r="EKC136" s="35"/>
      <c r="EKD136" s="31"/>
      <c r="EKE136" s="26"/>
      <c r="EKF136" s="14"/>
      <c r="EKG136" s="55"/>
      <c r="EKH136" s="28"/>
      <c r="EKI136" s="28"/>
      <c r="EKJ136" s="31"/>
      <c r="EKK136" s="35"/>
      <c r="EKL136" s="31"/>
      <c r="EKM136" s="26"/>
      <c r="EKN136" s="14"/>
      <c r="EKO136" s="55"/>
      <c r="EKP136" s="28"/>
      <c r="EKQ136" s="28"/>
      <c r="EKR136" s="31"/>
      <c r="EKS136" s="35"/>
      <c r="EKT136" s="31"/>
      <c r="EKU136" s="26"/>
      <c r="EKV136" s="14"/>
      <c r="EKW136" s="55"/>
      <c r="EKX136" s="28"/>
      <c r="EKY136" s="28"/>
      <c r="EKZ136" s="31"/>
      <c r="ELA136" s="35"/>
      <c r="ELB136" s="31"/>
      <c r="ELC136" s="26"/>
      <c r="ELD136" s="14"/>
      <c r="ELE136" s="55"/>
      <c r="ELF136" s="28"/>
      <c r="ELG136" s="28"/>
      <c r="ELH136" s="31"/>
      <c r="ELI136" s="35"/>
      <c r="ELJ136" s="31"/>
      <c r="ELK136" s="26"/>
      <c r="ELL136" s="14"/>
      <c r="ELM136" s="55"/>
      <c r="ELN136" s="28"/>
      <c r="ELO136" s="28"/>
      <c r="ELP136" s="31"/>
      <c r="ELQ136" s="35"/>
      <c r="ELR136" s="31"/>
      <c r="ELS136" s="26"/>
      <c r="ELT136" s="14"/>
      <c r="ELU136" s="55"/>
      <c r="ELV136" s="28"/>
      <c r="ELW136" s="28"/>
      <c r="ELX136" s="31"/>
      <c r="ELY136" s="35"/>
      <c r="ELZ136" s="31"/>
      <c r="EMA136" s="26"/>
      <c r="EMB136" s="14"/>
      <c r="EMC136" s="55"/>
      <c r="EMD136" s="28"/>
      <c r="EME136" s="28"/>
      <c r="EMF136" s="31"/>
      <c r="EMG136" s="35"/>
      <c r="EMH136" s="31"/>
      <c r="EMI136" s="26"/>
      <c r="EMJ136" s="14"/>
      <c r="EMK136" s="55"/>
      <c r="EML136" s="28"/>
      <c r="EMM136" s="28"/>
      <c r="EMN136" s="31"/>
      <c r="EMO136" s="35"/>
      <c r="EMP136" s="31"/>
      <c r="EMQ136" s="26"/>
      <c r="EMR136" s="14"/>
      <c r="EMS136" s="55"/>
      <c r="EMT136" s="28"/>
      <c r="EMU136" s="28"/>
      <c r="EMV136" s="31"/>
      <c r="EMW136" s="35"/>
      <c r="EMX136" s="31"/>
      <c r="EMY136" s="26"/>
      <c r="EMZ136" s="14"/>
      <c r="ENA136" s="55"/>
      <c r="ENB136" s="28"/>
      <c r="ENC136" s="28"/>
      <c r="END136" s="31"/>
      <c r="ENE136" s="35"/>
      <c r="ENF136" s="31"/>
      <c r="ENG136" s="26"/>
      <c r="ENH136" s="14"/>
      <c r="ENI136" s="55"/>
      <c r="ENJ136" s="28"/>
      <c r="ENK136" s="28"/>
      <c r="ENL136" s="31"/>
      <c r="ENM136" s="35"/>
      <c r="ENN136" s="31"/>
      <c r="ENO136" s="26"/>
      <c r="ENP136" s="14"/>
      <c r="ENQ136" s="55"/>
      <c r="ENR136" s="28"/>
      <c r="ENS136" s="28"/>
      <c r="ENT136" s="31"/>
      <c r="ENU136" s="35"/>
      <c r="ENV136" s="31"/>
      <c r="ENW136" s="26"/>
      <c r="ENX136" s="14"/>
      <c r="ENY136" s="55"/>
      <c r="ENZ136" s="28"/>
      <c r="EOA136" s="28"/>
      <c r="EOB136" s="31"/>
      <c r="EOC136" s="35"/>
      <c r="EOD136" s="31"/>
      <c r="EOE136" s="26"/>
      <c r="EOF136" s="14"/>
      <c r="EOG136" s="55"/>
      <c r="EOH136" s="28"/>
      <c r="EOI136" s="28"/>
      <c r="EOJ136" s="31"/>
      <c r="EOK136" s="35"/>
      <c r="EOL136" s="31"/>
      <c r="EOM136" s="26"/>
      <c r="EON136" s="14"/>
      <c r="EOO136" s="55"/>
      <c r="EOP136" s="28"/>
      <c r="EOQ136" s="28"/>
      <c r="EOR136" s="31"/>
      <c r="EOS136" s="35"/>
      <c r="EOT136" s="31"/>
      <c r="EOU136" s="26"/>
      <c r="EOV136" s="14"/>
      <c r="EOW136" s="55"/>
      <c r="EOX136" s="28"/>
      <c r="EOY136" s="28"/>
      <c r="EOZ136" s="31"/>
      <c r="EPA136" s="35"/>
      <c r="EPB136" s="31"/>
      <c r="EPC136" s="26"/>
      <c r="EPD136" s="14"/>
      <c r="EPE136" s="55"/>
      <c r="EPF136" s="28"/>
      <c r="EPG136" s="28"/>
      <c r="EPH136" s="31"/>
      <c r="EPI136" s="35"/>
      <c r="EPJ136" s="31"/>
      <c r="EPK136" s="26"/>
      <c r="EPL136" s="14"/>
      <c r="EPM136" s="55"/>
      <c r="EPN136" s="28"/>
      <c r="EPO136" s="28"/>
      <c r="EPP136" s="31"/>
      <c r="EPQ136" s="35"/>
      <c r="EPR136" s="31"/>
      <c r="EPS136" s="26"/>
      <c r="EPT136" s="14"/>
      <c r="EPU136" s="55"/>
      <c r="EPV136" s="28"/>
      <c r="EPW136" s="28"/>
      <c r="EPX136" s="31"/>
      <c r="EPY136" s="35"/>
      <c r="EPZ136" s="31"/>
      <c r="EQA136" s="26"/>
      <c r="EQB136" s="14"/>
      <c r="EQC136" s="55"/>
      <c r="EQD136" s="28"/>
      <c r="EQE136" s="28"/>
      <c r="EQF136" s="31"/>
      <c r="EQG136" s="35"/>
      <c r="EQH136" s="31"/>
      <c r="EQI136" s="26"/>
      <c r="EQJ136" s="14"/>
      <c r="EQK136" s="55"/>
      <c r="EQL136" s="28"/>
      <c r="EQM136" s="28"/>
      <c r="EQN136" s="31"/>
      <c r="EQO136" s="35"/>
      <c r="EQP136" s="31"/>
      <c r="EQQ136" s="26"/>
      <c r="EQR136" s="14"/>
      <c r="EQS136" s="55"/>
      <c r="EQT136" s="28"/>
      <c r="EQU136" s="28"/>
      <c r="EQV136" s="31"/>
      <c r="EQW136" s="35"/>
      <c r="EQX136" s="31"/>
      <c r="EQY136" s="26"/>
      <c r="EQZ136" s="14"/>
      <c r="ERA136" s="55"/>
      <c r="ERB136" s="28"/>
      <c r="ERC136" s="28"/>
      <c r="ERD136" s="31"/>
      <c r="ERE136" s="35"/>
      <c r="ERF136" s="31"/>
      <c r="ERG136" s="26"/>
      <c r="ERH136" s="14"/>
      <c r="ERI136" s="55"/>
      <c r="ERJ136" s="28"/>
      <c r="ERK136" s="28"/>
      <c r="ERL136" s="31"/>
      <c r="ERM136" s="35"/>
      <c r="ERN136" s="31"/>
      <c r="ERO136" s="26"/>
      <c r="ERP136" s="14"/>
      <c r="ERQ136" s="55"/>
      <c r="ERR136" s="28"/>
      <c r="ERS136" s="28"/>
      <c r="ERT136" s="31"/>
      <c r="ERU136" s="35"/>
      <c r="ERV136" s="31"/>
      <c r="ERW136" s="26"/>
      <c r="ERX136" s="14"/>
      <c r="ERY136" s="55"/>
      <c r="ERZ136" s="28"/>
      <c r="ESA136" s="28"/>
      <c r="ESB136" s="31"/>
      <c r="ESC136" s="35"/>
      <c r="ESD136" s="31"/>
      <c r="ESE136" s="26"/>
      <c r="ESF136" s="14"/>
      <c r="ESG136" s="55"/>
      <c r="ESH136" s="28"/>
      <c r="ESI136" s="28"/>
      <c r="ESJ136" s="31"/>
      <c r="ESK136" s="35"/>
      <c r="ESL136" s="31"/>
      <c r="ESM136" s="26"/>
      <c r="ESN136" s="14"/>
      <c r="ESO136" s="55"/>
      <c r="ESP136" s="28"/>
      <c r="ESQ136" s="28"/>
      <c r="ESR136" s="31"/>
      <c r="ESS136" s="35"/>
      <c r="EST136" s="31"/>
      <c r="ESU136" s="26"/>
      <c r="ESV136" s="14"/>
      <c r="ESW136" s="55"/>
      <c r="ESX136" s="28"/>
      <c r="ESY136" s="28"/>
      <c r="ESZ136" s="31"/>
      <c r="ETA136" s="35"/>
      <c r="ETB136" s="31"/>
      <c r="ETC136" s="26"/>
      <c r="ETD136" s="14"/>
      <c r="ETE136" s="55"/>
      <c r="ETF136" s="28"/>
      <c r="ETG136" s="28"/>
      <c r="ETH136" s="31"/>
      <c r="ETI136" s="35"/>
      <c r="ETJ136" s="31"/>
      <c r="ETK136" s="26"/>
      <c r="ETL136" s="14"/>
      <c r="ETM136" s="55"/>
      <c r="ETN136" s="28"/>
      <c r="ETO136" s="28"/>
      <c r="ETP136" s="31"/>
      <c r="ETQ136" s="35"/>
      <c r="ETR136" s="31"/>
      <c r="ETS136" s="26"/>
      <c r="ETT136" s="14"/>
      <c r="ETU136" s="55"/>
      <c r="ETV136" s="28"/>
      <c r="ETW136" s="28"/>
      <c r="ETX136" s="31"/>
      <c r="ETY136" s="35"/>
      <c r="ETZ136" s="31"/>
      <c r="EUA136" s="26"/>
      <c r="EUB136" s="14"/>
      <c r="EUC136" s="55"/>
      <c r="EUD136" s="28"/>
      <c r="EUE136" s="28"/>
      <c r="EUF136" s="31"/>
      <c r="EUG136" s="35"/>
      <c r="EUH136" s="31"/>
      <c r="EUI136" s="26"/>
      <c r="EUJ136" s="14"/>
      <c r="EUK136" s="55"/>
      <c r="EUL136" s="28"/>
      <c r="EUM136" s="28"/>
      <c r="EUN136" s="31"/>
      <c r="EUO136" s="35"/>
      <c r="EUP136" s="31"/>
      <c r="EUQ136" s="26"/>
      <c r="EUR136" s="14"/>
      <c r="EUS136" s="55"/>
      <c r="EUT136" s="28"/>
      <c r="EUU136" s="28"/>
      <c r="EUV136" s="31"/>
      <c r="EUW136" s="35"/>
      <c r="EUX136" s="31"/>
      <c r="EUY136" s="26"/>
      <c r="EUZ136" s="14"/>
      <c r="EVA136" s="55"/>
      <c r="EVB136" s="28"/>
      <c r="EVC136" s="28"/>
      <c r="EVD136" s="31"/>
      <c r="EVE136" s="35"/>
      <c r="EVF136" s="31"/>
      <c r="EVG136" s="26"/>
      <c r="EVH136" s="14"/>
      <c r="EVI136" s="55"/>
      <c r="EVJ136" s="28"/>
      <c r="EVK136" s="28"/>
      <c r="EVL136" s="31"/>
      <c r="EVM136" s="35"/>
      <c r="EVN136" s="31"/>
      <c r="EVO136" s="26"/>
      <c r="EVP136" s="14"/>
      <c r="EVQ136" s="55"/>
      <c r="EVR136" s="28"/>
      <c r="EVS136" s="28"/>
      <c r="EVT136" s="31"/>
      <c r="EVU136" s="35"/>
      <c r="EVV136" s="31"/>
      <c r="EVW136" s="26"/>
      <c r="EVX136" s="14"/>
      <c r="EVY136" s="55"/>
      <c r="EVZ136" s="28"/>
      <c r="EWA136" s="28"/>
      <c r="EWB136" s="31"/>
      <c r="EWC136" s="35"/>
      <c r="EWD136" s="31"/>
      <c r="EWE136" s="26"/>
      <c r="EWF136" s="14"/>
      <c r="EWG136" s="55"/>
      <c r="EWH136" s="28"/>
      <c r="EWI136" s="28"/>
      <c r="EWJ136" s="31"/>
      <c r="EWK136" s="35"/>
      <c r="EWL136" s="31"/>
      <c r="EWM136" s="26"/>
      <c r="EWN136" s="14"/>
      <c r="EWO136" s="55"/>
      <c r="EWP136" s="28"/>
      <c r="EWQ136" s="28"/>
      <c r="EWR136" s="31"/>
      <c r="EWS136" s="35"/>
      <c r="EWT136" s="31"/>
      <c r="EWU136" s="26"/>
      <c r="EWV136" s="14"/>
      <c r="EWW136" s="55"/>
      <c r="EWX136" s="28"/>
      <c r="EWY136" s="28"/>
      <c r="EWZ136" s="31"/>
      <c r="EXA136" s="35"/>
      <c r="EXB136" s="31"/>
      <c r="EXC136" s="26"/>
      <c r="EXD136" s="14"/>
      <c r="EXE136" s="55"/>
      <c r="EXF136" s="28"/>
      <c r="EXG136" s="28"/>
      <c r="EXH136" s="31"/>
      <c r="EXI136" s="35"/>
      <c r="EXJ136" s="31"/>
      <c r="EXK136" s="26"/>
      <c r="EXL136" s="14"/>
      <c r="EXM136" s="55"/>
      <c r="EXN136" s="28"/>
      <c r="EXO136" s="28"/>
      <c r="EXP136" s="31"/>
      <c r="EXQ136" s="35"/>
      <c r="EXR136" s="31"/>
      <c r="EXS136" s="26"/>
      <c r="EXT136" s="14"/>
      <c r="EXU136" s="55"/>
      <c r="EXV136" s="28"/>
      <c r="EXW136" s="28"/>
      <c r="EXX136" s="31"/>
      <c r="EXY136" s="35"/>
      <c r="EXZ136" s="31"/>
      <c r="EYA136" s="26"/>
      <c r="EYB136" s="14"/>
      <c r="EYC136" s="55"/>
      <c r="EYD136" s="28"/>
      <c r="EYE136" s="28"/>
      <c r="EYF136" s="31"/>
      <c r="EYG136" s="35"/>
      <c r="EYH136" s="31"/>
      <c r="EYI136" s="26"/>
      <c r="EYJ136" s="14"/>
      <c r="EYK136" s="55"/>
      <c r="EYL136" s="28"/>
      <c r="EYM136" s="28"/>
      <c r="EYN136" s="31"/>
      <c r="EYO136" s="35"/>
      <c r="EYP136" s="31"/>
      <c r="EYQ136" s="26"/>
      <c r="EYR136" s="14"/>
      <c r="EYS136" s="55"/>
      <c r="EYT136" s="28"/>
      <c r="EYU136" s="28"/>
      <c r="EYV136" s="31"/>
      <c r="EYW136" s="35"/>
      <c r="EYX136" s="31"/>
      <c r="EYY136" s="26"/>
      <c r="EYZ136" s="14"/>
      <c r="EZA136" s="55"/>
      <c r="EZB136" s="28"/>
      <c r="EZC136" s="28"/>
      <c r="EZD136" s="31"/>
      <c r="EZE136" s="35"/>
      <c r="EZF136" s="31"/>
      <c r="EZG136" s="26"/>
      <c r="EZH136" s="14"/>
      <c r="EZI136" s="55"/>
      <c r="EZJ136" s="28"/>
      <c r="EZK136" s="28"/>
      <c r="EZL136" s="31"/>
      <c r="EZM136" s="35"/>
      <c r="EZN136" s="31"/>
      <c r="EZO136" s="26"/>
      <c r="EZP136" s="14"/>
      <c r="EZQ136" s="55"/>
      <c r="EZR136" s="28"/>
      <c r="EZS136" s="28"/>
      <c r="EZT136" s="31"/>
      <c r="EZU136" s="35"/>
      <c r="EZV136" s="31"/>
      <c r="EZW136" s="26"/>
      <c r="EZX136" s="14"/>
      <c r="EZY136" s="55"/>
      <c r="EZZ136" s="28"/>
      <c r="FAA136" s="28"/>
      <c r="FAB136" s="31"/>
      <c r="FAC136" s="35"/>
      <c r="FAD136" s="31"/>
      <c r="FAE136" s="26"/>
      <c r="FAF136" s="14"/>
      <c r="FAG136" s="55"/>
      <c r="FAH136" s="28"/>
      <c r="FAI136" s="28"/>
      <c r="FAJ136" s="31"/>
      <c r="FAK136" s="35"/>
      <c r="FAL136" s="31"/>
      <c r="FAM136" s="26"/>
      <c r="FAN136" s="14"/>
      <c r="FAO136" s="55"/>
      <c r="FAP136" s="28"/>
      <c r="FAQ136" s="28"/>
      <c r="FAR136" s="31"/>
      <c r="FAS136" s="35"/>
      <c r="FAT136" s="31"/>
      <c r="FAU136" s="26"/>
      <c r="FAV136" s="14"/>
      <c r="FAW136" s="55"/>
      <c r="FAX136" s="28"/>
      <c r="FAY136" s="28"/>
      <c r="FAZ136" s="31"/>
      <c r="FBA136" s="35"/>
      <c r="FBB136" s="31"/>
      <c r="FBC136" s="26"/>
      <c r="FBD136" s="14"/>
      <c r="FBE136" s="55"/>
      <c r="FBF136" s="28"/>
      <c r="FBG136" s="28"/>
      <c r="FBH136" s="31"/>
      <c r="FBI136" s="35"/>
      <c r="FBJ136" s="31"/>
      <c r="FBK136" s="26"/>
      <c r="FBL136" s="14"/>
      <c r="FBM136" s="55"/>
      <c r="FBN136" s="28"/>
      <c r="FBO136" s="28"/>
      <c r="FBP136" s="31"/>
      <c r="FBQ136" s="35"/>
      <c r="FBR136" s="31"/>
      <c r="FBS136" s="26"/>
      <c r="FBT136" s="14"/>
      <c r="FBU136" s="55"/>
      <c r="FBV136" s="28"/>
      <c r="FBW136" s="28"/>
      <c r="FBX136" s="31"/>
      <c r="FBY136" s="35"/>
      <c r="FBZ136" s="31"/>
      <c r="FCA136" s="26"/>
      <c r="FCB136" s="14"/>
      <c r="FCC136" s="55"/>
      <c r="FCD136" s="28"/>
      <c r="FCE136" s="28"/>
      <c r="FCF136" s="31"/>
      <c r="FCG136" s="35"/>
      <c r="FCH136" s="31"/>
      <c r="FCI136" s="26"/>
      <c r="FCJ136" s="14"/>
      <c r="FCK136" s="55"/>
      <c r="FCL136" s="28"/>
      <c r="FCM136" s="28"/>
      <c r="FCN136" s="31"/>
      <c r="FCO136" s="35"/>
      <c r="FCP136" s="31"/>
      <c r="FCQ136" s="26"/>
      <c r="FCR136" s="14"/>
      <c r="FCS136" s="55"/>
      <c r="FCT136" s="28"/>
      <c r="FCU136" s="28"/>
      <c r="FCV136" s="31"/>
      <c r="FCW136" s="35"/>
      <c r="FCX136" s="31"/>
      <c r="FCY136" s="26"/>
      <c r="FCZ136" s="14"/>
      <c r="FDA136" s="55"/>
      <c r="FDB136" s="28"/>
      <c r="FDC136" s="28"/>
      <c r="FDD136" s="31"/>
      <c r="FDE136" s="35"/>
      <c r="FDF136" s="31"/>
      <c r="FDG136" s="26"/>
      <c r="FDH136" s="14"/>
      <c r="FDI136" s="55"/>
      <c r="FDJ136" s="28"/>
      <c r="FDK136" s="28"/>
      <c r="FDL136" s="31"/>
      <c r="FDM136" s="35"/>
      <c r="FDN136" s="31"/>
      <c r="FDO136" s="26"/>
      <c r="FDP136" s="14"/>
      <c r="FDQ136" s="55"/>
      <c r="FDR136" s="28"/>
      <c r="FDS136" s="28"/>
      <c r="FDT136" s="31"/>
      <c r="FDU136" s="35"/>
      <c r="FDV136" s="31"/>
      <c r="FDW136" s="26"/>
      <c r="FDX136" s="14"/>
      <c r="FDY136" s="55"/>
      <c r="FDZ136" s="28"/>
      <c r="FEA136" s="28"/>
      <c r="FEB136" s="31"/>
      <c r="FEC136" s="35"/>
      <c r="FED136" s="31"/>
      <c r="FEE136" s="26"/>
      <c r="FEF136" s="14"/>
      <c r="FEG136" s="55"/>
      <c r="FEH136" s="28"/>
      <c r="FEI136" s="28"/>
      <c r="FEJ136" s="31"/>
      <c r="FEK136" s="35"/>
      <c r="FEL136" s="31"/>
      <c r="FEM136" s="26"/>
      <c r="FEN136" s="14"/>
      <c r="FEO136" s="55"/>
      <c r="FEP136" s="28"/>
      <c r="FEQ136" s="28"/>
      <c r="FER136" s="31"/>
      <c r="FES136" s="35"/>
      <c r="FET136" s="31"/>
      <c r="FEU136" s="26"/>
      <c r="FEV136" s="14"/>
      <c r="FEW136" s="55"/>
      <c r="FEX136" s="28"/>
      <c r="FEY136" s="28"/>
      <c r="FEZ136" s="31"/>
      <c r="FFA136" s="35"/>
      <c r="FFB136" s="31"/>
      <c r="FFC136" s="26"/>
      <c r="FFD136" s="14"/>
      <c r="FFE136" s="55"/>
      <c r="FFF136" s="28"/>
      <c r="FFG136" s="28"/>
      <c r="FFH136" s="31"/>
      <c r="FFI136" s="35"/>
      <c r="FFJ136" s="31"/>
      <c r="FFK136" s="26"/>
      <c r="FFL136" s="14"/>
      <c r="FFM136" s="55"/>
      <c r="FFN136" s="28"/>
      <c r="FFO136" s="28"/>
      <c r="FFP136" s="31"/>
      <c r="FFQ136" s="35"/>
      <c r="FFR136" s="31"/>
      <c r="FFS136" s="26"/>
      <c r="FFT136" s="14"/>
      <c r="FFU136" s="55"/>
      <c r="FFV136" s="28"/>
      <c r="FFW136" s="28"/>
      <c r="FFX136" s="31"/>
      <c r="FFY136" s="35"/>
      <c r="FFZ136" s="31"/>
      <c r="FGA136" s="26"/>
      <c r="FGB136" s="14"/>
      <c r="FGC136" s="55"/>
      <c r="FGD136" s="28"/>
      <c r="FGE136" s="28"/>
      <c r="FGF136" s="31"/>
      <c r="FGG136" s="35"/>
      <c r="FGH136" s="31"/>
      <c r="FGI136" s="26"/>
      <c r="FGJ136" s="14"/>
      <c r="FGK136" s="55"/>
      <c r="FGL136" s="28"/>
      <c r="FGM136" s="28"/>
      <c r="FGN136" s="31"/>
      <c r="FGO136" s="35"/>
      <c r="FGP136" s="31"/>
      <c r="FGQ136" s="26"/>
      <c r="FGR136" s="14"/>
      <c r="FGS136" s="55"/>
      <c r="FGT136" s="28"/>
      <c r="FGU136" s="28"/>
      <c r="FGV136" s="31"/>
      <c r="FGW136" s="35"/>
      <c r="FGX136" s="31"/>
      <c r="FGY136" s="26"/>
      <c r="FGZ136" s="14"/>
      <c r="FHA136" s="55"/>
      <c r="FHB136" s="28"/>
      <c r="FHC136" s="28"/>
      <c r="FHD136" s="31"/>
      <c r="FHE136" s="35"/>
      <c r="FHF136" s="31"/>
      <c r="FHG136" s="26"/>
      <c r="FHH136" s="14"/>
      <c r="FHI136" s="55"/>
      <c r="FHJ136" s="28"/>
      <c r="FHK136" s="28"/>
      <c r="FHL136" s="31"/>
      <c r="FHM136" s="35"/>
      <c r="FHN136" s="31"/>
      <c r="FHO136" s="26"/>
      <c r="FHP136" s="14"/>
      <c r="FHQ136" s="55"/>
      <c r="FHR136" s="28"/>
      <c r="FHS136" s="28"/>
      <c r="FHT136" s="31"/>
      <c r="FHU136" s="35"/>
      <c r="FHV136" s="31"/>
      <c r="FHW136" s="26"/>
      <c r="FHX136" s="14"/>
      <c r="FHY136" s="55"/>
      <c r="FHZ136" s="28"/>
      <c r="FIA136" s="28"/>
      <c r="FIB136" s="31"/>
      <c r="FIC136" s="35"/>
      <c r="FID136" s="31"/>
      <c r="FIE136" s="26"/>
      <c r="FIF136" s="14"/>
      <c r="FIG136" s="55"/>
      <c r="FIH136" s="28"/>
      <c r="FII136" s="28"/>
      <c r="FIJ136" s="31"/>
      <c r="FIK136" s="35"/>
      <c r="FIL136" s="31"/>
      <c r="FIM136" s="26"/>
      <c r="FIN136" s="14"/>
      <c r="FIO136" s="55"/>
      <c r="FIP136" s="28"/>
      <c r="FIQ136" s="28"/>
      <c r="FIR136" s="31"/>
      <c r="FIS136" s="35"/>
      <c r="FIT136" s="31"/>
      <c r="FIU136" s="26"/>
      <c r="FIV136" s="14"/>
      <c r="FIW136" s="55"/>
      <c r="FIX136" s="28"/>
      <c r="FIY136" s="28"/>
      <c r="FIZ136" s="31"/>
      <c r="FJA136" s="35"/>
      <c r="FJB136" s="31"/>
      <c r="FJC136" s="26"/>
      <c r="FJD136" s="14"/>
      <c r="FJE136" s="55"/>
      <c r="FJF136" s="28"/>
      <c r="FJG136" s="28"/>
      <c r="FJH136" s="31"/>
      <c r="FJI136" s="35"/>
      <c r="FJJ136" s="31"/>
      <c r="FJK136" s="26"/>
      <c r="FJL136" s="14"/>
      <c r="FJM136" s="55"/>
      <c r="FJN136" s="28"/>
      <c r="FJO136" s="28"/>
      <c r="FJP136" s="31"/>
      <c r="FJQ136" s="35"/>
      <c r="FJR136" s="31"/>
      <c r="FJS136" s="26"/>
      <c r="FJT136" s="14"/>
      <c r="FJU136" s="55"/>
      <c r="FJV136" s="28"/>
      <c r="FJW136" s="28"/>
      <c r="FJX136" s="31"/>
      <c r="FJY136" s="35"/>
      <c r="FJZ136" s="31"/>
      <c r="FKA136" s="26"/>
      <c r="FKB136" s="14"/>
      <c r="FKC136" s="55"/>
      <c r="FKD136" s="28"/>
      <c r="FKE136" s="28"/>
      <c r="FKF136" s="31"/>
      <c r="FKG136" s="35"/>
      <c r="FKH136" s="31"/>
      <c r="FKI136" s="26"/>
      <c r="FKJ136" s="14"/>
      <c r="FKK136" s="55"/>
      <c r="FKL136" s="28"/>
      <c r="FKM136" s="28"/>
      <c r="FKN136" s="31"/>
      <c r="FKO136" s="35"/>
      <c r="FKP136" s="31"/>
      <c r="FKQ136" s="26"/>
      <c r="FKR136" s="14"/>
      <c r="FKS136" s="55"/>
      <c r="FKT136" s="28"/>
      <c r="FKU136" s="28"/>
      <c r="FKV136" s="31"/>
      <c r="FKW136" s="35"/>
      <c r="FKX136" s="31"/>
      <c r="FKY136" s="26"/>
      <c r="FKZ136" s="14"/>
      <c r="FLA136" s="55"/>
      <c r="FLB136" s="28"/>
      <c r="FLC136" s="28"/>
      <c r="FLD136" s="31"/>
      <c r="FLE136" s="35"/>
      <c r="FLF136" s="31"/>
      <c r="FLG136" s="26"/>
      <c r="FLH136" s="14"/>
      <c r="FLI136" s="55"/>
      <c r="FLJ136" s="28"/>
      <c r="FLK136" s="28"/>
      <c r="FLL136" s="31"/>
      <c r="FLM136" s="35"/>
      <c r="FLN136" s="31"/>
      <c r="FLO136" s="26"/>
      <c r="FLP136" s="14"/>
      <c r="FLQ136" s="55"/>
      <c r="FLR136" s="28"/>
      <c r="FLS136" s="28"/>
      <c r="FLT136" s="31"/>
      <c r="FLU136" s="35"/>
      <c r="FLV136" s="31"/>
      <c r="FLW136" s="26"/>
      <c r="FLX136" s="14"/>
      <c r="FLY136" s="55"/>
      <c r="FLZ136" s="28"/>
      <c r="FMA136" s="28"/>
      <c r="FMB136" s="31"/>
      <c r="FMC136" s="35"/>
      <c r="FMD136" s="31"/>
      <c r="FME136" s="26"/>
      <c r="FMF136" s="14"/>
      <c r="FMG136" s="55"/>
      <c r="FMH136" s="28"/>
      <c r="FMI136" s="28"/>
      <c r="FMJ136" s="31"/>
      <c r="FMK136" s="35"/>
      <c r="FML136" s="31"/>
      <c r="FMM136" s="26"/>
      <c r="FMN136" s="14"/>
      <c r="FMO136" s="55"/>
      <c r="FMP136" s="28"/>
      <c r="FMQ136" s="28"/>
      <c r="FMR136" s="31"/>
      <c r="FMS136" s="35"/>
      <c r="FMT136" s="31"/>
      <c r="FMU136" s="26"/>
      <c r="FMV136" s="14"/>
      <c r="FMW136" s="55"/>
      <c r="FMX136" s="28"/>
      <c r="FMY136" s="28"/>
      <c r="FMZ136" s="31"/>
      <c r="FNA136" s="35"/>
      <c r="FNB136" s="31"/>
      <c r="FNC136" s="26"/>
      <c r="FND136" s="14"/>
      <c r="FNE136" s="55"/>
      <c r="FNF136" s="28"/>
      <c r="FNG136" s="28"/>
      <c r="FNH136" s="31"/>
      <c r="FNI136" s="35"/>
      <c r="FNJ136" s="31"/>
      <c r="FNK136" s="26"/>
      <c r="FNL136" s="14"/>
      <c r="FNM136" s="55"/>
      <c r="FNN136" s="28"/>
      <c r="FNO136" s="28"/>
      <c r="FNP136" s="31"/>
      <c r="FNQ136" s="35"/>
      <c r="FNR136" s="31"/>
      <c r="FNS136" s="26"/>
      <c r="FNT136" s="14"/>
      <c r="FNU136" s="55"/>
      <c r="FNV136" s="28"/>
      <c r="FNW136" s="28"/>
      <c r="FNX136" s="31"/>
      <c r="FNY136" s="35"/>
      <c r="FNZ136" s="31"/>
      <c r="FOA136" s="26"/>
      <c r="FOB136" s="14"/>
      <c r="FOC136" s="55"/>
      <c r="FOD136" s="28"/>
      <c r="FOE136" s="28"/>
      <c r="FOF136" s="31"/>
      <c r="FOG136" s="35"/>
      <c r="FOH136" s="31"/>
      <c r="FOI136" s="26"/>
      <c r="FOJ136" s="14"/>
      <c r="FOK136" s="55"/>
      <c r="FOL136" s="28"/>
      <c r="FOM136" s="28"/>
      <c r="FON136" s="31"/>
      <c r="FOO136" s="35"/>
      <c r="FOP136" s="31"/>
      <c r="FOQ136" s="26"/>
      <c r="FOR136" s="14"/>
      <c r="FOS136" s="55"/>
      <c r="FOT136" s="28"/>
      <c r="FOU136" s="28"/>
      <c r="FOV136" s="31"/>
      <c r="FOW136" s="35"/>
      <c r="FOX136" s="31"/>
      <c r="FOY136" s="26"/>
      <c r="FOZ136" s="14"/>
      <c r="FPA136" s="55"/>
      <c r="FPB136" s="28"/>
      <c r="FPC136" s="28"/>
      <c r="FPD136" s="31"/>
      <c r="FPE136" s="35"/>
      <c r="FPF136" s="31"/>
      <c r="FPG136" s="26"/>
      <c r="FPH136" s="14"/>
      <c r="FPI136" s="55"/>
      <c r="FPJ136" s="28"/>
      <c r="FPK136" s="28"/>
      <c r="FPL136" s="31"/>
      <c r="FPM136" s="35"/>
      <c r="FPN136" s="31"/>
      <c r="FPO136" s="26"/>
      <c r="FPP136" s="14"/>
      <c r="FPQ136" s="55"/>
      <c r="FPR136" s="28"/>
      <c r="FPS136" s="28"/>
      <c r="FPT136" s="31"/>
      <c r="FPU136" s="35"/>
      <c r="FPV136" s="31"/>
      <c r="FPW136" s="26"/>
      <c r="FPX136" s="14"/>
      <c r="FPY136" s="55"/>
      <c r="FPZ136" s="28"/>
      <c r="FQA136" s="28"/>
      <c r="FQB136" s="31"/>
      <c r="FQC136" s="35"/>
      <c r="FQD136" s="31"/>
      <c r="FQE136" s="26"/>
      <c r="FQF136" s="14"/>
      <c r="FQG136" s="55"/>
      <c r="FQH136" s="28"/>
      <c r="FQI136" s="28"/>
      <c r="FQJ136" s="31"/>
      <c r="FQK136" s="35"/>
      <c r="FQL136" s="31"/>
      <c r="FQM136" s="26"/>
      <c r="FQN136" s="14"/>
      <c r="FQO136" s="55"/>
      <c r="FQP136" s="28"/>
      <c r="FQQ136" s="28"/>
      <c r="FQR136" s="31"/>
      <c r="FQS136" s="35"/>
      <c r="FQT136" s="31"/>
      <c r="FQU136" s="26"/>
      <c r="FQV136" s="14"/>
      <c r="FQW136" s="55"/>
      <c r="FQX136" s="28"/>
      <c r="FQY136" s="28"/>
      <c r="FQZ136" s="31"/>
      <c r="FRA136" s="35"/>
      <c r="FRB136" s="31"/>
      <c r="FRC136" s="26"/>
      <c r="FRD136" s="14"/>
      <c r="FRE136" s="55"/>
      <c r="FRF136" s="28"/>
      <c r="FRG136" s="28"/>
      <c r="FRH136" s="31"/>
      <c r="FRI136" s="35"/>
      <c r="FRJ136" s="31"/>
      <c r="FRK136" s="26"/>
      <c r="FRL136" s="14"/>
      <c r="FRM136" s="55"/>
      <c r="FRN136" s="28"/>
      <c r="FRO136" s="28"/>
      <c r="FRP136" s="31"/>
      <c r="FRQ136" s="35"/>
      <c r="FRR136" s="31"/>
      <c r="FRS136" s="26"/>
      <c r="FRT136" s="14"/>
      <c r="FRU136" s="55"/>
      <c r="FRV136" s="28"/>
      <c r="FRW136" s="28"/>
      <c r="FRX136" s="31"/>
      <c r="FRY136" s="35"/>
      <c r="FRZ136" s="31"/>
      <c r="FSA136" s="26"/>
      <c r="FSB136" s="14"/>
      <c r="FSC136" s="55"/>
      <c r="FSD136" s="28"/>
      <c r="FSE136" s="28"/>
      <c r="FSF136" s="31"/>
      <c r="FSG136" s="35"/>
      <c r="FSH136" s="31"/>
      <c r="FSI136" s="26"/>
      <c r="FSJ136" s="14"/>
      <c r="FSK136" s="55"/>
      <c r="FSL136" s="28"/>
      <c r="FSM136" s="28"/>
      <c r="FSN136" s="31"/>
      <c r="FSO136" s="35"/>
      <c r="FSP136" s="31"/>
      <c r="FSQ136" s="26"/>
      <c r="FSR136" s="14"/>
      <c r="FSS136" s="55"/>
      <c r="FST136" s="28"/>
      <c r="FSU136" s="28"/>
      <c r="FSV136" s="31"/>
      <c r="FSW136" s="35"/>
      <c r="FSX136" s="31"/>
      <c r="FSY136" s="26"/>
      <c r="FSZ136" s="14"/>
      <c r="FTA136" s="55"/>
      <c r="FTB136" s="28"/>
      <c r="FTC136" s="28"/>
      <c r="FTD136" s="31"/>
      <c r="FTE136" s="35"/>
      <c r="FTF136" s="31"/>
      <c r="FTG136" s="26"/>
      <c r="FTH136" s="14"/>
      <c r="FTI136" s="55"/>
      <c r="FTJ136" s="28"/>
      <c r="FTK136" s="28"/>
      <c r="FTL136" s="31"/>
      <c r="FTM136" s="35"/>
      <c r="FTN136" s="31"/>
      <c r="FTO136" s="26"/>
      <c r="FTP136" s="14"/>
      <c r="FTQ136" s="55"/>
      <c r="FTR136" s="28"/>
      <c r="FTS136" s="28"/>
      <c r="FTT136" s="31"/>
      <c r="FTU136" s="35"/>
      <c r="FTV136" s="31"/>
      <c r="FTW136" s="26"/>
      <c r="FTX136" s="14"/>
      <c r="FTY136" s="55"/>
      <c r="FTZ136" s="28"/>
      <c r="FUA136" s="28"/>
      <c r="FUB136" s="31"/>
      <c r="FUC136" s="35"/>
      <c r="FUD136" s="31"/>
      <c r="FUE136" s="26"/>
      <c r="FUF136" s="14"/>
      <c r="FUG136" s="55"/>
      <c r="FUH136" s="28"/>
      <c r="FUI136" s="28"/>
      <c r="FUJ136" s="31"/>
      <c r="FUK136" s="35"/>
      <c r="FUL136" s="31"/>
      <c r="FUM136" s="26"/>
      <c r="FUN136" s="14"/>
      <c r="FUO136" s="55"/>
      <c r="FUP136" s="28"/>
      <c r="FUQ136" s="28"/>
      <c r="FUR136" s="31"/>
      <c r="FUS136" s="35"/>
      <c r="FUT136" s="31"/>
      <c r="FUU136" s="26"/>
      <c r="FUV136" s="14"/>
      <c r="FUW136" s="55"/>
      <c r="FUX136" s="28"/>
      <c r="FUY136" s="28"/>
      <c r="FUZ136" s="31"/>
      <c r="FVA136" s="35"/>
      <c r="FVB136" s="31"/>
      <c r="FVC136" s="26"/>
      <c r="FVD136" s="14"/>
      <c r="FVE136" s="55"/>
      <c r="FVF136" s="28"/>
      <c r="FVG136" s="28"/>
      <c r="FVH136" s="31"/>
      <c r="FVI136" s="35"/>
      <c r="FVJ136" s="31"/>
      <c r="FVK136" s="26"/>
      <c r="FVL136" s="14"/>
      <c r="FVM136" s="55"/>
      <c r="FVN136" s="28"/>
      <c r="FVO136" s="28"/>
      <c r="FVP136" s="31"/>
      <c r="FVQ136" s="35"/>
      <c r="FVR136" s="31"/>
      <c r="FVS136" s="26"/>
      <c r="FVT136" s="14"/>
      <c r="FVU136" s="55"/>
      <c r="FVV136" s="28"/>
      <c r="FVW136" s="28"/>
      <c r="FVX136" s="31"/>
      <c r="FVY136" s="35"/>
      <c r="FVZ136" s="31"/>
      <c r="FWA136" s="26"/>
      <c r="FWB136" s="14"/>
      <c r="FWC136" s="55"/>
      <c r="FWD136" s="28"/>
      <c r="FWE136" s="28"/>
      <c r="FWF136" s="31"/>
      <c r="FWG136" s="35"/>
      <c r="FWH136" s="31"/>
      <c r="FWI136" s="26"/>
      <c r="FWJ136" s="14"/>
      <c r="FWK136" s="55"/>
      <c r="FWL136" s="28"/>
      <c r="FWM136" s="28"/>
      <c r="FWN136" s="31"/>
      <c r="FWO136" s="35"/>
      <c r="FWP136" s="31"/>
      <c r="FWQ136" s="26"/>
      <c r="FWR136" s="14"/>
      <c r="FWS136" s="55"/>
      <c r="FWT136" s="28"/>
      <c r="FWU136" s="28"/>
      <c r="FWV136" s="31"/>
      <c r="FWW136" s="35"/>
      <c r="FWX136" s="31"/>
      <c r="FWY136" s="26"/>
      <c r="FWZ136" s="14"/>
      <c r="FXA136" s="55"/>
      <c r="FXB136" s="28"/>
      <c r="FXC136" s="28"/>
      <c r="FXD136" s="31"/>
      <c r="FXE136" s="35"/>
      <c r="FXF136" s="31"/>
      <c r="FXG136" s="26"/>
      <c r="FXH136" s="14"/>
      <c r="FXI136" s="55"/>
      <c r="FXJ136" s="28"/>
      <c r="FXK136" s="28"/>
      <c r="FXL136" s="31"/>
      <c r="FXM136" s="35"/>
      <c r="FXN136" s="31"/>
      <c r="FXO136" s="26"/>
      <c r="FXP136" s="14"/>
      <c r="FXQ136" s="55"/>
      <c r="FXR136" s="28"/>
      <c r="FXS136" s="28"/>
      <c r="FXT136" s="31"/>
      <c r="FXU136" s="35"/>
      <c r="FXV136" s="31"/>
      <c r="FXW136" s="26"/>
      <c r="FXX136" s="14"/>
      <c r="FXY136" s="55"/>
      <c r="FXZ136" s="28"/>
      <c r="FYA136" s="28"/>
      <c r="FYB136" s="31"/>
      <c r="FYC136" s="35"/>
      <c r="FYD136" s="31"/>
      <c r="FYE136" s="26"/>
      <c r="FYF136" s="14"/>
      <c r="FYG136" s="55"/>
      <c r="FYH136" s="28"/>
      <c r="FYI136" s="28"/>
      <c r="FYJ136" s="31"/>
      <c r="FYK136" s="35"/>
      <c r="FYL136" s="31"/>
      <c r="FYM136" s="26"/>
      <c r="FYN136" s="14"/>
      <c r="FYO136" s="55"/>
      <c r="FYP136" s="28"/>
      <c r="FYQ136" s="28"/>
      <c r="FYR136" s="31"/>
      <c r="FYS136" s="35"/>
      <c r="FYT136" s="31"/>
      <c r="FYU136" s="26"/>
      <c r="FYV136" s="14"/>
      <c r="FYW136" s="55"/>
      <c r="FYX136" s="28"/>
      <c r="FYY136" s="28"/>
      <c r="FYZ136" s="31"/>
      <c r="FZA136" s="35"/>
      <c r="FZB136" s="31"/>
      <c r="FZC136" s="26"/>
      <c r="FZD136" s="14"/>
      <c r="FZE136" s="55"/>
      <c r="FZF136" s="28"/>
      <c r="FZG136" s="28"/>
      <c r="FZH136" s="31"/>
      <c r="FZI136" s="35"/>
      <c r="FZJ136" s="31"/>
      <c r="FZK136" s="26"/>
      <c r="FZL136" s="14"/>
      <c r="FZM136" s="55"/>
      <c r="FZN136" s="28"/>
      <c r="FZO136" s="28"/>
      <c r="FZP136" s="31"/>
      <c r="FZQ136" s="35"/>
      <c r="FZR136" s="31"/>
      <c r="FZS136" s="26"/>
      <c r="FZT136" s="14"/>
      <c r="FZU136" s="55"/>
      <c r="FZV136" s="28"/>
      <c r="FZW136" s="28"/>
      <c r="FZX136" s="31"/>
      <c r="FZY136" s="35"/>
      <c r="FZZ136" s="31"/>
      <c r="GAA136" s="26"/>
      <c r="GAB136" s="14"/>
      <c r="GAC136" s="55"/>
      <c r="GAD136" s="28"/>
      <c r="GAE136" s="28"/>
      <c r="GAF136" s="31"/>
      <c r="GAG136" s="35"/>
      <c r="GAH136" s="31"/>
      <c r="GAI136" s="26"/>
      <c r="GAJ136" s="14"/>
      <c r="GAK136" s="55"/>
      <c r="GAL136" s="28"/>
      <c r="GAM136" s="28"/>
      <c r="GAN136" s="31"/>
      <c r="GAO136" s="35"/>
      <c r="GAP136" s="31"/>
      <c r="GAQ136" s="26"/>
      <c r="GAR136" s="14"/>
      <c r="GAS136" s="55"/>
      <c r="GAT136" s="28"/>
      <c r="GAU136" s="28"/>
      <c r="GAV136" s="31"/>
      <c r="GAW136" s="35"/>
      <c r="GAX136" s="31"/>
      <c r="GAY136" s="26"/>
      <c r="GAZ136" s="14"/>
      <c r="GBA136" s="55"/>
      <c r="GBB136" s="28"/>
      <c r="GBC136" s="28"/>
      <c r="GBD136" s="31"/>
      <c r="GBE136" s="35"/>
      <c r="GBF136" s="31"/>
      <c r="GBG136" s="26"/>
      <c r="GBH136" s="14"/>
      <c r="GBI136" s="55"/>
      <c r="GBJ136" s="28"/>
      <c r="GBK136" s="28"/>
      <c r="GBL136" s="31"/>
      <c r="GBM136" s="35"/>
      <c r="GBN136" s="31"/>
      <c r="GBO136" s="26"/>
      <c r="GBP136" s="14"/>
      <c r="GBQ136" s="55"/>
      <c r="GBR136" s="28"/>
      <c r="GBS136" s="28"/>
      <c r="GBT136" s="31"/>
      <c r="GBU136" s="35"/>
      <c r="GBV136" s="31"/>
      <c r="GBW136" s="26"/>
      <c r="GBX136" s="14"/>
      <c r="GBY136" s="55"/>
      <c r="GBZ136" s="28"/>
      <c r="GCA136" s="28"/>
      <c r="GCB136" s="31"/>
      <c r="GCC136" s="35"/>
      <c r="GCD136" s="31"/>
      <c r="GCE136" s="26"/>
      <c r="GCF136" s="14"/>
      <c r="GCG136" s="55"/>
      <c r="GCH136" s="28"/>
      <c r="GCI136" s="28"/>
      <c r="GCJ136" s="31"/>
      <c r="GCK136" s="35"/>
      <c r="GCL136" s="31"/>
      <c r="GCM136" s="26"/>
      <c r="GCN136" s="14"/>
      <c r="GCO136" s="55"/>
      <c r="GCP136" s="28"/>
      <c r="GCQ136" s="28"/>
      <c r="GCR136" s="31"/>
      <c r="GCS136" s="35"/>
      <c r="GCT136" s="31"/>
      <c r="GCU136" s="26"/>
      <c r="GCV136" s="14"/>
      <c r="GCW136" s="55"/>
      <c r="GCX136" s="28"/>
      <c r="GCY136" s="28"/>
      <c r="GCZ136" s="31"/>
      <c r="GDA136" s="35"/>
      <c r="GDB136" s="31"/>
      <c r="GDC136" s="26"/>
      <c r="GDD136" s="14"/>
      <c r="GDE136" s="55"/>
      <c r="GDF136" s="28"/>
      <c r="GDG136" s="28"/>
      <c r="GDH136" s="31"/>
      <c r="GDI136" s="35"/>
      <c r="GDJ136" s="31"/>
      <c r="GDK136" s="26"/>
      <c r="GDL136" s="14"/>
      <c r="GDM136" s="55"/>
      <c r="GDN136" s="28"/>
      <c r="GDO136" s="28"/>
      <c r="GDP136" s="31"/>
      <c r="GDQ136" s="35"/>
      <c r="GDR136" s="31"/>
      <c r="GDS136" s="26"/>
      <c r="GDT136" s="14"/>
      <c r="GDU136" s="55"/>
      <c r="GDV136" s="28"/>
      <c r="GDW136" s="28"/>
      <c r="GDX136" s="31"/>
      <c r="GDY136" s="35"/>
      <c r="GDZ136" s="31"/>
      <c r="GEA136" s="26"/>
      <c r="GEB136" s="14"/>
      <c r="GEC136" s="55"/>
      <c r="GED136" s="28"/>
      <c r="GEE136" s="28"/>
      <c r="GEF136" s="31"/>
      <c r="GEG136" s="35"/>
      <c r="GEH136" s="31"/>
      <c r="GEI136" s="26"/>
      <c r="GEJ136" s="14"/>
      <c r="GEK136" s="55"/>
      <c r="GEL136" s="28"/>
      <c r="GEM136" s="28"/>
      <c r="GEN136" s="31"/>
      <c r="GEO136" s="35"/>
      <c r="GEP136" s="31"/>
      <c r="GEQ136" s="26"/>
      <c r="GER136" s="14"/>
      <c r="GES136" s="55"/>
      <c r="GET136" s="28"/>
      <c r="GEU136" s="28"/>
      <c r="GEV136" s="31"/>
      <c r="GEW136" s="35"/>
      <c r="GEX136" s="31"/>
      <c r="GEY136" s="26"/>
      <c r="GEZ136" s="14"/>
      <c r="GFA136" s="55"/>
      <c r="GFB136" s="28"/>
      <c r="GFC136" s="28"/>
      <c r="GFD136" s="31"/>
      <c r="GFE136" s="35"/>
      <c r="GFF136" s="31"/>
      <c r="GFG136" s="26"/>
      <c r="GFH136" s="14"/>
      <c r="GFI136" s="55"/>
      <c r="GFJ136" s="28"/>
      <c r="GFK136" s="28"/>
      <c r="GFL136" s="31"/>
      <c r="GFM136" s="35"/>
      <c r="GFN136" s="31"/>
      <c r="GFO136" s="26"/>
      <c r="GFP136" s="14"/>
      <c r="GFQ136" s="55"/>
      <c r="GFR136" s="28"/>
      <c r="GFS136" s="28"/>
      <c r="GFT136" s="31"/>
      <c r="GFU136" s="35"/>
      <c r="GFV136" s="31"/>
      <c r="GFW136" s="26"/>
      <c r="GFX136" s="14"/>
      <c r="GFY136" s="55"/>
      <c r="GFZ136" s="28"/>
      <c r="GGA136" s="28"/>
      <c r="GGB136" s="31"/>
      <c r="GGC136" s="35"/>
      <c r="GGD136" s="31"/>
      <c r="GGE136" s="26"/>
      <c r="GGF136" s="14"/>
      <c r="GGG136" s="55"/>
      <c r="GGH136" s="28"/>
      <c r="GGI136" s="28"/>
      <c r="GGJ136" s="31"/>
      <c r="GGK136" s="35"/>
      <c r="GGL136" s="31"/>
      <c r="GGM136" s="26"/>
      <c r="GGN136" s="14"/>
      <c r="GGO136" s="55"/>
      <c r="GGP136" s="28"/>
      <c r="GGQ136" s="28"/>
      <c r="GGR136" s="31"/>
      <c r="GGS136" s="35"/>
      <c r="GGT136" s="31"/>
      <c r="GGU136" s="26"/>
      <c r="GGV136" s="14"/>
      <c r="GGW136" s="55"/>
      <c r="GGX136" s="28"/>
      <c r="GGY136" s="28"/>
      <c r="GGZ136" s="31"/>
      <c r="GHA136" s="35"/>
      <c r="GHB136" s="31"/>
      <c r="GHC136" s="26"/>
      <c r="GHD136" s="14"/>
      <c r="GHE136" s="55"/>
      <c r="GHF136" s="28"/>
      <c r="GHG136" s="28"/>
      <c r="GHH136" s="31"/>
      <c r="GHI136" s="35"/>
      <c r="GHJ136" s="31"/>
      <c r="GHK136" s="26"/>
      <c r="GHL136" s="14"/>
      <c r="GHM136" s="55"/>
      <c r="GHN136" s="28"/>
      <c r="GHO136" s="28"/>
      <c r="GHP136" s="31"/>
      <c r="GHQ136" s="35"/>
      <c r="GHR136" s="31"/>
      <c r="GHS136" s="26"/>
      <c r="GHT136" s="14"/>
      <c r="GHU136" s="55"/>
      <c r="GHV136" s="28"/>
      <c r="GHW136" s="28"/>
      <c r="GHX136" s="31"/>
      <c r="GHY136" s="35"/>
      <c r="GHZ136" s="31"/>
      <c r="GIA136" s="26"/>
      <c r="GIB136" s="14"/>
      <c r="GIC136" s="55"/>
      <c r="GID136" s="28"/>
      <c r="GIE136" s="28"/>
      <c r="GIF136" s="31"/>
      <c r="GIG136" s="35"/>
      <c r="GIH136" s="31"/>
      <c r="GII136" s="26"/>
      <c r="GIJ136" s="14"/>
      <c r="GIK136" s="55"/>
      <c r="GIL136" s="28"/>
      <c r="GIM136" s="28"/>
      <c r="GIN136" s="31"/>
      <c r="GIO136" s="35"/>
      <c r="GIP136" s="31"/>
      <c r="GIQ136" s="26"/>
      <c r="GIR136" s="14"/>
      <c r="GIS136" s="55"/>
      <c r="GIT136" s="28"/>
      <c r="GIU136" s="28"/>
      <c r="GIV136" s="31"/>
      <c r="GIW136" s="35"/>
      <c r="GIX136" s="31"/>
      <c r="GIY136" s="26"/>
      <c r="GIZ136" s="14"/>
      <c r="GJA136" s="55"/>
      <c r="GJB136" s="28"/>
      <c r="GJC136" s="28"/>
      <c r="GJD136" s="31"/>
      <c r="GJE136" s="35"/>
      <c r="GJF136" s="31"/>
      <c r="GJG136" s="26"/>
      <c r="GJH136" s="14"/>
      <c r="GJI136" s="55"/>
      <c r="GJJ136" s="28"/>
      <c r="GJK136" s="28"/>
      <c r="GJL136" s="31"/>
      <c r="GJM136" s="35"/>
      <c r="GJN136" s="31"/>
      <c r="GJO136" s="26"/>
      <c r="GJP136" s="14"/>
      <c r="GJQ136" s="55"/>
      <c r="GJR136" s="28"/>
      <c r="GJS136" s="28"/>
      <c r="GJT136" s="31"/>
      <c r="GJU136" s="35"/>
      <c r="GJV136" s="31"/>
      <c r="GJW136" s="26"/>
      <c r="GJX136" s="14"/>
      <c r="GJY136" s="55"/>
      <c r="GJZ136" s="28"/>
      <c r="GKA136" s="28"/>
      <c r="GKB136" s="31"/>
      <c r="GKC136" s="35"/>
      <c r="GKD136" s="31"/>
      <c r="GKE136" s="26"/>
      <c r="GKF136" s="14"/>
      <c r="GKG136" s="55"/>
      <c r="GKH136" s="28"/>
      <c r="GKI136" s="28"/>
      <c r="GKJ136" s="31"/>
      <c r="GKK136" s="35"/>
      <c r="GKL136" s="31"/>
      <c r="GKM136" s="26"/>
      <c r="GKN136" s="14"/>
      <c r="GKO136" s="55"/>
      <c r="GKP136" s="28"/>
      <c r="GKQ136" s="28"/>
      <c r="GKR136" s="31"/>
      <c r="GKS136" s="35"/>
      <c r="GKT136" s="31"/>
      <c r="GKU136" s="26"/>
      <c r="GKV136" s="14"/>
      <c r="GKW136" s="55"/>
      <c r="GKX136" s="28"/>
      <c r="GKY136" s="28"/>
      <c r="GKZ136" s="31"/>
      <c r="GLA136" s="35"/>
      <c r="GLB136" s="31"/>
      <c r="GLC136" s="26"/>
      <c r="GLD136" s="14"/>
      <c r="GLE136" s="55"/>
      <c r="GLF136" s="28"/>
      <c r="GLG136" s="28"/>
      <c r="GLH136" s="31"/>
      <c r="GLI136" s="35"/>
      <c r="GLJ136" s="31"/>
      <c r="GLK136" s="26"/>
      <c r="GLL136" s="14"/>
      <c r="GLM136" s="55"/>
      <c r="GLN136" s="28"/>
      <c r="GLO136" s="28"/>
      <c r="GLP136" s="31"/>
      <c r="GLQ136" s="35"/>
      <c r="GLR136" s="31"/>
      <c r="GLS136" s="26"/>
      <c r="GLT136" s="14"/>
      <c r="GLU136" s="55"/>
      <c r="GLV136" s="28"/>
      <c r="GLW136" s="28"/>
      <c r="GLX136" s="31"/>
      <c r="GLY136" s="35"/>
      <c r="GLZ136" s="31"/>
      <c r="GMA136" s="26"/>
      <c r="GMB136" s="14"/>
      <c r="GMC136" s="55"/>
      <c r="GMD136" s="28"/>
      <c r="GME136" s="28"/>
      <c r="GMF136" s="31"/>
      <c r="GMG136" s="35"/>
      <c r="GMH136" s="31"/>
      <c r="GMI136" s="26"/>
      <c r="GMJ136" s="14"/>
      <c r="GMK136" s="55"/>
      <c r="GML136" s="28"/>
      <c r="GMM136" s="28"/>
      <c r="GMN136" s="31"/>
      <c r="GMO136" s="35"/>
      <c r="GMP136" s="31"/>
      <c r="GMQ136" s="26"/>
      <c r="GMR136" s="14"/>
      <c r="GMS136" s="55"/>
      <c r="GMT136" s="28"/>
      <c r="GMU136" s="28"/>
      <c r="GMV136" s="31"/>
      <c r="GMW136" s="35"/>
      <c r="GMX136" s="31"/>
      <c r="GMY136" s="26"/>
      <c r="GMZ136" s="14"/>
      <c r="GNA136" s="55"/>
      <c r="GNB136" s="28"/>
      <c r="GNC136" s="28"/>
      <c r="GND136" s="31"/>
      <c r="GNE136" s="35"/>
      <c r="GNF136" s="31"/>
      <c r="GNG136" s="26"/>
      <c r="GNH136" s="14"/>
      <c r="GNI136" s="55"/>
      <c r="GNJ136" s="28"/>
      <c r="GNK136" s="28"/>
      <c r="GNL136" s="31"/>
      <c r="GNM136" s="35"/>
      <c r="GNN136" s="31"/>
      <c r="GNO136" s="26"/>
      <c r="GNP136" s="14"/>
      <c r="GNQ136" s="55"/>
      <c r="GNR136" s="28"/>
      <c r="GNS136" s="28"/>
      <c r="GNT136" s="31"/>
      <c r="GNU136" s="35"/>
      <c r="GNV136" s="31"/>
      <c r="GNW136" s="26"/>
      <c r="GNX136" s="14"/>
      <c r="GNY136" s="55"/>
      <c r="GNZ136" s="28"/>
      <c r="GOA136" s="28"/>
      <c r="GOB136" s="31"/>
      <c r="GOC136" s="35"/>
      <c r="GOD136" s="31"/>
      <c r="GOE136" s="26"/>
      <c r="GOF136" s="14"/>
      <c r="GOG136" s="55"/>
      <c r="GOH136" s="28"/>
      <c r="GOI136" s="28"/>
      <c r="GOJ136" s="31"/>
      <c r="GOK136" s="35"/>
      <c r="GOL136" s="31"/>
      <c r="GOM136" s="26"/>
      <c r="GON136" s="14"/>
      <c r="GOO136" s="55"/>
      <c r="GOP136" s="28"/>
      <c r="GOQ136" s="28"/>
      <c r="GOR136" s="31"/>
      <c r="GOS136" s="35"/>
      <c r="GOT136" s="31"/>
      <c r="GOU136" s="26"/>
      <c r="GOV136" s="14"/>
      <c r="GOW136" s="55"/>
      <c r="GOX136" s="28"/>
      <c r="GOY136" s="28"/>
      <c r="GOZ136" s="31"/>
      <c r="GPA136" s="35"/>
      <c r="GPB136" s="31"/>
      <c r="GPC136" s="26"/>
      <c r="GPD136" s="14"/>
      <c r="GPE136" s="55"/>
      <c r="GPF136" s="28"/>
      <c r="GPG136" s="28"/>
      <c r="GPH136" s="31"/>
      <c r="GPI136" s="35"/>
      <c r="GPJ136" s="31"/>
      <c r="GPK136" s="26"/>
      <c r="GPL136" s="14"/>
      <c r="GPM136" s="55"/>
      <c r="GPN136" s="28"/>
      <c r="GPO136" s="28"/>
      <c r="GPP136" s="31"/>
      <c r="GPQ136" s="35"/>
      <c r="GPR136" s="31"/>
      <c r="GPS136" s="26"/>
      <c r="GPT136" s="14"/>
      <c r="GPU136" s="55"/>
      <c r="GPV136" s="28"/>
      <c r="GPW136" s="28"/>
      <c r="GPX136" s="31"/>
      <c r="GPY136" s="35"/>
      <c r="GPZ136" s="31"/>
      <c r="GQA136" s="26"/>
      <c r="GQB136" s="14"/>
      <c r="GQC136" s="55"/>
      <c r="GQD136" s="28"/>
      <c r="GQE136" s="28"/>
      <c r="GQF136" s="31"/>
      <c r="GQG136" s="35"/>
      <c r="GQH136" s="31"/>
      <c r="GQI136" s="26"/>
      <c r="GQJ136" s="14"/>
      <c r="GQK136" s="55"/>
      <c r="GQL136" s="28"/>
      <c r="GQM136" s="28"/>
      <c r="GQN136" s="31"/>
      <c r="GQO136" s="35"/>
      <c r="GQP136" s="31"/>
      <c r="GQQ136" s="26"/>
      <c r="GQR136" s="14"/>
      <c r="GQS136" s="55"/>
      <c r="GQT136" s="28"/>
      <c r="GQU136" s="28"/>
      <c r="GQV136" s="31"/>
      <c r="GQW136" s="35"/>
      <c r="GQX136" s="31"/>
      <c r="GQY136" s="26"/>
      <c r="GQZ136" s="14"/>
      <c r="GRA136" s="55"/>
      <c r="GRB136" s="28"/>
      <c r="GRC136" s="28"/>
      <c r="GRD136" s="31"/>
      <c r="GRE136" s="35"/>
      <c r="GRF136" s="31"/>
      <c r="GRG136" s="26"/>
      <c r="GRH136" s="14"/>
      <c r="GRI136" s="55"/>
      <c r="GRJ136" s="28"/>
      <c r="GRK136" s="28"/>
      <c r="GRL136" s="31"/>
      <c r="GRM136" s="35"/>
      <c r="GRN136" s="31"/>
      <c r="GRO136" s="26"/>
      <c r="GRP136" s="14"/>
      <c r="GRQ136" s="55"/>
      <c r="GRR136" s="28"/>
      <c r="GRS136" s="28"/>
      <c r="GRT136" s="31"/>
      <c r="GRU136" s="35"/>
      <c r="GRV136" s="31"/>
      <c r="GRW136" s="26"/>
      <c r="GRX136" s="14"/>
      <c r="GRY136" s="55"/>
      <c r="GRZ136" s="28"/>
      <c r="GSA136" s="28"/>
      <c r="GSB136" s="31"/>
      <c r="GSC136" s="35"/>
      <c r="GSD136" s="31"/>
      <c r="GSE136" s="26"/>
      <c r="GSF136" s="14"/>
      <c r="GSG136" s="55"/>
      <c r="GSH136" s="28"/>
      <c r="GSI136" s="28"/>
      <c r="GSJ136" s="31"/>
      <c r="GSK136" s="35"/>
      <c r="GSL136" s="31"/>
      <c r="GSM136" s="26"/>
      <c r="GSN136" s="14"/>
      <c r="GSO136" s="55"/>
      <c r="GSP136" s="28"/>
      <c r="GSQ136" s="28"/>
      <c r="GSR136" s="31"/>
      <c r="GSS136" s="35"/>
      <c r="GST136" s="31"/>
      <c r="GSU136" s="26"/>
      <c r="GSV136" s="14"/>
      <c r="GSW136" s="55"/>
      <c r="GSX136" s="28"/>
      <c r="GSY136" s="28"/>
      <c r="GSZ136" s="31"/>
      <c r="GTA136" s="35"/>
      <c r="GTB136" s="31"/>
      <c r="GTC136" s="26"/>
      <c r="GTD136" s="14"/>
      <c r="GTE136" s="55"/>
      <c r="GTF136" s="28"/>
      <c r="GTG136" s="28"/>
      <c r="GTH136" s="31"/>
      <c r="GTI136" s="35"/>
      <c r="GTJ136" s="31"/>
      <c r="GTK136" s="26"/>
      <c r="GTL136" s="14"/>
      <c r="GTM136" s="55"/>
      <c r="GTN136" s="28"/>
      <c r="GTO136" s="28"/>
      <c r="GTP136" s="31"/>
      <c r="GTQ136" s="35"/>
      <c r="GTR136" s="31"/>
      <c r="GTS136" s="26"/>
      <c r="GTT136" s="14"/>
      <c r="GTU136" s="55"/>
      <c r="GTV136" s="28"/>
      <c r="GTW136" s="28"/>
      <c r="GTX136" s="31"/>
      <c r="GTY136" s="35"/>
      <c r="GTZ136" s="31"/>
      <c r="GUA136" s="26"/>
      <c r="GUB136" s="14"/>
      <c r="GUC136" s="55"/>
      <c r="GUD136" s="28"/>
      <c r="GUE136" s="28"/>
      <c r="GUF136" s="31"/>
      <c r="GUG136" s="35"/>
      <c r="GUH136" s="31"/>
      <c r="GUI136" s="26"/>
      <c r="GUJ136" s="14"/>
      <c r="GUK136" s="55"/>
      <c r="GUL136" s="28"/>
      <c r="GUM136" s="28"/>
      <c r="GUN136" s="31"/>
      <c r="GUO136" s="35"/>
      <c r="GUP136" s="31"/>
      <c r="GUQ136" s="26"/>
      <c r="GUR136" s="14"/>
      <c r="GUS136" s="55"/>
      <c r="GUT136" s="28"/>
      <c r="GUU136" s="28"/>
      <c r="GUV136" s="31"/>
      <c r="GUW136" s="35"/>
      <c r="GUX136" s="31"/>
      <c r="GUY136" s="26"/>
      <c r="GUZ136" s="14"/>
      <c r="GVA136" s="55"/>
      <c r="GVB136" s="28"/>
      <c r="GVC136" s="28"/>
      <c r="GVD136" s="31"/>
      <c r="GVE136" s="35"/>
      <c r="GVF136" s="31"/>
      <c r="GVG136" s="26"/>
      <c r="GVH136" s="14"/>
      <c r="GVI136" s="55"/>
      <c r="GVJ136" s="28"/>
      <c r="GVK136" s="28"/>
      <c r="GVL136" s="31"/>
      <c r="GVM136" s="35"/>
      <c r="GVN136" s="31"/>
      <c r="GVO136" s="26"/>
      <c r="GVP136" s="14"/>
      <c r="GVQ136" s="55"/>
      <c r="GVR136" s="28"/>
      <c r="GVS136" s="28"/>
      <c r="GVT136" s="31"/>
      <c r="GVU136" s="35"/>
      <c r="GVV136" s="31"/>
      <c r="GVW136" s="26"/>
      <c r="GVX136" s="14"/>
      <c r="GVY136" s="55"/>
      <c r="GVZ136" s="28"/>
      <c r="GWA136" s="28"/>
      <c r="GWB136" s="31"/>
      <c r="GWC136" s="35"/>
      <c r="GWD136" s="31"/>
      <c r="GWE136" s="26"/>
      <c r="GWF136" s="14"/>
      <c r="GWG136" s="55"/>
      <c r="GWH136" s="28"/>
      <c r="GWI136" s="28"/>
      <c r="GWJ136" s="31"/>
      <c r="GWK136" s="35"/>
      <c r="GWL136" s="31"/>
      <c r="GWM136" s="26"/>
      <c r="GWN136" s="14"/>
      <c r="GWO136" s="55"/>
      <c r="GWP136" s="28"/>
      <c r="GWQ136" s="28"/>
      <c r="GWR136" s="31"/>
      <c r="GWS136" s="35"/>
      <c r="GWT136" s="31"/>
      <c r="GWU136" s="26"/>
      <c r="GWV136" s="14"/>
      <c r="GWW136" s="55"/>
      <c r="GWX136" s="28"/>
      <c r="GWY136" s="28"/>
      <c r="GWZ136" s="31"/>
      <c r="GXA136" s="35"/>
      <c r="GXB136" s="31"/>
      <c r="GXC136" s="26"/>
      <c r="GXD136" s="14"/>
      <c r="GXE136" s="55"/>
      <c r="GXF136" s="28"/>
      <c r="GXG136" s="28"/>
      <c r="GXH136" s="31"/>
      <c r="GXI136" s="35"/>
      <c r="GXJ136" s="31"/>
      <c r="GXK136" s="26"/>
      <c r="GXL136" s="14"/>
      <c r="GXM136" s="55"/>
      <c r="GXN136" s="28"/>
      <c r="GXO136" s="28"/>
      <c r="GXP136" s="31"/>
      <c r="GXQ136" s="35"/>
      <c r="GXR136" s="31"/>
      <c r="GXS136" s="26"/>
      <c r="GXT136" s="14"/>
      <c r="GXU136" s="55"/>
      <c r="GXV136" s="28"/>
      <c r="GXW136" s="28"/>
      <c r="GXX136" s="31"/>
      <c r="GXY136" s="35"/>
      <c r="GXZ136" s="31"/>
      <c r="GYA136" s="26"/>
      <c r="GYB136" s="14"/>
      <c r="GYC136" s="55"/>
      <c r="GYD136" s="28"/>
      <c r="GYE136" s="28"/>
      <c r="GYF136" s="31"/>
      <c r="GYG136" s="35"/>
      <c r="GYH136" s="31"/>
      <c r="GYI136" s="26"/>
      <c r="GYJ136" s="14"/>
      <c r="GYK136" s="55"/>
      <c r="GYL136" s="28"/>
      <c r="GYM136" s="28"/>
      <c r="GYN136" s="31"/>
      <c r="GYO136" s="35"/>
      <c r="GYP136" s="31"/>
      <c r="GYQ136" s="26"/>
      <c r="GYR136" s="14"/>
      <c r="GYS136" s="55"/>
      <c r="GYT136" s="28"/>
      <c r="GYU136" s="28"/>
      <c r="GYV136" s="31"/>
      <c r="GYW136" s="35"/>
      <c r="GYX136" s="31"/>
      <c r="GYY136" s="26"/>
      <c r="GYZ136" s="14"/>
      <c r="GZA136" s="55"/>
      <c r="GZB136" s="28"/>
      <c r="GZC136" s="28"/>
      <c r="GZD136" s="31"/>
      <c r="GZE136" s="35"/>
      <c r="GZF136" s="31"/>
      <c r="GZG136" s="26"/>
      <c r="GZH136" s="14"/>
      <c r="GZI136" s="55"/>
      <c r="GZJ136" s="28"/>
      <c r="GZK136" s="28"/>
      <c r="GZL136" s="31"/>
      <c r="GZM136" s="35"/>
      <c r="GZN136" s="31"/>
      <c r="GZO136" s="26"/>
      <c r="GZP136" s="14"/>
      <c r="GZQ136" s="55"/>
      <c r="GZR136" s="28"/>
      <c r="GZS136" s="28"/>
      <c r="GZT136" s="31"/>
      <c r="GZU136" s="35"/>
      <c r="GZV136" s="31"/>
      <c r="GZW136" s="26"/>
      <c r="GZX136" s="14"/>
      <c r="GZY136" s="55"/>
      <c r="GZZ136" s="28"/>
      <c r="HAA136" s="28"/>
      <c r="HAB136" s="31"/>
      <c r="HAC136" s="35"/>
      <c r="HAD136" s="31"/>
      <c r="HAE136" s="26"/>
      <c r="HAF136" s="14"/>
      <c r="HAG136" s="55"/>
      <c r="HAH136" s="28"/>
      <c r="HAI136" s="28"/>
      <c r="HAJ136" s="31"/>
      <c r="HAK136" s="35"/>
      <c r="HAL136" s="31"/>
      <c r="HAM136" s="26"/>
      <c r="HAN136" s="14"/>
      <c r="HAO136" s="55"/>
      <c r="HAP136" s="28"/>
      <c r="HAQ136" s="28"/>
      <c r="HAR136" s="31"/>
      <c r="HAS136" s="35"/>
      <c r="HAT136" s="31"/>
      <c r="HAU136" s="26"/>
      <c r="HAV136" s="14"/>
      <c r="HAW136" s="55"/>
      <c r="HAX136" s="28"/>
      <c r="HAY136" s="28"/>
      <c r="HAZ136" s="31"/>
      <c r="HBA136" s="35"/>
      <c r="HBB136" s="31"/>
      <c r="HBC136" s="26"/>
      <c r="HBD136" s="14"/>
      <c r="HBE136" s="55"/>
      <c r="HBF136" s="28"/>
      <c r="HBG136" s="28"/>
      <c r="HBH136" s="31"/>
      <c r="HBI136" s="35"/>
      <c r="HBJ136" s="31"/>
      <c r="HBK136" s="26"/>
      <c r="HBL136" s="14"/>
      <c r="HBM136" s="55"/>
      <c r="HBN136" s="28"/>
      <c r="HBO136" s="28"/>
      <c r="HBP136" s="31"/>
      <c r="HBQ136" s="35"/>
      <c r="HBR136" s="31"/>
      <c r="HBS136" s="26"/>
      <c r="HBT136" s="14"/>
      <c r="HBU136" s="55"/>
      <c r="HBV136" s="28"/>
      <c r="HBW136" s="28"/>
      <c r="HBX136" s="31"/>
      <c r="HBY136" s="35"/>
      <c r="HBZ136" s="31"/>
      <c r="HCA136" s="26"/>
      <c r="HCB136" s="14"/>
      <c r="HCC136" s="55"/>
      <c r="HCD136" s="28"/>
      <c r="HCE136" s="28"/>
      <c r="HCF136" s="31"/>
      <c r="HCG136" s="35"/>
      <c r="HCH136" s="31"/>
      <c r="HCI136" s="26"/>
      <c r="HCJ136" s="14"/>
      <c r="HCK136" s="55"/>
      <c r="HCL136" s="28"/>
      <c r="HCM136" s="28"/>
      <c r="HCN136" s="31"/>
      <c r="HCO136" s="35"/>
      <c r="HCP136" s="31"/>
      <c r="HCQ136" s="26"/>
      <c r="HCR136" s="14"/>
      <c r="HCS136" s="55"/>
      <c r="HCT136" s="28"/>
      <c r="HCU136" s="28"/>
      <c r="HCV136" s="31"/>
      <c r="HCW136" s="35"/>
      <c r="HCX136" s="31"/>
      <c r="HCY136" s="26"/>
      <c r="HCZ136" s="14"/>
      <c r="HDA136" s="55"/>
      <c r="HDB136" s="28"/>
      <c r="HDC136" s="28"/>
      <c r="HDD136" s="31"/>
      <c r="HDE136" s="35"/>
      <c r="HDF136" s="31"/>
      <c r="HDG136" s="26"/>
      <c r="HDH136" s="14"/>
      <c r="HDI136" s="55"/>
      <c r="HDJ136" s="28"/>
      <c r="HDK136" s="28"/>
      <c r="HDL136" s="31"/>
      <c r="HDM136" s="35"/>
      <c r="HDN136" s="31"/>
      <c r="HDO136" s="26"/>
      <c r="HDP136" s="14"/>
      <c r="HDQ136" s="55"/>
      <c r="HDR136" s="28"/>
      <c r="HDS136" s="28"/>
      <c r="HDT136" s="31"/>
      <c r="HDU136" s="35"/>
      <c r="HDV136" s="31"/>
      <c r="HDW136" s="26"/>
      <c r="HDX136" s="14"/>
      <c r="HDY136" s="55"/>
      <c r="HDZ136" s="28"/>
      <c r="HEA136" s="28"/>
      <c r="HEB136" s="31"/>
      <c r="HEC136" s="35"/>
      <c r="HED136" s="31"/>
      <c r="HEE136" s="26"/>
      <c r="HEF136" s="14"/>
      <c r="HEG136" s="55"/>
      <c r="HEH136" s="28"/>
      <c r="HEI136" s="28"/>
      <c r="HEJ136" s="31"/>
      <c r="HEK136" s="35"/>
      <c r="HEL136" s="31"/>
      <c r="HEM136" s="26"/>
      <c r="HEN136" s="14"/>
      <c r="HEO136" s="55"/>
      <c r="HEP136" s="28"/>
      <c r="HEQ136" s="28"/>
      <c r="HER136" s="31"/>
      <c r="HES136" s="35"/>
      <c r="HET136" s="31"/>
      <c r="HEU136" s="26"/>
      <c r="HEV136" s="14"/>
      <c r="HEW136" s="55"/>
      <c r="HEX136" s="28"/>
      <c r="HEY136" s="28"/>
      <c r="HEZ136" s="31"/>
      <c r="HFA136" s="35"/>
      <c r="HFB136" s="31"/>
      <c r="HFC136" s="26"/>
      <c r="HFD136" s="14"/>
      <c r="HFE136" s="55"/>
      <c r="HFF136" s="28"/>
      <c r="HFG136" s="28"/>
      <c r="HFH136" s="31"/>
      <c r="HFI136" s="35"/>
      <c r="HFJ136" s="31"/>
      <c r="HFK136" s="26"/>
      <c r="HFL136" s="14"/>
      <c r="HFM136" s="55"/>
      <c r="HFN136" s="28"/>
      <c r="HFO136" s="28"/>
      <c r="HFP136" s="31"/>
      <c r="HFQ136" s="35"/>
      <c r="HFR136" s="31"/>
      <c r="HFS136" s="26"/>
      <c r="HFT136" s="14"/>
      <c r="HFU136" s="55"/>
      <c r="HFV136" s="28"/>
      <c r="HFW136" s="28"/>
      <c r="HFX136" s="31"/>
      <c r="HFY136" s="35"/>
      <c r="HFZ136" s="31"/>
      <c r="HGA136" s="26"/>
      <c r="HGB136" s="14"/>
      <c r="HGC136" s="55"/>
      <c r="HGD136" s="28"/>
      <c r="HGE136" s="28"/>
      <c r="HGF136" s="31"/>
      <c r="HGG136" s="35"/>
      <c r="HGH136" s="31"/>
      <c r="HGI136" s="26"/>
      <c r="HGJ136" s="14"/>
      <c r="HGK136" s="55"/>
      <c r="HGL136" s="28"/>
      <c r="HGM136" s="28"/>
      <c r="HGN136" s="31"/>
      <c r="HGO136" s="35"/>
      <c r="HGP136" s="31"/>
      <c r="HGQ136" s="26"/>
      <c r="HGR136" s="14"/>
      <c r="HGS136" s="55"/>
      <c r="HGT136" s="28"/>
      <c r="HGU136" s="28"/>
      <c r="HGV136" s="31"/>
      <c r="HGW136" s="35"/>
      <c r="HGX136" s="31"/>
      <c r="HGY136" s="26"/>
      <c r="HGZ136" s="14"/>
      <c r="HHA136" s="55"/>
      <c r="HHB136" s="28"/>
      <c r="HHC136" s="28"/>
      <c r="HHD136" s="31"/>
      <c r="HHE136" s="35"/>
      <c r="HHF136" s="31"/>
      <c r="HHG136" s="26"/>
      <c r="HHH136" s="14"/>
      <c r="HHI136" s="55"/>
      <c r="HHJ136" s="28"/>
      <c r="HHK136" s="28"/>
      <c r="HHL136" s="31"/>
      <c r="HHM136" s="35"/>
      <c r="HHN136" s="31"/>
      <c r="HHO136" s="26"/>
      <c r="HHP136" s="14"/>
      <c r="HHQ136" s="55"/>
      <c r="HHR136" s="28"/>
      <c r="HHS136" s="28"/>
      <c r="HHT136" s="31"/>
      <c r="HHU136" s="35"/>
      <c r="HHV136" s="31"/>
      <c r="HHW136" s="26"/>
      <c r="HHX136" s="14"/>
      <c r="HHY136" s="55"/>
      <c r="HHZ136" s="28"/>
      <c r="HIA136" s="28"/>
      <c r="HIB136" s="31"/>
      <c r="HIC136" s="35"/>
      <c r="HID136" s="31"/>
      <c r="HIE136" s="26"/>
      <c r="HIF136" s="14"/>
      <c r="HIG136" s="55"/>
      <c r="HIH136" s="28"/>
      <c r="HII136" s="28"/>
      <c r="HIJ136" s="31"/>
      <c r="HIK136" s="35"/>
      <c r="HIL136" s="31"/>
      <c r="HIM136" s="26"/>
      <c r="HIN136" s="14"/>
      <c r="HIO136" s="55"/>
      <c r="HIP136" s="28"/>
      <c r="HIQ136" s="28"/>
      <c r="HIR136" s="31"/>
      <c r="HIS136" s="35"/>
      <c r="HIT136" s="31"/>
      <c r="HIU136" s="26"/>
      <c r="HIV136" s="14"/>
      <c r="HIW136" s="55"/>
      <c r="HIX136" s="28"/>
      <c r="HIY136" s="28"/>
      <c r="HIZ136" s="31"/>
      <c r="HJA136" s="35"/>
      <c r="HJB136" s="31"/>
      <c r="HJC136" s="26"/>
      <c r="HJD136" s="14"/>
      <c r="HJE136" s="55"/>
      <c r="HJF136" s="28"/>
      <c r="HJG136" s="28"/>
      <c r="HJH136" s="31"/>
      <c r="HJI136" s="35"/>
      <c r="HJJ136" s="31"/>
      <c r="HJK136" s="26"/>
      <c r="HJL136" s="14"/>
      <c r="HJM136" s="55"/>
      <c r="HJN136" s="28"/>
      <c r="HJO136" s="28"/>
      <c r="HJP136" s="31"/>
      <c r="HJQ136" s="35"/>
      <c r="HJR136" s="31"/>
      <c r="HJS136" s="26"/>
      <c r="HJT136" s="14"/>
      <c r="HJU136" s="55"/>
      <c r="HJV136" s="28"/>
      <c r="HJW136" s="28"/>
      <c r="HJX136" s="31"/>
      <c r="HJY136" s="35"/>
      <c r="HJZ136" s="31"/>
      <c r="HKA136" s="26"/>
      <c r="HKB136" s="14"/>
      <c r="HKC136" s="55"/>
      <c r="HKD136" s="28"/>
      <c r="HKE136" s="28"/>
      <c r="HKF136" s="31"/>
      <c r="HKG136" s="35"/>
      <c r="HKH136" s="31"/>
      <c r="HKI136" s="26"/>
      <c r="HKJ136" s="14"/>
      <c r="HKK136" s="55"/>
      <c r="HKL136" s="28"/>
      <c r="HKM136" s="28"/>
      <c r="HKN136" s="31"/>
      <c r="HKO136" s="35"/>
      <c r="HKP136" s="31"/>
      <c r="HKQ136" s="26"/>
      <c r="HKR136" s="14"/>
      <c r="HKS136" s="55"/>
      <c r="HKT136" s="28"/>
      <c r="HKU136" s="28"/>
      <c r="HKV136" s="31"/>
      <c r="HKW136" s="35"/>
      <c r="HKX136" s="31"/>
      <c r="HKY136" s="26"/>
      <c r="HKZ136" s="14"/>
      <c r="HLA136" s="55"/>
      <c r="HLB136" s="28"/>
      <c r="HLC136" s="28"/>
      <c r="HLD136" s="31"/>
      <c r="HLE136" s="35"/>
      <c r="HLF136" s="31"/>
      <c r="HLG136" s="26"/>
      <c r="HLH136" s="14"/>
      <c r="HLI136" s="55"/>
      <c r="HLJ136" s="28"/>
      <c r="HLK136" s="28"/>
      <c r="HLL136" s="31"/>
      <c r="HLM136" s="35"/>
      <c r="HLN136" s="31"/>
      <c r="HLO136" s="26"/>
      <c r="HLP136" s="14"/>
      <c r="HLQ136" s="55"/>
      <c r="HLR136" s="28"/>
      <c r="HLS136" s="28"/>
      <c r="HLT136" s="31"/>
      <c r="HLU136" s="35"/>
      <c r="HLV136" s="31"/>
      <c r="HLW136" s="26"/>
      <c r="HLX136" s="14"/>
      <c r="HLY136" s="55"/>
      <c r="HLZ136" s="28"/>
      <c r="HMA136" s="28"/>
      <c r="HMB136" s="31"/>
      <c r="HMC136" s="35"/>
      <c r="HMD136" s="31"/>
      <c r="HME136" s="26"/>
      <c r="HMF136" s="14"/>
      <c r="HMG136" s="55"/>
      <c r="HMH136" s="28"/>
      <c r="HMI136" s="28"/>
      <c r="HMJ136" s="31"/>
      <c r="HMK136" s="35"/>
      <c r="HML136" s="31"/>
      <c r="HMM136" s="26"/>
      <c r="HMN136" s="14"/>
      <c r="HMO136" s="55"/>
      <c r="HMP136" s="28"/>
      <c r="HMQ136" s="28"/>
      <c r="HMR136" s="31"/>
      <c r="HMS136" s="35"/>
      <c r="HMT136" s="31"/>
      <c r="HMU136" s="26"/>
      <c r="HMV136" s="14"/>
      <c r="HMW136" s="55"/>
      <c r="HMX136" s="28"/>
      <c r="HMY136" s="28"/>
      <c r="HMZ136" s="31"/>
      <c r="HNA136" s="35"/>
      <c r="HNB136" s="31"/>
      <c r="HNC136" s="26"/>
      <c r="HND136" s="14"/>
      <c r="HNE136" s="55"/>
      <c r="HNF136" s="28"/>
      <c r="HNG136" s="28"/>
      <c r="HNH136" s="31"/>
      <c r="HNI136" s="35"/>
      <c r="HNJ136" s="31"/>
      <c r="HNK136" s="26"/>
      <c r="HNL136" s="14"/>
      <c r="HNM136" s="55"/>
      <c r="HNN136" s="28"/>
      <c r="HNO136" s="28"/>
      <c r="HNP136" s="31"/>
      <c r="HNQ136" s="35"/>
      <c r="HNR136" s="31"/>
      <c r="HNS136" s="26"/>
      <c r="HNT136" s="14"/>
      <c r="HNU136" s="55"/>
      <c r="HNV136" s="28"/>
      <c r="HNW136" s="28"/>
      <c r="HNX136" s="31"/>
      <c r="HNY136" s="35"/>
      <c r="HNZ136" s="31"/>
      <c r="HOA136" s="26"/>
      <c r="HOB136" s="14"/>
      <c r="HOC136" s="55"/>
      <c r="HOD136" s="28"/>
      <c r="HOE136" s="28"/>
      <c r="HOF136" s="31"/>
      <c r="HOG136" s="35"/>
      <c r="HOH136" s="31"/>
      <c r="HOI136" s="26"/>
      <c r="HOJ136" s="14"/>
      <c r="HOK136" s="55"/>
      <c r="HOL136" s="28"/>
      <c r="HOM136" s="28"/>
      <c r="HON136" s="31"/>
      <c r="HOO136" s="35"/>
      <c r="HOP136" s="31"/>
      <c r="HOQ136" s="26"/>
      <c r="HOR136" s="14"/>
      <c r="HOS136" s="55"/>
      <c r="HOT136" s="28"/>
      <c r="HOU136" s="28"/>
      <c r="HOV136" s="31"/>
      <c r="HOW136" s="35"/>
      <c r="HOX136" s="31"/>
      <c r="HOY136" s="26"/>
      <c r="HOZ136" s="14"/>
      <c r="HPA136" s="55"/>
      <c r="HPB136" s="28"/>
      <c r="HPC136" s="28"/>
      <c r="HPD136" s="31"/>
      <c r="HPE136" s="35"/>
      <c r="HPF136" s="31"/>
      <c r="HPG136" s="26"/>
      <c r="HPH136" s="14"/>
      <c r="HPI136" s="55"/>
      <c r="HPJ136" s="28"/>
      <c r="HPK136" s="28"/>
      <c r="HPL136" s="31"/>
      <c r="HPM136" s="35"/>
      <c r="HPN136" s="31"/>
      <c r="HPO136" s="26"/>
      <c r="HPP136" s="14"/>
      <c r="HPQ136" s="55"/>
      <c r="HPR136" s="28"/>
      <c r="HPS136" s="28"/>
      <c r="HPT136" s="31"/>
      <c r="HPU136" s="35"/>
      <c r="HPV136" s="31"/>
      <c r="HPW136" s="26"/>
      <c r="HPX136" s="14"/>
      <c r="HPY136" s="55"/>
      <c r="HPZ136" s="28"/>
      <c r="HQA136" s="28"/>
      <c r="HQB136" s="31"/>
      <c r="HQC136" s="35"/>
      <c r="HQD136" s="31"/>
      <c r="HQE136" s="26"/>
      <c r="HQF136" s="14"/>
      <c r="HQG136" s="55"/>
      <c r="HQH136" s="28"/>
      <c r="HQI136" s="28"/>
      <c r="HQJ136" s="31"/>
      <c r="HQK136" s="35"/>
      <c r="HQL136" s="31"/>
      <c r="HQM136" s="26"/>
      <c r="HQN136" s="14"/>
      <c r="HQO136" s="55"/>
      <c r="HQP136" s="28"/>
      <c r="HQQ136" s="28"/>
      <c r="HQR136" s="31"/>
      <c r="HQS136" s="35"/>
      <c r="HQT136" s="31"/>
      <c r="HQU136" s="26"/>
      <c r="HQV136" s="14"/>
      <c r="HQW136" s="55"/>
      <c r="HQX136" s="28"/>
      <c r="HQY136" s="28"/>
      <c r="HQZ136" s="31"/>
      <c r="HRA136" s="35"/>
      <c r="HRB136" s="31"/>
      <c r="HRC136" s="26"/>
      <c r="HRD136" s="14"/>
      <c r="HRE136" s="55"/>
      <c r="HRF136" s="28"/>
      <c r="HRG136" s="28"/>
      <c r="HRH136" s="31"/>
      <c r="HRI136" s="35"/>
      <c r="HRJ136" s="31"/>
      <c r="HRK136" s="26"/>
      <c r="HRL136" s="14"/>
      <c r="HRM136" s="55"/>
      <c r="HRN136" s="28"/>
      <c r="HRO136" s="28"/>
      <c r="HRP136" s="31"/>
      <c r="HRQ136" s="35"/>
      <c r="HRR136" s="31"/>
      <c r="HRS136" s="26"/>
      <c r="HRT136" s="14"/>
      <c r="HRU136" s="55"/>
      <c r="HRV136" s="28"/>
      <c r="HRW136" s="28"/>
      <c r="HRX136" s="31"/>
      <c r="HRY136" s="35"/>
      <c r="HRZ136" s="31"/>
      <c r="HSA136" s="26"/>
      <c r="HSB136" s="14"/>
      <c r="HSC136" s="55"/>
      <c r="HSD136" s="28"/>
      <c r="HSE136" s="28"/>
      <c r="HSF136" s="31"/>
      <c r="HSG136" s="35"/>
      <c r="HSH136" s="31"/>
      <c r="HSI136" s="26"/>
      <c r="HSJ136" s="14"/>
      <c r="HSK136" s="55"/>
      <c r="HSL136" s="28"/>
      <c r="HSM136" s="28"/>
      <c r="HSN136" s="31"/>
      <c r="HSO136" s="35"/>
      <c r="HSP136" s="31"/>
      <c r="HSQ136" s="26"/>
      <c r="HSR136" s="14"/>
      <c r="HSS136" s="55"/>
      <c r="HST136" s="28"/>
      <c r="HSU136" s="28"/>
      <c r="HSV136" s="31"/>
      <c r="HSW136" s="35"/>
      <c r="HSX136" s="31"/>
      <c r="HSY136" s="26"/>
      <c r="HSZ136" s="14"/>
      <c r="HTA136" s="55"/>
      <c r="HTB136" s="28"/>
      <c r="HTC136" s="28"/>
      <c r="HTD136" s="31"/>
      <c r="HTE136" s="35"/>
      <c r="HTF136" s="31"/>
      <c r="HTG136" s="26"/>
      <c r="HTH136" s="14"/>
      <c r="HTI136" s="55"/>
      <c r="HTJ136" s="28"/>
      <c r="HTK136" s="28"/>
      <c r="HTL136" s="31"/>
      <c r="HTM136" s="35"/>
      <c r="HTN136" s="31"/>
      <c r="HTO136" s="26"/>
      <c r="HTP136" s="14"/>
      <c r="HTQ136" s="55"/>
      <c r="HTR136" s="28"/>
      <c r="HTS136" s="28"/>
      <c r="HTT136" s="31"/>
      <c r="HTU136" s="35"/>
      <c r="HTV136" s="31"/>
      <c r="HTW136" s="26"/>
      <c r="HTX136" s="14"/>
      <c r="HTY136" s="55"/>
      <c r="HTZ136" s="28"/>
      <c r="HUA136" s="28"/>
      <c r="HUB136" s="31"/>
      <c r="HUC136" s="35"/>
      <c r="HUD136" s="31"/>
      <c r="HUE136" s="26"/>
      <c r="HUF136" s="14"/>
      <c r="HUG136" s="55"/>
      <c r="HUH136" s="28"/>
      <c r="HUI136" s="28"/>
      <c r="HUJ136" s="31"/>
      <c r="HUK136" s="35"/>
      <c r="HUL136" s="31"/>
      <c r="HUM136" s="26"/>
      <c r="HUN136" s="14"/>
      <c r="HUO136" s="55"/>
      <c r="HUP136" s="28"/>
      <c r="HUQ136" s="28"/>
      <c r="HUR136" s="31"/>
      <c r="HUS136" s="35"/>
      <c r="HUT136" s="31"/>
      <c r="HUU136" s="26"/>
      <c r="HUV136" s="14"/>
      <c r="HUW136" s="55"/>
      <c r="HUX136" s="28"/>
      <c r="HUY136" s="28"/>
      <c r="HUZ136" s="31"/>
      <c r="HVA136" s="35"/>
      <c r="HVB136" s="31"/>
      <c r="HVC136" s="26"/>
      <c r="HVD136" s="14"/>
      <c r="HVE136" s="55"/>
      <c r="HVF136" s="28"/>
      <c r="HVG136" s="28"/>
      <c r="HVH136" s="31"/>
      <c r="HVI136" s="35"/>
      <c r="HVJ136" s="31"/>
      <c r="HVK136" s="26"/>
      <c r="HVL136" s="14"/>
      <c r="HVM136" s="55"/>
      <c r="HVN136" s="28"/>
      <c r="HVO136" s="28"/>
      <c r="HVP136" s="31"/>
      <c r="HVQ136" s="35"/>
      <c r="HVR136" s="31"/>
      <c r="HVS136" s="26"/>
      <c r="HVT136" s="14"/>
      <c r="HVU136" s="55"/>
      <c r="HVV136" s="28"/>
      <c r="HVW136" s="28"/>
      <c r="HVX136" s="31"/>
      <c r="HVY136" s="35"/>
      <c r="HVZ136" s="31"/>
      <c r="HWA136" s="26"/>
      <c r="HWB136" s="14"/>
      <c r="HWC136" s="55"/>
      <c r="HWD136" s="28"/>
      <c r="HWE136" s="28"/>
      <c r="HWF136" s="31"/>
      <c r="HWG136" s="35"/>
      <c r="HWH136" s="31"/>
      <c r="HWI136" s="26"/>
      <c r="HWJ136" s="14"/>
      <c r="HWK136" s="55"/>
      <c r="HWL136" s="28"/>
      <c r="HWM136" s="28"/>
      <c r="HWN136" s="31"/>
      <c r="HWO136" s="35"/>
      <c r="HWP136" s="31"/>
      <c r="HWQ136" s="26"/>
      <c r="HWR136" s="14"/>
      <c r="HWS136" s="55"/>
      <c r="HWT136" s="28"/>
      <c r="HWU136" s="28"/>
      <c r="HWV136" s="31"/>
      <c r="HWW136" s="35"/>
      <c r="HWX136" s="31"/>
      <c r="HWY136" s="26"/>
      <c r="HWZ136" s="14"/>
      <c r="HXA136" s="55"/>
      <c r="HXB136" s="28"/>
      <c r="HXC136" s="28"/>
      <c r="HXD136" s="31"/>
      <c r="HXE136" s="35"/>
      <c r="HXF136" s="31"/>
      <c r="HXG136" s="26"/>
      <c r="HXH136" s="14"/>
      <c r="HXI136" s="55"/>
      <c r="HXJ136" s="28"/>
      <c r="HXK136" s="28"/>
      <c r="HXL136" s="31"/>
      <c r="HXM136" s="35"/>
      <c r="HXN136" s="31"/>
      <c r="HXO136" s="26"/>
      <c r="HXP136" s="14"/>
      <c r="HXQ136" s="55"/>
      <c r="HXR136" s="28"/>
      <c r="HXS136" s="28"/>
      <c r="HXT136" s="31"/>
      <c r="HXU136" s="35"/>
      <c r="HXV136" s="31"/>
      <c r="HXW136" s="26"/>
      <c r="HXX136" s="14"/>
      <c r="HXY136" s="55"/>
      <c r="HXZ136" s="28"/>
      <c r="HYA136" s="28"/>
      <c r="HYB136" s="31"/>
      <c r="HYC136" s="35"/>
      <c r="HYD136" s="31"/>
      <c r="HYE136" s="26"/>
      <c r="HYF136" s="14"/>
      <c r="HYG136" s="55"/>
      <c r="HYH136" s="28"/>
      <c r="HYI136" s="28"/>
      <c r="HYJ136" s="31"/>
      <c r="HYK136" s="35"/>
      <c r="HYL136" s="31"/>
      <c r="HYM136" s="26"/>
      <c r="HYN136" s="14"/>
      <c r="HYO136" s="55"/>
      <c r="HYP136" s="28"/>
      <c r="HYQ136" s="28"/>
      <c r="HYR136" s="31"/>
      <c r="HYS136" s="35"/>
      <c r="HYT136" s="31"/>
      <c r="HYU136" s="26"/>
      <c r="HYV136" s="14"/>
      <c r="HYW136" s="55"/>
      <c r="HYX136" s="28"/>
      <c r="HYY136" s="28"/>
      <c r="HYZ136" s="31"/>
      <c r="HZA136" s="35"/>
      <c r="HZB136" s="31"/>
      <c r="HZC136" s="26"/>
      <c r="HZD136" s="14"/>
      <c r="HZE136" s="55"/>
      <c r="HZF136" s="28"/>
      <c r="HZG136" s="28"/>
      <c r="HZH136" s="31"/>
      <c r="HZI136" s="35"/>
      <c r="HZJ136" s="31"/>
      <c r="HZK136" s="26"/>
      <c r="HZL136" s="14"/>
      <c r="HZM136" s="55"/>
      <c r="HZN136" s="28"/>
      <c r="HZO136" s="28"/>
      <c r="HZP136" s="31"/>
      <c r="HZQ136" s="35"/>
      <c r="HZR136" s="31"/>
      <c r="HZS136" s="26"/>
      <c r="HZT136" s="14"/>
      <c r="HZU136" s="55"/>
      <c r="HZV136" s="28"/>
      <c r="HZW136" s="28"/>
      <c r="HZX136" s="31"/>
      <c r="HZY136" s="35"/>
      <c r="HZZ136" s="31"/>
      <c r="IAA136" s="26"/>
      <c r="IAB136" s="14"/>
      <c r="IAC136" s="55"/>
      <c r="IAD136" s="28"/>
      <c r="IAE136" s="28"/>
      <c r="IAF136" s="31"/>
      <c r="IAG136" s="35"/>
      <c r="IAH136" s="31"/>
      <c r="IAI136" s="26"/>
      <c r="IAJ136" s="14"/>
      <c r="IAK136" s="55"/>
      <c r="IAL136" s="28"/>
      <c r="IAM136" s="28"/>
      <c r="IAN136" s="31"/>
      <c r="IAO136" s="35"/>
      <c r="IAP136" s="31"/>
      <c r="IAQ136" s="26"/>
      <c r="IAR136" s="14"/>
      <c r="IAS136" s="55"/>
      <c r="IAT136" s="28"/>
      <c r="IAU136" s="28"/>
      <c r="IAV136" s="31"/>
      <c r="IAW136" s="35"/>
      <c r="IAX136" s="31"/>
      <c r="IAY136" s="26"/>
      <c r="IAZ136" s="14"/>
      <c r="IBA136" s="55"/>
      <c r="IBB136" s="28"/>
      <c r="IBC136" s="28"/>
      <c r="IBD136" s="31"/>
      <c r="IBE136" s="35"/>
      <c r="IBF136" s="31"/>
      <c r="IBG136" s="26"/>
      <c r="IBH136" s="14"/>
      <c r="IBI136" s="55"/>
      <c r="IBJ136" s="28"/>
      <c r="IBK136" s="28"/>
      <c r="IBL136" s="31"/>
      <c r="IBM136" s="35"/>
      <c r="IBN136" s="31"/>
      <c r="IBO136" s="26"/>
      <c r="IBP136" s="14"/>
      <c r="IBQ136" s="55"/>
      <c r="IBR136" s="28"/>
      <c r="IBS136" s="28"/>
      <c r="IBT136" s="31"/>
      <c r="IBU136" s="35"/>
      <c r="IBV136" s="31"/>
      <c r="IBW136" s="26"/>
      <c r="IBX136" s="14"/>
      <c r="IBY136" s="55"/>
      <c r="IBZ136" s="28"/>
      <c r="ICA136" s="28"/>
      <c r="ICB136" s="31"/>
      <c r="ICC136" s="35"/>
      <c r="ICD136" s="31"/>
      <c r="ICE136" s="26"/>
      <c r="ICF136" s="14"/>
      <c r="ICG136" s="55"/>
      <c r="ICH136" s="28"/>
      <c r="ICI136" s="28"/>
      <c r="ICJ136" s="31"/>
      <c r="ICK136" s="35"/>
      <c r="ICL136" s="31"/>
      <c r="ICM136" s="26"/>
      <c r="ICN136" s="14"/>
      <c r="ICO136" s="55"/>
      <c r="ICP136" s="28"/>
      <c r="ICQ136" s="28"/>
      <c r="ICR136" s="31"/>
      <c r="ICS136" s="35"/>
      <c r="ICT136" s="31"/>
      <c r="ICU136" s="26"/>
      <c r="ICV136" s="14"/>
      <c r="ICW136" s="55"/>
      <c r="ICX136" s="28"/>
      <c r="ICY136" s="28"/>
      <c r="ICZ136" s="31"/>
      <c r="IDA136" s="35"/>
      <c r="IDB136" s="31"/>
      <c r="IDC136" s="26"/>
      <c r="IDD136" s="14"/>
      <c r="IDE136" s="55"/>
      <c r="IDF136" s="28"/>
      <c r="IDG136" s="28"/>
      <c r="IDH136" s="31"/>
      <c r="IDI136" s="35"/>
      <c r="IDJ136" s="31"/>
      <c r="IDK136" s="26"/>
      <c r="IDL136" s="14"/>
      <c r="IDM136" s="55"/>
      <c r="IDN136" s="28"/>
      <c r="IDO136" s="28"/>
      <c r="IDP136" s="31"/>
      <c r="IDQ136" s="35"/>
      <c r="IDR136" s="31"/>
      <c r="IDS136" s="26"/>
      <c r="IDT136" s="14"/>
      <c r="IDU136" s="55"/>
      <c r="IDV136" s="28"/>
      <c r="IDW136" s="28"/>
      <c r="IDX136" s="31"/>
      <c r="IDY136" s="35"/>
      <c r="IDZ136" s="31"/>
      <c r="IEA136" s="26"/>
      <c r="IEB136" s="14"/>
      <c r="IEC136" s="55"/>
      <c r="IED136" s="28"/>
      <c r="IEE136" s="28"/>
      <c r="IEF136" s="31"/>
      <c r="IEG136" s="35"/>
      <c r="IEH136" s="31"/>
      <c r="IEI136" s="26"/>
      <c r="IEJ136" s="14"/>
      <c r="IEK136" s="55"/>
      <c r="IEL136" s="28"/>
      <c r="IEM136" s="28"/>
      <c r="IEN136" s="31"/>
      <c r="IEO136" s="35"/>
      <c r="IEP136" s="31"/>
      <c r="IEQ136" s="26"/>
      <c r="IER136" s="14"/>
      <c r="IES136" s="55"/>
      <c r="IET136" s="28"/>
      <c r="IEU136" s="28"/>
      <c r="IEV136" s="31"/>
      <c r="IEW136" s="35"/>
      <c r="IEX136" s="31"/>
      <c r="IEY136" s="26"/>
      <c r="IEZ136" s="14"/>
      <c r="IFA136" s="55"/>
      <c r="IFB136" s="28"/>
      <c r="IFC136" s="28"/>
      <c r="IFD136" s="31"/>
      <c r="IFE136" s="35"/>
      <c r="IFF136" s="31"/>
      <c r="IFG136" s="26"/>
      <c r="IFH136" s="14"/>
      <c r="IFI136" s="55"/>
      <c r="IFJ136" s="28"/>
      <c r="IFK136" s="28"/>
      <c r="IFL136" s="31"/>
      <c r="IFM136" s="35"/>
      <c r="IFN136" s="31"/>
      <c r="IFO136" s="26"/>
      <c r="IFP136" s="14"/>
      <c r="IFQ136" s="55"/>
      <c r="IFR136" s="28"/>
      <c r="IFS136" s="28"/>
      <c r="IFT136" s="31"/>
      <c r="IFU136" s="35"/>
      <c r="IFV136" s="31"/>
      <c r="IFW136" s="26"/>
      <c r="IFX136" s="14"/>
      <c r="IFY136" s="55"/>
      <c r="IFZ136" s="28"/>
      <c r="IGA136" s="28"/>
      <c r="IGB136" s="31"/>
      <c r="IGC136" s="35"/>
      <c r="IGD136" s="31"/>
      <c r="IGE136" s="26"/>
      <c r="IGF136" s="14"/>
      <c r="IGG136" s="55"/>
      <c r="IGH136" s="28"/>
      <c r="IGI136" s="28"/>
      <c r="IGJ136" s="31"/>
      <c r="IGK136" s="35"/>
      <c r="IGL136" s="31"/>
      <c r="IGM136" s="26"/>
      <c r="IGN136" s="14"/>
      <c r="IGO136" s="55"/>
      <c r="IGP136" s="28"/>
      <c r="IGQ136" s="28"/>
      <c r="IGR136" s="31"/>
      <c r="IGS136" s="35"/>
      <c r="IGT136" s="31"/>
      <c r="IGU136" s="26"/>
      <c r="IGV136" s="14"/>
      <c r="IGW136" s="55"/>
      <c r="IGX136" s="28"/>
      <c r="IGY136" s="28"/>
      <c r="IGZ136" s="31"/>
      <c r="IHA136" s="35"/>
      <c r="IHB136" s="31"/>
      <c r="IHC136" s="26"/>
      <c r="IHD136" s="14"/>
      <c r="IHE136" s="55"/>
      <c r="IHF136" s="28"/>
      <c r="IHG136" s="28"/>
      <c r="IHH136" s="31"/>
      <c r="IHI136" s="35"/>
      <c r="IHJ136" s="31"/>
      <c r="IHK136" s="26"/>
      <c r="IHL136" s="14"/>
      <c r="IHM136" s="55"/>
      <c r="IHN136" s="28"/>
      <c r="IHO136" s="28"/>
      <c r="IHP136" s="31"/>
      <c r="IHQ136" s="35"/>
      <c r="IHR136" s="31"/>
      <c r="IHS136" s="26"/>
      <c r="IHT136" s="14"/>
      <c r="IHU136" s="55"/>
      <c r="IHV136" s="28"/>
      <c r="IHW136" s="28"/>
      <c r="IHX136" s="31"/>
      <c r="IHY136" s="35"/>
      <c r="IHZ136" s="31"/>
      <c r="IIA136" s="26"/>
      <c r="IIB136" s="14"/>
      <c r="IIC136" s="55"/>
      <c r="IID136" s="28"/>
      <c r="IIE136" s="28"/>
      <c r="IIF136" s="31"/>
      <c r="IIG136" s="35"/>
      <c r="IIH136" s="31"/>
      <c r="III136" s="26"/>
      <c r="IIJ136" s="14"/>
      <c r="IIK136" s="55"/>
      <c r="IIL136" s="28"/>
      <c r="IIM136" s="28"/>
      <c r="IIN136" s="31"/>
      <c r="IIO136" s="35"/>
      <c r="IIP136" s="31"/>
      <c r="IIQ136" s="26"/>
      <c r="IIR136" s="14"/>
      <c r="IIS136" s="55"/>
      <c r="IIT136" s="28"/>
      <c r="IIU136" s="28"/>
      <c r="IIV136" s="31"/>
      <c r="IIW136" s="35"/>
      <c r="IIX136" s="31"/>
      <c r="IIY136" s="26"/>
      <c r="IIZ136" s="14"/>
      <c r="IJA136" s="55"/>
      <c r="IJB136" s="28"/>
      <c r="IJC136" s="28"/>
      <c r="IJD136" s="31"/>
      <c r="IJE136" s="35"/>
      <c r="IJF136" s="31"/>
      <c r="IJG136" s="26"/>
      <c r="IJH136" s="14"/>
      <c r="IJI136" s="55"/>
      <c r="IJJ136" s="28"/>
      <c r="IJK136" s="28"/>
      <c r="IJL136" s="31"/>
      <c r="IJM136" s="35"/>
      <c r="IJN136" s="31"/>
      <c r="IJO136" s="26"/>
      <c r="IJP136" s="14"/>
      <c r="IJQ136" s="55"/>
      <c r="IJR136" s="28"/>
      <c r="IJS136" s="28"/>
      <c r="IJT136" s="31"/>
      <c r="IJU136" s="35"/>
      <c r="IJV136" s="31"/>
      <c r="IJW136" s="26"/>
      <c r="IJX136" s="14"/>
      <c r="IJY136" s="55"/>
      <c r="IJZ136" s="28"/>
      <c r="IKA136" s="28"/>
      <c r="IKB136" s="31"/>
      <c r="IKC136" s="35"/>
      <c r="IKD136" s="31"/>
      <c r="IKE136" s="26"/>
      <c r="IKF136" s="14"/>
      <c r="IKG136" s="55"/>
      <c r="IKH136" s="28"/>
      <c r="IKI136" s="28"/>
      <c r="IKJ136" s="31"/>
      <c r="IKK136" s="35"/>
      <c r="IKL136" s="31"/>
      <c r="IKM136" s="26"/>
      <c r="IKN136" s="14"/>
      <c r="IKO136" s="55"/>
      <c r="IKP136" s="28"/>
      <c r="IKQ136" s="28"/>
      <c r="IKR136" s="31"/>
      <c r="IKS136" s="35"/>
      <c r="IKT136" s="31"/>
      <c r="IKU136" s="26"/>
      <c r="IKV136" s="14"/>
      <c r="IKW136" s="55"/>
      <c r="IKX136" s="28"/>
      <c r="IKY136" s="28"/>
      <c r="IKZ136" s="31"/>
      <c r="ILA136" s="35"/>
      <c r="ILB136" s="31"/>
      <c r="ILC136" s="26"/>
      <c r="ILD136" s="14"/>
      <c r="ILE136" s="55"/>
      <c r="ILF136" s="28"/>
      <c r="ILG136" s="28"/>
      <c r="ILH136" s="31"/>
      <c r="ILI136" s="35"/>
      <c r="ILJ136" s="31"/>
      <c r="ILK136" s="26"/>
      <c r="ILL136" s="14"/>
      <c r="ILM136" s="55"/>
      <c r="ILN136" s="28"/>
      <c r="ILO136" s="28"/>
      <c r="ILP136" s="31"/>
      <c r="ILQ136" s="35"/>
      <c r="ILR136" s="31"/>
      <c r="ILS136" s="26"/>
      <c r="ILT136" s="14"/>
      <c r="ILU136" s="55"/>
      <c r="ILV136" s="28"/>
      <c r="ILW136" s="28"/>
      <c r="ILX136" s="31"/>
      <c r="ILY136" s="35"/>
      <c r="ILZ136" s="31"/>
      <c r="IMA136" s="26"/>
      <c r="IMB136" s="14"/>
      <c r="IMC136" s="55"/>
      <c r="IMD136" s="28"/>
      <c r="IME136" s="28"/>
      <c r="IMF136" s="31"/>
      <c r="IMG136" s="35"/>
      <c r="IMH136" s="31"/>
      <c r="IMI136" s="26"/>
      <c r="IMJ136" s="14"/>
      <c r="IMK136" s="55"/>
      <c r="IML136" s="28"/>
      <c r="IMM136" s="28"/>
      <c r="IMN136" s="31"/>
      <c r="IMO136" s="35"/>
      <c r="IMP136" s="31"/>
      <c r="IMQ136" s="26"/>
      <c r="IMR136" s="14"/>
      <c r="IMS136" s="55"/>
      <c r="IMT136" s="28"/>
      <c r="IMU136" s="28"/>
      <c r="IMV136" s="31"/>
      <c r="IMW136" s="35"/>
      <c r="IMX136" s="31"/>
      <c r="IMY136" s="26"/>
      <c r="IMZ136" s="14"/>
      <c r="INA136" s="55"/>
      <c r="INB136" s="28"/>
      <c r="INC136" s="28"/>
      <c r="IND136" s="31"/>
      <c r="INE136" s="35"/>
      <c r="INF136" s="31"/>
      <c r="ING136" s="26"/>
      <c r="INH136" s="14"/>
      <c r="INI136" s="55"/>
      <c r="INJ136" s="28"/>
      <c r="INK136" s="28"/>
      <c r="INL136" s="31"/>
      <c r="INM136" s="35"/>
      <c r="INN136" s="31"/>
      <c r="INO136" s="26"/>
      <c r="INP136" s="14"/>
      <c r="INQ136" s="55"/>
      <c r="INR136" s="28"/>
      <c r="INS136" s="28"/>
      <c r="INT136" s="31"/>
      <c r="INU136" s="35"/>
      <c r="INV136" s="31"/>
      <c r="INW136" s="26"/>
      <c r="INX136" s="14"/>
      <c r="INY136" s="55"/>
      <c r="INZ136" s="28"/>
      <c r="IOA136" s="28"/>
      <c r="IOB136" s="31"/>
      <c r="IOC136" s="35"/>
      <c r="IOD136" s="31"/>
      <c r="IOE136" s="26"/>
      <c r="IOF136" s="14"/>
      <c r="IOG136" s="55"/>
      <c r="IOH136" s="28"/>
      <c r="IOI136" s="28"/>
      <c r="IOJ136" s="31"/>
      <c r="IOK136" s="35"/>
      <c r="IOL136" s="31"/>
      <c r="IOM136" s="26"/>
      <c r="ION136" s="14"/>
      <c r="IOO136" s="55"/>
      <c r="IOP136" s="28"/>
      <c r="IOQ136" s="28"/>
      <c r="IOR136" s="31"/>
      <c r="IOS136" s="35"/>
      <c r="IOT136" s="31"/>
      <c r="IOU136" s="26"/>
      <c r="IOV136" s="14"/>
      <c r="IOW136" s="55"/>
      <c r="IOX136" s="28"/>
      <c r="IOY136" s="28"/>
      <c r="IOZ136" s="31"/>
      <c r="IPA136" s="35"/>
      <c r="IPB136" s="31"/>
      <c r="IPC136" s="26"/>
      <c r="IPD136" s="14"/>
      <c r="IPE136" s="55"/>
      <c r="IPF136" s="28"/>
      <c r="IPG136" s="28"/>
      <c r="IPH136" s="31"/>
      <c r="IPI136" s="35"/>
      <c r="IPJ136" s="31"/>
      <c r="IPK136" s="26"/>
      <c r="IPL136" s="14"/>
      <c r="IPM136" s="55"/>
      <c r="IPN136" s="28"/>
      <c r="IPO136" s="28"/>
      <c r="IPP136" s="31"/>
      <c r="IPQ136" s="35"/>
      <c r="IPR136" s="31"/>
      <c r="IPS136" s="26"/>
      <c r="IPT136" s="14"/>
      <c r="IPU136" s="55"/>
      <c r="IPV136" s="28"/>
      <c r="IPW136" s="28"/>
      <c r="IPX136" s="31"/>
      <c r="IPY136" s="35"/>
      <c r="IPZ136" s="31"/>
      <c r="IQA136" s="26"/>
      <c r="IQB136" s="14"/>
      <c r="IQC136" s="55"/>
      <c r="IQD136" s="28"/>
      <c r="IQE136" s="28"/>
      <c r="IQF136" s="31"/>
      <c r="IQG136" s="35"/>
      <c r="IQH136" s="31"/>
      <c r="IQI136" s="26"/>
      <c r="IQJ136" s="14"/>
      <c r="IQK136" s="55"/>
      <c r="IQL136" s="28"/>
      <c r="IQM136" s="28"/>
      <c r="IQN136" s="31"/>
      <c r="IQO136" s="35"/>
      <c r="IQP136" s="31"/>
      <c r="IQQ136" s="26"/>
      <c r="IQR136" s="14"/>
      <c r="IQS136" s="55"/>
      <c r="IQT136" s="28"/>
      <c r="IQU136" s="28"/>
      <c r="IQV136" s="31"/>
      <c r="IQW136" s="35"/>
      <c r="IQX136" s="31"/>
      <c r="IQY136" s="26"/>
      <c r="IQZ136" s="14"/>
      <c r="IRA136" s="55"/>
      <c r="IRB136" s="28"/>
      <c r="IRC136" s="28"/>
      <c r="IRD136" s="31"/>
      <c r="IRE136" s="35"/>
      <c r="IRF136" s="31"/>
      <c r="IRG136" s="26"/>
      <c r="IRH136" s="14"/>
      <c r="IRI136" s="55"/>
      <c r="IRJ136" s="28"/>
      <c r="IRK136" s="28"/>
      <c r="IRL136" s="31"/>
      <c r="IRM136" s="35"/>
      <c r="IRN136" s="31"/>
      <c r="IRO136" s="26"/>
      <c r="IRP136" s="14"/>
      <c r="IRQ136" s="55"/>
      <c r="IRR136" s="28"/>
      <c r="IRS136" s="28"/>
      <c r="IRT136" s="31"/>
      <c r="IRU136" s="35"/>
      <c r="IRV136" s="31"/>
      <c r="IRW136" s="26"/>
      <c r="IRX136" s="14"/>
      <c r="IRY136" s="55"/>
      <c r="IRZ136" s="28"/>
      <c r="ISA136" s="28"/>
      <c r="ISB136" s="31"/>
      <c r="ISC136" s="35"/>
      <c r="ISD136" s="31"/>
      <c r="ISE136" s="26"/>
      <c r="ISF136" s="14"/>
      <c r="ISG136" s="55"/>
      <c r="ISH136" s="28"/>
      <c r="ISI136" s="28"/>
      <c r="ISJ136" s="31"/>
      <c r="ISK136" s="35"/>
      <c r="ISL136" s="31"/>
      <c r="ISM136" s="26"/>
      <c r="ISN136" s="14"/>
      <c r="ISO136" s="55"/>
      <c r="ISP136" s="28"/>
      <c r="ISQ136" s="28"/>
      <c r="ISR136" s="31"/>
      <c r="ISS136" s="35"/>
      <c r="IST136" s="31"/>
      <c r="ISU136" s="26"/>
      <c r="ISV136" s="14"/>
      <c r="ISW136" s="55"/>
      <c r="ISX136" s="28"/>
      <c r="ISY136" s="28"/>
      <c r="ISZ136" s="31"/>
      <c r="ITA136" s="35"/>
      <c r="ITB136" s="31"/>
      <c r="ITC136" s="26"/>
      <c r="ITD136" s="14"/>
      <c r="ITE136" s="55"/>
      <c r="ITF136" s="28"/>
      <c r="ITG136" s="28"/>
      <c r="ITH136" s="31"/>
      <c r="ITI136" s="35"/>
      <c r="ITJ136" s="31"/>
      <c r="ITK136" s="26"/>
      <c r="ITL136" s="14"/>
      <c r="ITM136" s="55"/>
      <c r="ITN136" s="28"/>
      <c r="ITO136" s="28"/>
      <c r="ITP136" s="31"/>
      <c r="ITQ136" s="35"/>
      <c r="ITR136" s="31"/>
      <c r="ITS136" s="26"/>
      <c r="ITT136" s="14"/>
      <c r="ITU136" s="55"/>
      <c r="ITV136" s="28"/>
      <c r="ITW136" s="28"/>
      <c r="ITX136" s="31"/>
      <c r="ITY136" s="35"/>
      <c r="ITZ136" s="31"/>
      <c r="IUA136" s="26"/>
      <c r="IUB136" s="14"/>
      <c r="IUC136" s="55"/>
      <c r="IUD136" s="28"/>
      <c r="IUE136" s="28"/>
      <c r="IUF136" s="31"/>
      <c r="IUG136" s="35"/>
      <c r="IUH136" s="31"/>
      <c r="IUI136" s="26"/>
      <c r="IUJ136" s="14"/>
      <c r="IUK136" s="55"/>
      <c r="IUL136" s="28"/>
      <c r="IUM136" s="28"/>
      <c r="IUN136" s="31"/>
      <c r="IUO136" s="35"/>
      <c r="IUP136" s="31"/>
      <c r="IUQ136" s="26"/>
      <c r="IUR136" s="14"/>
      <c r="IUS136" s="55"/>
      <c r="IUT136" s="28"/>
      <c r="IUU136" s="28"/>
      <c r="IUV136" s="31"/>
      <c r="IUW136" s="35"/>
      <c r="IUX136" s="31"/>
      <c r="IUY136" s="26"/>
      <c r="IUZ136" s="14"/>
      <c r="IVA136" s="55"/>
      <c r="IVB136" s="28"/>
      <c r="IVC136" s="28"/>
      <c r="IVD136" s="31"/>
      <c r="IVE136" s="35"/>
      <c r="IVF136" s="31"/>
      <c r="IVG136" s="26"/>
      <c r="IVH136" s="14"/>
      <c r="IVI136" s="55"/>
      <c r="IVJ136" s="28"/>
      <c r="IVK136" s="28"/>
      <c r="IVL136" s="31"/>
      <c r="IVM136" s="35"/>
      <c r="IVN136" s="31"/>
      <c r="IVO136" s="26"/>
      <c r="IVP136" s="14"/>
      <c r="IVQ136" s="55"/>
      <c r="IVR136" s="28"/>
      <c r="IVS136" s="28"/>
      <c r="IVT136" s="31"/>
      <c r="IVU136" s="35"/>
      <c r="IVV136" s="31"/>
      <c r="IVW136" s="26"/>
      <c r="IVX136" s="14"/>
      <c r="IVY136" s="55"/>
      <c r="IVZ136" s="28"/>
      <c r="IWA136" s="28"/>
      <c r="IWB136" s="31"/>
      <c r="IWC136" s="35"/>
      <c r="IWD136" s="31"/>
      <c r="IWE136" s="26"/>
      <c r="IWF136" s="14"/>
      <c r="IWG136" s="55"/>
      <c r="IWH136" s="28"/>
      <c r="IWI136" s="28"/>
      <c r="IWJ136" s="31"/>
      <c r="IWK136" s="35"/>
      <c r="IWL136" s="31"/>
      <c r="IWM136" s="26"/>
      <c r="IWN136" s="14"/>
      <c r="IWO136" s="55"/>
      <c r="IWP136" s="28"/>
      <c r="IWQ136" s="28"/>
      <c r="IWR136" s="31"/>
      <c r="IWS136" s="35"/>
      <c r="IWT136" s="31"/>
      <c r="IWU136" s="26"/>
      <c r="IWV136" s="14"/>
      <c r="IWW136" s="55"/>
      <c r="IWX136" s="28"/>
      <c r="IWY136" s="28"/>
      <c r="IWZ136" s="31"/>
      <c r="IXA136" s="35"/>
      <c r="IXB136" s="31"/>
      <c r="IXC136" s="26"/>
      <c r="IXD136" s="14"/>
      <c r="IXE136" s="55"/>
      <c r="IXF136" s="28"/>
      <c r="IXG136" s="28"/>
      <c r="IXH136" s="31"/>
      <c r="IXI136" s="35"/>
      <c r="IXJ136" s="31"/>
      <c r="IXK136" s="26"/>
      <c r="IXL136" s="14"/>
      <c r="IXM136" s="55"/>
      <c r="IXN136" s="28"/>
      <c r="IXO136" s="28"/>
      <c r="IXP136" s="31"/>
      <c r="IXQ136" s="35"/>
      <c r="IXR136" s="31"/>
      <c r="IXS136" s="26"/>
      <c r="IXT136" s="14"/>
      <c r="IXU136" s="55"/>
      <c r="IXV136" s="28"/>
      <c r="IXW136" s="28"/>
      <c r="IXX136" s="31"/>
      <c r="IXY136" s="35"/>
      <c r="IXZ136" s="31"/>
      <c r="IYA136" s="26"/>
      <c r="IYB136" s="14"/>
      <c r="IYC136" s="55"/>
      <c r="IYD136" s="28"/>
      <c r="IYE136" s="28"/>
      <c r="IYF136" s="31"/>
      <c r="IYG136" s="35"/>
      <c r="IYH136" s="31"/>
      <c r="IYI136" s="26"/>
      <c r="IYJ136" s="14"/>
      <c r="IYK136" s="55"/>
      <c r="IYL136" s="28"/>
      <c r="IYM136" s="28"/>
      <c r="IYN136" s="31"/>
      <c r="IYO136" s="35"/>
      <c r="IYP136" s="31"/>
      <c r="IYQ136" s="26"/>
      <c r="IYR136" s="14"/>
      <c r="IYS136" s="55"/>
      <c r="IYT136" s="28"/>
      <c r="IYU136" s="28"/>
      <c r="IYV136" s="31"/>
      <c r="IYW136" s="35"/>
      <c r="IYX136" s="31"/>
      <c r="IYY136" s="26"/>
      <c r="IYZ136" s="14"/>
      <c r="IZA136" s="55"/>
      <c r="IZB136" s="28"/>
      <c r="IZC136" s="28"/>
      <c r="IZD136" s="31"/>
      <c r="IZE136" s="35"/>
      <c r="IZF136" s="31"/>
      <c r="IZG136" s="26"/>
      <c r="IZH136" s="14"/>
      <c r="IZI136" s="55"/>
      <c r="IZJ136" s="28"/>
      <c r="IZK136" s="28"/>
      <c r="IZL136" s="31"/>
      <c r="IZM136" s="35"/>
      <c r="IZN136" s="31"/>
      <c r="IZO136" s="26"/>
      <c r="IZP136" s="14"/>
      <c r="IZQ136" s="55"/>
      <c r="IZR136" s="28"/>
      <c r="IZS136" s="28"/>
      <c r="IZT136" s="31"/>
      <c r="IZU136" s="35"/>
      <c r="IZV136" s="31"/>
      <c r="IZW136" s="26"/>
      <c r="IZX136" s="14"/>
      <c r="IZY136" s="55"/>
      <c r="IZZ136" s="28"/>
      <c r="JAA136" s="28"/>
      <c r="JAB136" s="31"/>
      <c r="JAC136" s="35"/>
      <c r="JAD136" s="31"/>
      <c r="JAE136" s="26"/>
      <c r="JAF136" s="14"/>
      <c r="JAG136" s="55"/>
      <c r="JAH136" s="28"/>
      <c r="JAI136" s="28"/>
      <c r="JAJ136" s="31"/>
      <c r="JAK136" s="35"/>
      <c r="JAL136" s="31"/>
      <c r="JAM136" s="26"/>
      <c r="JAN136" s="14"/>
      <c r="JAO136" s="55"/>
      <c r="JAP136" s="28"/>
      <c r="JAQ136" s="28"/>
      <c r="JAR136" s="31"/>
      <c r="JAS136" s="35"/>
      <c r="JAT136" s="31"/>
      <c r="JAU136" s="26"/>
      <c r="JAV136" s="14"/>
      <c r="JAW136" s="55"/>
      <c r="JAX136" s="28"/>
      <c r="JAY136" s="28"/>
      <c r="JAZ136" s="31"/>
      <c r="JBA136" s="35"/>
      <c r="JBB136" s="31"/>
      <c r="JBC136" s="26"/>
      <c r="JBD136" s="14"/>
      <c r="JBE136" s="55"/>
      <c r="JBF136" s="28"/>
      <c r="JBG136" s="28"/>
      <c r="JBH136" s="31"/>
      <c r="JBI136" s="35"/>
      <c r="JBJ136" s="31"/>
      <c r="JBK136" s="26"/>
      <c r="JBL136" s="14"/>
      <c r="JBM136" s="55"/>
      <c r="JBN136" s="28"/>
      <c r="JBO136" s="28"/>
      <c r="JBP136" s="31"/>
      <c r="JBQ136" s="35"/>
      <c r="JBR136" s="31"/>
      <c r="JBS136" s="26"/>
      <c r="JBT136" s="14"/>
      <c r="JBU136" s="55"/>
      <c r="JBV136" s="28"/>
      <c r="JBW136" s="28"/>
      <c r="JBX136" s="31"/>
      <c r="JBY136" s="35"/>
      <c r="JBZ136" s="31"/>
      <c r="JCA136" s="26"/>
      <c r="JCB136" s="14"/>
      <c r="JCC136" s="55"/>
      <c r="JCD136" s="28"/>
      <c r="JCE136" s="28"/>
      <c r="JCF136" s="31"/>
      <c r="JCG136" s="35"/>
      <c r="JCH136" s="31"/>
      <c r="JCI136" s="26"/>
      <c r="JCJ136" s="14"/>
      <c r="JCK136" s="55"/>
      <c r="JCL136" s="28"/>
      <c r="JCM136" s="28"/>
      <c r="JCN136" s="31"/>
      <c r="JCO136" s="35"/>
      <c r="JCP136" s="31"/>
      <c r="JCQ136" s="26"/>
      <c r="JCR136" s="14"/>
      <c r="JCS136" s="55"/>
      <c r="JCT136" s="28"/>
      <c r="JCU136" s="28"/>
      <c r="JCV136" s="31"/>
      <c r="JCW136" s="35"/>
      <c r="JCX136" s="31"/>
      <c r="JCY136" s="26"/>
      <c r="JCZ136" s="14"/>
      <c r="JDA136" s="55"/>
      <c r="JDB136" s="28"/>
      <c r="JDC136" s="28"/>
      <c r="JDD136" s="31"/>
      <c r="JDE136" s="35"/>
      <c r="JDF136" s="31"/>
      <c r="JDG136" s="26"/>
      <c r="JDH136" s="14"/>
      <c r="JDI136" s="55"/>
      <c r="JDJ136" s="28"/>
      <c r="JDK136" s="28"/>
      <c r="JDL136" s="31"/>
      <c r="JDM136" s="35"/>
      <c r="JDN136" s="31"/>
      <c r="JDO136" s="26"/>
      <c r="JDP136" s="14"/>
      <c r="JDQ136" s="55"/>
      <c r="JDR136" s="28"/>
      <c r="JDS136" s="28"/>
      <c r="JDT136" s="31"/>
      <c r="JDU136" s="35"/>
      <c r="JDV136" s="31"/>
      <c r="JDW136" s="26"/>
      <c r="JDX136" s="14"/>
      <c r="JDY136" s="55"/>
      <c r="JDZ136" s="28"/>
      <c r="JEA136" s="28"/>
      <c r="JEB136" s="31"/>
      <c r="JEC136" s="35"/>
      <c r="JED136" s="31"/>
      <c r="JEE136" s="26"/>
      <c r="JEF136" s="14"/>
      <c r="JEG136" s="55"/>
      <c r="JEH136" s="28"/>
      <c r="JEI136" s="28"/>
      <c r="JEJ136" s="31"/>
      <c r="JEK136" s="35"/>
      <c r="JEL136" s="31"/>
      <c r="JEM136" s="26"/>
      <c r="JEN136" s="14"/>
      <c r="JEO136" s="55"/>
      <c r="JEP136" s="28"/>
      <c r="JEQ136" s="28"/>
      <c r="JER136" s="31"/>
      <c r="JES136" s="35"/>
      <c r="JET136" s="31"/>
      <c r="JEU136" s="26"/>
      <c r="JEV136" s="14"/>
      <c r="JEW136" s="55"/>
      <c r="JEX136" s="28"/>
      <c r="JEY136" s="28"/>
      <c r="JEZ136" s="31"/>
      <c r="JFA136" s="35"/>
      <c r="JFB136" s="31"/>
      <c r="JFC136" s="26"/>
      <c r="JFD136" s="14"/>
      <c r="JFE136" s="55"/>
      <c r="JFF136" s="28"/>
      <c r="JFG136" s="28"/>
      <c r="JFH136" s="31"/>
      <c r="JFI136" s="35"/>
      <c r="JFJ136" s="31"/>
      <c r="JFK136" s="26"/>
      <c r="JFL136" s="14"/>
      <c r="JFM136" s="55"/>
      <c r="JFN136" s="28"/>
      <c r="JFO136" s="28"/>
      <c r="JFP136" s="31"/>
      <c r="JFQ136" s="35"/>
      <c r="JFR136" s="31"/>
      <c r="JFS136" s="26"/>
      <c r="JFT136" s="14"/>
      <c r="JFU136" s="55"/>
      <c r="JFV136" s="28"/>
      <c r="JFW136" s="28"/>
      <c r="JFX136" s="31"/>
      <c r="JFY136" s="35"/>
      <c r="JFZ136" s="31"/>
      <c r="JGA136" s="26"/>
      <c r="JGB136" s="14"/>
      <c r="JGC136" s="55"/>
      <c r="JGD136" s="28"/>
      <c r="JGE136" s="28"/>
      <c r="JGF136" s="31"/>
      <c r="JGG136" s="35"/>
      <c r="JGH136" s="31"/>
      <c r="JGI136" s="26"/>
      <c r="JGJ136" s="14"/>
      <c r="JGK136" s="55"/>
      <c r="JGL136" s="28"/>
      <c r="JGM136" s="28"/>
      <c r="JGN136" s="31"/>
      <c r="JGO136" s="35"/>
      <c r="JGP136" s="31"/>
      <c r="JGQ136" s="26"/>
      <c r="JGR136" s="14"/>
      <c r="JGS136" s="55"/>
      <c r="JGT136" s="28"/>
      <c r="JGU136" s="28"/>
      <c r="JGV136" s="31"/>
      <c r="JGW136" s="35"/>
      <c r="JGX136" s="31"/>
      <c r="JGY136" s="26"/>
      <c r="JGZ136" s="14"/>
      <c r="JHA136" s="55"/>
      <c r="JHB136" s="28"/>
      <c r="JHC136" s="28"/>
      <c r="JHD136" s="31"/>
      <c r="JHE136" s="35"/>
      <c r="JHF136" s="31"/>
      <c r="JHG136" s="26"/>
      <c r="JHH136" s="14"/>
      <c r="JHI136" s="55"/>
      <c r="JHJ136" s="28"/>
      <c r="JHK136" s="28"/>
      <c r="JHL136" s="31"/>
      <c r="JHM136" s="35"/>
      <c r="JHN136" s="31"/>
      <c r="JHO136" s="26"/>
      <c r="JHP136" s="14"/>
      <c r="JHQ136" s="55"/>
      <c r="JHR136" s="28"/>
      <c r="JHS136" s="28"/>
      <c r="JHT136" s="31"/>
      <c r="JHU136" s="35"/>
      <c r="JHV136" s="31"/>
      <c r="JHW136" s="26"/>
      <c r="JHX136" s="14"/>
      <c r="JHY136" s="55"/>
      <c r="JHZ136" s="28"/>
      <c r="JIA136" s="28"/>
      <c r="JIB136" s="31"/>
      <c r="JIC136" s="35"/>
      <c r="JID136" s="31"/>
      <c r="JIE136" s="26"/>
      <c r="JIF136" s="14"/>
      <c r="JIG136" s="55"/>
      <c r="JIH136" s="28"/>
      <c r="JII136" s="28"/>
      <c r="JIJ136" s="31"/>
      <c r="JIK136" s="35"/>
      <c r="JIL136" s="31"/>
      <c r="JIM136" s="26"/>
      <c r="JIN136" s="14"/>
      <c r="JIO136" s="55"/>
      <c r="JIP136" s="28"/>
      <c r="JIQ136" s="28"/>
      <c r="JIR136" s="31"/>
      <c r="JIS136" s="35"/>
      <c r="JIT136" s="31"/>
      <c r="JIU136" s="26"/>
      <c r="JIV136" s="14"/>
      <c r="JIW136" s="55"/>
      <c r="JIX136" s="28"/>
      <c r="JIY136" s="28"/>
      <c r="JIZ136" s="31"/>
      <c r="JJA136" s="35"/>
      <c r="JJB136" s="31"/>
      <c r="JJC136" s="26"/>
      <c r="JJD136" s="14"/>
      <c r="JJE136" s="55"/>
      <c r="JJF136" s="28"/>
      <c r="JJG136" s="28"/>
      <c r="JJH136" s="31"/>
      <c r="JJI136" s="35"/>
      <c r="JJJ136" s="31"/>
      <c r="JJK136" s="26"/>
      <c r="JJL136" s="14"/>
      <c r="JJM136" s="55"/>
      <c r="JJN136" s="28"/>
      <c r="JJO136" s="28"/>
      <c r="JJP136" s="31"/>
      <c r="JJQ136" s="35"/>
      <c r="JJR136" s="31"/>
      <c r="JJS136" s="26"/>
      <c r="JJT136" s="14"/>
      <c r="JJU136" s="55"/>
      <c r="JJV136" s="28"/>
      <c r="JJW136" s="28"/>
      <c r="JJX136" s="31"/>
      <c r="JJY136" s="35"/>
      <c r="JJZ136" s="31"/>
      <c r="JKA136" s="26"/>
      <c r="JKB136" s="14"/>
      <c r="JKC136" s="55"/>
      <c r="JKD136" s="28"/>
      <c r="JKE136" s="28"/>
      <c r="JKF136" s="31"/>
      <c r="JKG136" s="35"/>
      <c r="JKH136" s="31"/>
      <c r="JKI136" s="26"/>
      <c r="JKJ136" s="14"/>
      <c r="JKK136" s="55"/>
      <c r="JKL136" s="28"/>
      <c r="JKM136" s="28"/>
      <c r="JKN136" s="31"/>
      <c r="JKO136" s="35"/>
      <c r="JKP136" s="31"/>
      <c r="JKQ136" s="26"/>
      <c r="JKR136" s="14"/>
      <c r="JKS136" s="55"/>
      <c r="JKT136" s="28"/>
      <c r="JKU136" s="28"/>
      <c r="JKV136" s="31"/>
      <c r="JKW136" s="35"/>
      <c r="JKX136" s="31"/>
      <c r="JKY136" s="26"/>
      <c r="JKZ136" s="14"/>
      <c r="JLA136" s="55"/>
      <c r="JLB136" s="28"/>
      <c r="JLC136" s="28"/>
      <c r="JLD136" s="31"/>
      <c r="JLE136" s="35"/>
      <c r="JLF136" s="31"/>
      <c r="JLG136" s="26"/>
      <c r="JLH136" s="14"/>
      <c r="JLI136" s="55"/>
      <c r="JLJ136" s="28"/>
      <c r="JLK136" s="28"/>
      <c r="JLL136" s="31"/>
      <c r="JLM136" s="35"/>
      <c r="JLN136" s="31"/>
      <c r="JLO136" s="26"/>
      <c r="JLP136" s="14"/>
      <c r="JLQ136" s="55"/>
      <c r="JLR136" s="28"/>
      <c r="JLS136" s="28"/>
      <c r="JLT136" s="31"/>
      <c r="JLU136" s="35"/>
      <c r="JLV136" s="31"/>
      <c r="JLW136" s="26"/>
      <c r="JLX136" s="14"/>
      <c r="JLY136" s="55"/>
      <c r="JLZ136" s="28"/>
      <c r="JMA136" s="28"/>
      <c r="JMB136" s="31"/>
      <c r="JMC136" s="35"/>
      <c r="JMD136" s="31"/>
      <c r="JME136" s="26"/>
      <c r="JMF136" s="14"/>
      <c r="JMG136" s="55"/>
      <c r="JMH136" s="28"/>
      <c r="JMI136" s="28"/>
      <c r="JMJ136" s="31"/>
      <c r="JMK136" s="35"/>
      <c r="JML136" s="31"/>
      <c r="JMM136" s="26"/>
      <c r="JMN136" s="14"/>
      <c r="JMO136" s="55"/>
      <c r="JMP136" s="28"/>
      <c r="JMQ136" s="28"/>
      <c r="JMR136" s="31"/>
      <c r="JMS136" s="35"/>
      <c r="JMT136" s="31"/>
      <c r="JMU136" s="26"/>
      <c r="JMV136" s="14"/>
      <c r="JMW136" s="55"/>
      <c r="JMX136" s="28"/>
      <c r="JMY136" s="28"/>
      <c r="JMZ136" s="31"/>
      <c r="JNA136" s="35"/>
      <c r="JNB136" s="31"/>
      <c r="JNC136" s="26"/>
      <c r="JND136" s="14"/>
      <c r="JNE136" s="55"/>
      <c r="JNF136" s="28"/>
      <c r="JNG136" s="28"/>
      <c r="JNH136" s="31"/>
      <c r="JNI136" s="35"/>
      <c r="JNJ136" s="31"/>
      <c r="JNK136" s="26"/>
      <c r="JNL136" s="14"/>
      <c r="JNM136" s="55"/>
      <c r="JNN136" s="28"/>
      <c r="JNO136" s="28"/>
      <c r="JNP136" s="31"/>
      <c r="JNQ136" s="35"/>
      <c r="JNR136" s="31"/>
      <c r="JNS136" s="26"/>
      <c r="JNT136" s="14"/>
      <c r="JNU136" s="55"/>
      <c r="JNV136" s="28"/>
      <c r="JNW136" s="28"/>
      <c r="JNX136" s="31"/>
      <c r="JNY136" s="35"/>
      <c r="JNZ136" s="31"/>
      <c r="JOA136" s="26"/>
      <c r="JOB136" s="14"/>
      <c r="JOC136" s="55"/>
      <c r="JOD136" s="28"/>
      <c r="JOE136" s="28"/>
      <c r="JOF136" s="31"/>
      <c r="JOG136" s="35"/>
      <c r="JOH136" s="31"/>
      <c r="JOI136" s="26"/>
      <c r="JOJ136" s="14"/>
      <c r="JOK136" s="55"/>
      <c r="JOL136" s="28"/>
      <c r="JOM136" s="28"/>
      <c r="JON136" s="31"/>
      <c r="JOO136" s="35"/>
      <c r="JOP136" s="31"/>
      <c r="JOQ136" s="26"/>
      <c r="JOR136" s="14"/>
      <c r="JOS136" s="55"/>
      <c r="JOT136" s="28"/>
      <c r="JOU136" s="28"/>
      <c r="JOV136" s="31"/>
      <c r="JOW136" s="35"/>
      <c r="JOX136" s="31"/>
      <c r="JOY136" s="26"/>
      <c r="JOZ136" s="14"/>
      <c r="JPA136" s="55"/>
      <c r="JPB136" s="28"/>
      <c r="JPC136" s="28"/>
      <c r="JPD136" s="31"/>
      <c r="JPE136" s="35"/>
      <c r="JPF136" s="31"/>
      <c r="JPG136" s="26"/>
      <c r="JPH136" s="14"/>
      <c r="JPI136" s="55"/>
      <c r="JPJ136" s="28"/>
      <c r="JPK136" s="28"/>
      <c r="JPL136" s="31"/>
      <c r="JPM136" s="35"/>
      <c r="JPN136" s="31"/>
      <c r="JPO136" s="26"/>
      <c r="JPP136" s="14"/>
      <c r="JPQ136" s="55"/>
      <c r="JPR136" s="28"/>
      <c r="JPS136" s="28"/>
      <c r="JPT136" s="31"/>
      <c r="JPU136" s="35"/>
      <c r="JPV136" s="31"/>
      <c r="JPW136" s="26"/>
      <c r="JPX136" s="14"/>
      <c r="JPY136" s="55"/>
      <c r="JPZ136" s="28"/>
      <c r="JQA136" s="28"/>
      <c r="JQB136" s="31"/>
      <c r="JQC136" s="35"/>
      <c r="JQD136" s="31"/>
      <c r="JQE136" s="26"/>
      <c r="JQF136" s="14"/>
      <c r="JQG136" s="55"/>
      <c r="JQH136" s="28"/>
      <c r="JQI136" s="28"/>
      <c r="JQJ136" s="31"/>
      <c r="JQK136" s="35"/>
      <c r="JQL136" s="31"/>
      <c r="JQM136" s="26"/>
      <c r="JQN136" s="14"/>
      <c r="JQO136" s="55"/>
      <c r="JQP136" s="28"/>
      <c r="JQQ136" s="28"/>
      <c r="JQR136" s="31"/>
      <c r="JQS136" s="35"/>
      <c r="JQT136" s="31"/>
      <c r="JQU136" s="26"/>
      <c r="JQV136" s="14"/>
      <c r="JQW136" s="55"/>
      <c r="JQX136" s="28"/>
      <c r="JQY136" s="28"/>
      <c r="JQZ136" s="31"/>
      <c r="JRA136" s="35"/>
      <c r="JRB136" s="31"/>
      <c r="JRC136" s="26"/>
      <c r="JRD136" s="14"/>
      <c r="JRE136" s="55"/>
      <c r="JRF136" s="28"/>
      <c r="JRG136" s="28"/>
      <c r="JRH136" s="31"/>
      <c r="JRI136" s="35"/>
      <c r="JRJ136" s="31"/>
      <c r="JRK136" s="26"/>
      <c r="JRL136" s="14"/>
      <c r="JRM136" s="55"/>
      <c r="JRN136" s="28"/>
      <c r="JRO136" s="28"/>
      <c r="JRP136" s="31"/>
      <c r="JRQ136" s="35"/>
      <c r="JRR136" s="31"/>
      <c r="JRS136" s="26"/>
      <c r="JRT136" s="14"/>
      <c r="JRU136" s="55"/>
      <c r="JRV136" s="28"/>
      <c r="JRW136" s="28"/>
      <c r="JRX136" s="31"/>
      <c r="JRY136" s="35"/>
      <c r="JRZ136" s="31"/>
      <c r="JSA136" s="26"/>
      <c r="JSB136" s="14"/>
      <c r="JSC136" s="55"/>
      <c r="JSD136" s="28"/>
      <c r="JSE136" s="28"/>
      <c r="JSF136" s="31"/>
      <c r="JSG136" s="35"/>
      <c r="JSH136" s="31"/>
      <c r="JSI136" s="26"/>
      <c r="JSJ136" s="14"/>
      <c r="JSK136" s="55"/>
      <c r="JSL136" s="28"/>
      <c r="JSM136" s="28"/>
      <c r="JSN136" s="31"/>
      <c r="JSO136" s="35"/>
      <c r="JSP136" s="31"/>
      <c r="JSQ136" s="26"/>
      <c r="JSR136" s="14"/>
      <c r="JSS136" s="55"/>
      <c r="JST136" s="28"/>
      <c r="JSU136" s="28"/>
      <c r="JSV136" s="31"/>
      <c r="JSW136" s="35"/>
      <c r="JSX136" s="31"/>
      <c r="JSY136" s="26"/>
      <c r="JSZ136" s="14"/>
      <c r="JTA136" s="55"/>
      <c r="JTB136" s="28"/>
      <c r="JTC136" s="28"/>
      <c r="JTD136" s="31"/>
      <c r="JTE136" s="35"/>
      <c r="JTF136" s="31"/>
      <c r="JTG136" s="26"/>
      <c r="JTH136" s="14"/>
      <c r="JTI136" s="55"/>
      <c r="JTJ136" s="28"/>
      <c r="JTK136" s="28"/>
      <c r="JTL136" s="31"/>
      <c r="JTM136" s="35"/>
      <c r="JTN136" s="31"/>
      <c r="JTO136" s="26"/>
      <c r="JTP136" s="14"/>
      <c r="JTQ136" s="55"/>
      <c r="JTR136" s="28"/>
      <c r="JTS136" s="28"/>
      <c r="JTT136" s="31"/>
      <c r="JTU136" s="35"/>
      <c r="JTV136" s="31"/>
      <c r="JTW136" s="26"/>
      <c r="JTX136" s="14"/>
      <c r="JTY136" s="55"/>
      <c r="JTZ136" s="28"/>
      <c r="JUA136" s="28"/>
      <c r="JUB136" s="31"/>
      <c r="JUC136" s="35"/>
      <c r="JUD136" s="31"/>
      <c r="JUE136" s="26"/>
      <c r="JUF136" s="14"/>
      <c r="JUG136" s="55"/>
      <c r="JUH136" s="28"/>
      <c r="JUI136" s="28"/>
      <c r="JUJ136" s="31"/>
      <c r="JUK136" s="35"/>
      <c r="JUL136" s="31"/>
      <c r="JUM136" s="26"/>
      <c r="JUN136" s="14"/>
      <c r="JUO136" s="55"/>
      <c r="JUP136" s="28"/>
      <c r="JUQ136" s="28"/>
      <c r="JUR136" s="31"/>
      <c r="JUS136" s="35"/>
      <c r="JUT136" s="31"/>
      <c r="JUU136" s="26"/>
      <c r="JUV136" s="14"/>
      <c r="JUW136" s="55"/>
      <c r="JUX136" s="28"/>
      <c r="JUY136" s="28"/>
      <c r="JUZ136" s="31"/>
      <c r="JVA136" s="35"/>
      <c r="JVB136" s="31"/>
      <c r="JVC136" s="26"/>
      <c r="JVD136" s="14"/>
      <c r="JVE136" s="55"/>
      <c r="JVF136" s="28"/>
      <c r="JVG136" s="28"/>
      <c r="JVH136" s="31"/>
      <c r="JVI136" s="35"/>
      <c r="JVJ136" s="31"/>
      <c r="JVK136" s="26"/>
      <c r="JVL136" s="14"/>
      <c r="JVM136" s="55"/>
      <c r="JVN136" s="28"/>
      <c r="JVO136" s="28"/>
      <c r="JVP136" s="31"/>
      <c r="JVQ136" s="35"/>
      <c r="JVR136" s="31"/>
      <c r="JVS136" s="26"/>
      <c r="JVT136" s="14"/>
      <c r="JVU136" s="55"/>
      <c r="JVV136" s="28"/>
      <c r="JVW136" s="28"/>
      <c r="JVX136" s="31"/>
      <c r="JVY136" s="35"/>
      <c r="JVZ136" s="31"/>
      <c r="JWA136" s="26"/>
      <c r="JWB136" s="14"/>
      <c r="JWC136" s="55"/>
      <c r="JWD136" s="28"/>
      <c r="JWE136" s="28"/>
      <c r="JWF136" s="31"/>
      <c r="JWG136" s="35"/>
      <c r="JWH136" s="31"/>
      <c r="JWI136" s="26"/>
      <c r="JWJ136" s="14"/>
      <c r="JWK136" s="55"/>
      <c r="JWL136" s="28"/>
      <c r="JWM136" s="28"/>
      <c r="JWN136" s="31"/>
      <c r="JWO136" s="35"/>
      <c r="JWP136" s="31"/>
      <c r="JWQ136" s="26"/>
      <c r="JWR136" s="14"/>
      <c r="JWS136" s="55"/>
      <c r="JWT136" s="28"/>
      <c r="JWU136" s="28"/>
      <c r="JWV136" s="31"/>
      <c r="JWW136" s="35"/>
      <c r="JWX136" s="31"/>
      <c r="JWY136" s="26"/>
      <c r="JWZ136" s="14"/>
      <c r="JXA136" s="55"/>
      <c r="JXB136" s="28"/>
      <c r="JXC136" s="28"/>
      <c r="JXD136" s="31"/>
      <c r="JXE136" s="35"/>
      <c r="JXF136" s="31"/>
      <c r="JXG136" s="26"/>
      <c r="JXH136" s="14"/>
      <c r="JXI136" s="55"/>
      <c r="JXJ136" s="28"/>
      <c r="JXK136" s="28"/>
      <c r="JXL136" s="31"/>
      <c r="JXM136" s="35"/>
      <c r="JXN136" s="31"/>
      <c r="JXO136" s="26"/>
      <c r="JXP136" s="14"/>
      <c r="JXQ136" s="55"/>
      <c r="JXR136" s="28"/>
      <c r="JXS136" s="28"/>
      <c r="JXT136" s="31"/>
      <c r="JXU136" s="35"/>
      <c r="JXV136" s="31"/>
      <c r="JXW136" s="26"/>
      <c r="JXX136" s="14"/>
      <c r="JXY136" s="55"/>
      <c r="JXZ136" s="28"/>
      <c r="JYA136" s="28"/>
      <c r="JYB136" s="31"/>
      <c r="JYC136" s="35"/>
      <c r="JYD136" s="31"/>
      <c r="JYE136" s="26"/>
      <c r="JYF136" s="14"/>
      <c r="JYG136" s="55"/>
      <c r="JYH136" s="28"/>
      <c r="JYI136" s="28"/>
      <c r="JYJ136" s="31"/>
      <c r="JYK136" s="35"/>
      <c r="JYL136" s="31"/>
      <c r="JYM136" s="26"/>
      <c r="JYN136" s="14"/>
      <c r="JYO136" s="55"/>
      <c r="JYP136" s="28"/>
      <c r="JYQ136" s="28"/>
      <c r="JYR136" s="31"/>
      <c r="JYS136" s="35"/>
      <c r="JYT136" s="31"/>
      <c r="JYU136" s="26"/>
      <c r="JYV136" s="14"/>
      <c r="JYW136" s="55"/>
      <c r="JYX136" s="28"/>
      <c r="JYY136" s="28"/>
      <c r="JYZ136" s="31"/>
      <c r="JZA136" s="35"/>
      <c r="JZB136" s="31"/>
      <c r="JZC136" s="26"/>
      <c r="JZD136" s="14"/>
      <c r="JZE136" s="55"/>
      <c r="JZF136" s="28"/>
      <c r="JZG136" s="28"/>
      <c r="JZH136" s="31"/>
      <c r="JZI136" s="35"/>
      <c r="JZJ136" s="31"/>
      <c r="JZK136" s="26"/>
      <c r="JZL136" s="14"/>
      <c r="JZM136" s="55"/>
      <c r="JZN136" s="28"/>
      <c r="JZO136" s="28"/>
      <c r="JZP136" s="31"/>
      <c r="JZQ136" s="35"/>
      <c r="JZR136" s="31"/>
      <c r="JZS136" s="26"/>
      <c r="JZT136" s="14"/>
      <c r="JZU136" s="55"/>
      <c r="JZV136" s="28"/>
      <c r="JZW136" s="28"/>
      <c r="JZX136" s="31"/>
      <c r="JZY136" s="35"/>
      <c r="JZZ136" s="31"/>
      <c r="KAA136" s="26"/>
      <c r="KAB136" s="14"/>
      <c r="KAC136" s="55"/>
      <c r="KAD136" s="28"/>
      <c r="KAE136" s="28"/>
      <c r="KAF136" s="31"/>
      <c r="KAG136" s="35"/>
      <c r="KAH136" s="31"/>
      <c r="KAI136" s="26"/>
      <c r="KAJ136" s="14"/>
      <c r="KAK136" s="55"/>
      <c r="KAL136" s="28"/>
      <c r="KAM136" s="28"/>
      <c r="KAN136" s="31"/>
      <c r="KAO136" s="35"/>
      <c r="KAP136" s="31"/>
      <c r="KAQ136" s="26"/>
      <c r="KAR136" s="14"/>
      <c r="KAS136" s="55"/>
      <c r="KAT136" s="28"/>
      <c r="KAU136" s="28"/>
      <c r="KAV136" s="31"/>
      <c r="KAW136" s="35"/>
      <c r="KAX136" s="31"/>
      <c r="KAY136" s="26"/>
      <c r="KAZ136" s="14"/>
      <c r="KBA136" s="55"/>
      <c r="KBB136" s="28"/>
      <c r="KBC136" s="28"/>
      <c r="KBD136" s="31"/>
      <c r="KBE136" s="35"/>
      <c r="KBF136" s="31"/>
      <c r="KBG136" s="26"/>
      <c r="KBH136" s="14"/>
      <c r="KBI136" s="55"/>
      <c r="KBJ136" s="28"/>
      <c r="KBK136" s="28"/>
      <c r="KBL136" s="31"/>
      <c r="KBM136" s="35"/>
      <c r="KBN136" s="31"/>
      <c r="KBO136" s="26"/>
      <c r="KBP136" s="14"/>
      <c r="KBQ136" s="55"/>
      <c r="KBR136" s="28"/>
      <c r="KBS136" s="28"/>
      <c r="KBT136" s="31"/>
      <c r="KBU136" s="35"/>
      <c r="KBV136" s="31"/>
      <c r="KBW136" s="26"/>
      <c r="KBX136" s="14"/>
      <c r="KBY136" s="55"/>
      <c r="KBZ136" s="28"/>
      <c r="KCA136" s="28"/>
      <c r="KCB136" s="31"/>
      <c r="KCC136" s="35"/>
      <c r="KCD136" s="31"/>
      <c r="KCE136" s="26"/>
      <c r="KCF136" s="14"/>
      <c r="KCG136" s="55"/>
      <c r="KCH136" s="28"/>
      <c r="KCI136" s="28"/>
      <c r="KCJ136" s="31"/>
      <c r="KCK136" s="35"/>
      <c r="KCL136" s="31"/>
      <c r="KCM136" s="26"/>
      <c r="KCN136" s="14"/>
      <c r="KCO136" s="55"/>
      <c r="KCP136" s="28"/>
      <c r="KCQ136" s="28"/>
      <c r="KCR136" s="31"/>
      <c r="KCS136" s="35"/>
      <c r="KCT136" s="31"/>
      <c r="KCU136" s="26"/>
      <c r="KCV136" s="14"/>
      <c r="KCW136" s="55"/>
      <c r="KCX136" s="28"/>
      <c r="KCY136" s="28"/>
      <c r="KCZ136" s="31"/>
      <c r="KDA136" s="35"/>
      <c r="KDB136" s="31"/>
      <c r="KDC136" s="26"/>
      <c r="KDD136" s="14"/>
      <c r="KDE136" s="55"/>
      <c r="KDF136" s="28"/>
      <c r="KDG136" s="28"/>
      <c r="KDH136" s="31"/>
      <c r="KDI136" s="35"/>
      <c r="KDJ136" s="31"/>
      <c r="KDK136" s="26"/>
      <c r="KDL136" s="14"/>
      <c r="KDM136" s="55"/>
      <c r="KDN136" s="28"/>
      <c r="KDO136" s="28"/>
      <c r="KDP136" s="31"/>
      <c r="KDQ136" s="35"/>
      <c r="KDR136" s="31"/>
      <c r="KDS136" s="26"/>
      <c r="KDT136" s="14"/>
      <c r="KDU136" s="55"/>
      <c r="KDV136" s="28"/>
      <c r="KDW136" s="28"/>
      <c r="KDX136" s="31"/>
      <c r="KDY136" s="35"/>
      <c r="KDZ136" s="31"/>
      <c r="KEA136" s="26"/>
      <c r="KEB136" s="14"/>
      <c r="KEC136" s="55"/>
      <c r="KED136" s="28"/>
      <c r="KEE136" s="28"/>
      <c r="KEF136" s="31"/>
      <c r="KEG136" s="35"/>
      <c r="KEH136" s="31"/>
      <c r="KEI136" s="26"/>
      <c r="KEJ136" s="14"/>
      <c r="KEK136" s="55"/>
      <c r="KEL136" s="28"/>
      <c r="KEM136" s="28"/>
      <c r="KEN136" s="31"/>
      <c r="KEO136" s="35"/>
      <c r="KEP136" s="31"/>
      <c r="KEQ136" s="26"/>
      <c r="KER136" s="14"/>
      <c r="KES136" s="55"/>
      <c r="KET136" s="28"/>
      <c r="KEU136" s="28"/>
      <c r="KEV136" s="31"/>
      <c r="KEW136" s="35"/>
      <c r="KEX136" s="31"/>
      <c r="KEY136" s="26"/>
      <c r="KEZ136" s="14"/>
      <c r="KFA136" s="55"/>
      <c r="KFB136" s="28"/>
      <c r="KFC136" s="28"/>
      <c r="KFD136" s="31"/>
      <c r="KFE136" s="35"/>
      <c r="KFF136" s="31"/>
      <c r="KFG136" s="26"/>
      <c r="KFH136" s="14"/>
      <c r="KFI136" s="55"/>
      <c r="KFJ136" s="28"/>
      <c r="KFK136" s="28"/>
      <c r="KFL136" s="31"/>
      <c r="KFM136" s="35"/>
      <c r="KFN136" s="31"/>
      <c r="KFO136" s="26"/>
      <c r="KFP136" s="14"/>
      <c r="KFQ136" s="55"/>
      <c r="KFR136" s="28"/>
      <c r="KFS136" s="28"/>
      <c r="KFT136" s="31"/>
      <c r="KFU136" s="35"/>
      <c r="KFV136" s="31"/>
      <c r="KFW136" s="26"/>
      <c r="KFX136" s="14"/>
      <c r="KFY136" s="55"/>
      <c r="KFZ136" s="28"/>
      <c r="KGA136" s="28"/>
      <c r="KGB136" s="31"/>
      <c r="KGC136" s="35"/>
      <c r="KGD136" s="31"/>
      <c r="KGE136" s="26"/>
      <c r="KGF136" s="14"/>
      <c r="KGG136" s="55"/>
      <c r="KGH136" s="28"/>
      <c r="KGI136" s="28"/>
      <c r="KGJ136" s="31"/>
      <c r="KGK136" s="35"/>
      <c r="KGL136" s="31"/>
      <c r="KGM136" s="26"/>
      <c r="KGN136" s="14"/>
      <c r="KGO136" s="55"/>
      <c r="KGP136" s="28"/>
      <c r="KGQ136" s="28"/>
      <c r="KGR136" s="31"/>
      <c r="KGS136" s="35"/>
      <c r="KGT136" s="31"/>
      <c r="KGU136" s="26"/>
      <c r="KGV136" s="14"/>
      <c r="KGW136" s="55"/>
      <c r="KGX136" s="28"/>
      <c r="KGY136" s="28"/>
      <c r="KGZ136" s="31"/>
      <c r="KHA136" s="35"/>
      <c r="KHB136" s="31"/>
      <c r="KHC136" s="26"/>
      <c r="KHD136" s="14"/>
      <c r="KHE136" s="55"/>
      <c r="KHF136" s="28"/>
      <c r="KHG136" s="28"/>
      <c r="KHH136" s="31"/>
      <c r="KHI136" s="35"/>
      <c r="KHJ136" s="31"/>
      <c r="KHK136" s="26"/>
      <c r="KHL136" s="14"/>
      <c r="KHM136" s="55"/>
      <c r="KHN136" s="28"/>
      <c r="KHO136" s="28"/>
      <c r="KHP136" s="31"/>
      <c r="KHQ136" s="35"/>
      <c r="KHR136" s="31"/>
      <c r="KHS136" s="26"/>
      <c r="KHT136" s="14"/>
      <c r="KHU136" s="55"/>
      <c r="KHV136" s="28"/>
      <c r="KHW136" s="28"/>
      <c r="KHX136" s="31"/>
      <c r="KHY136" s="35"/>
      <c r="KHZ136" s="31"/>
      <c r="KIA136" s="26"/>
      <c r="KIB136" s="14"/>
      <c r="KIC136" s="55"/>
      <c r="KID136" s="28"/>
      <c r="KIE136" s="28"/>
      <c r="KIF136" s="31"/>
      <c r="KIG136" s="35"/>
      <c r="KIH136" s="31"/>
      <c r="KII136" s="26"/>
      <c r="KIJ136" s="14"/>
      <c r="KIK136" s="55"/>
      <c r="KIL136" s="28"/>
      <c r="KIM136" s="28"/>
      <c r="KIN136" s="31"/>
      <c r="KIO136" s="35"/>
      <c r="KIP136" s="31"/>
      <c r="KIQ136" s="26"/>
      <c r="KIR136" s="14"/>
      <c r="KIS136" s="55"/>
      <c r="KIT136" s="28"/>
      <c r="KIU136" s="28"/>
      <c r="KIV136" s="31"/>
      <c r="KIW136" s="35"/>
      <c r="KIX136" s="31"/>
      <c r="KIY136" s="26"/>
      <c r="KIZ136" s="14"/>
      <c r="KJA136" s="55"/>
      <c r="KJB136" s="28"/>
      <c r="KJC136" s="28"/>
      <c r="KJD136" s="31"/>
      <c r="KJE136" s="35"/>
      <c r="KJF136" s="31"/>
      <c r="KJG136" s="26"/>
      <c r="KJH136" s="14"/>
      <c r="KJI136" s="55"/>
      <c r="KJJ136" s="28"/>
      <c r="KJK136" s="28"/>
      <c r="KJL136" s="31"/>
      <c r="KJM136" s="35"/>
      <c r="KJN136" s="31"/>
      <c r="KJO136" s="26"/>
      <c r="KJP136" s="14"/>
      <c r="KJQ136" s="55"/>
      <c r="KJR136" s="28"/>
      <c r="KJS136" s="28"/>
      <c r="KJT136" s="31"/>
      <c r="KJU136" s="35"/>
      <c r="KJV136" s="31"/>
      <c r="KJW136" s="26"/>
      <c r="KJX136" s="14"/>
      <c r="KJY136" s="55"/>
      <c r="KJZ136" s="28"/>
      <c r="KKA136" s="28"/>
      <c r="KKB136" s="31"/>
      <c r="KKC136" s="35"/>
      <c r="KKD136" s="31"/>
      <c r="KKE136" s="26"/>
      <c r="KKF136" s="14"/>
      <c r="KKG136" s="55"/>
      <c r="KKH136" s="28"/>
      <c r="KKI136" s="28"/>
      <c r="KKJ136" s="31"/>
      <c r="KKK136" s="35"/>
      <c r="KKL136" s="31"/>
      <c r="KKM136" s="26"/>
      <c r="KKN136" s="14"/>
      <c r="KKO136" s="55"/>
      <c r="KKP136" s="28"/>
      <c r="KKQ136" s="28"/>
      <c r="KKR136" s="31"/>
      <c r="KKS136" s="35"/>
      <c r="KKT136" s="31"/>
      <c r="KKU136" s="26"/>
      <c r="KKV136" s="14"/>
      <c r="KKW136" s="55"/>
      <c r="KKX136" s="28"/>
      <c r="KKY136" s="28"/>
      <c r="KKZ136" s="31"/>
      <c r="KLA136" s="35"/>
      <c r="KLB136" s="31"/>
      <c r="KLC136" s="26"/>
      <c r="KLD136" s="14"/>
      <c r="KLE136" s="55"/>
      <c r="KLF136" s="28"/>
      <c r="KLG136" s="28"/>
      <c r="KLH136" s="31"/>
      <c r="KLI136" s="35"/>
      <c r="KLJ136" s="31"/>
      <c r="KLK136" s="26"/>
      <c r="KLL136" s="14"/>
      <c r="KLM136" s="55"/>
      <c r="KLN136" s="28"/>
      <c r="KLO136" s="28"/>
      <c r="KLP136" s="31"/>
      <c r="KLQ136" s="35"/>
      <c r="KLR136" s="31"/>
      <c r="KLS136" s="26"/>
      <c r="KLT136" s="14"/>
      <c r="KLU136" s="55"/>
      <c r="KLV136" s="28"/>
      <c r="KLW136" s="28"/>
      <c r="KLX136" s="31"/>
      <c r="KLY136" s="35"/>
      <c r="KLZ136" s="31"/>
      <c r="KMA136" s="26"/>
      <c r="KMB136" s="14"/>
      <c r="KMC136" s="55"/>
      <c r="KMD136" s="28"/>
      <c r="KME136" s="28"/>
      <c r="KMF136" s="31"/>
      <c r="KMG136" s="35"/>
      <c r="KMH136" s="31"/>
      <c r="KMI136" s="26"/>
      <c r="KMJ136" s="14"/>
      <c r="KMK136" s="55"/>
      <c r="KML136" s="28"/>
      <c r="KMM136" s="28"/>
      <c r="KMN136" s="31"/>
      <c r="KMO136" s="35"/>
      <c r="KMP136" s="31"/>
      <c r="KMQ136" s="26"/>
      <c r="KMR136" s="14"/>
      <c r="KMS136" s="55"/>
      <c r="KMT136" s="28"/>
      <c r="KMU136" s="28"/>
      <c r="KMV136" s="31"/>
      <c r="KMW136" s="35"/>
      <c r="KMX136" s="31"/>
      <c r="KMY136" s="26"/>
      <c r="KMZ136" s="14"/>
      <c r="KNA136" s="55"/>
      <c r="KNB136" s="28"/>
      <c r="KNC136" s="28"/>
      <c r="KND136" s="31"/>
      <c r="KNE136" s="35"/>
      <c r="KNF136" s="31"/>
      <c r="KNG136" s="26"/>
      <c r="KNH136" s="14"/>
      <c r="KNI136" s="55"/>
      <c r="KNJ136" s="28"/>
      <c r="KNK136" s="28"/>
      <c r="KNL136" s="31"/>
      <c r="KNM136" s="35"/>
      <c r="KNN136" s="31"/>
      <c r="KNO136" s="26"/>
      <c r="KNP136" s="14"/>
      <c r="KNQ136" s="55"/>
      <c r="KNR136" s="28"/>
      <c r="KNS136" s="28"/>
      <c r="KNT136" s="31"/>
      <c r="KNU136" s="35"/>
      <c r="KNV136" s="31"/>
      <c r="KNW136" s="26"/>
      <c r="KNX136" s="14"/>
      <c r="KNY136" s="55"/>
      <c r="KNZ136" s="28"/>
      <c r="KOA136" s="28"/>
      <c r="KOB136" s="31"/>
      <c r="KOC136" s="35"/>
      <c r="KOD136" s="31"/>
      <c r="KOE136" s="26"/>
      <c r="KOF136" s="14"/>
      <c r="KOG136" s="55"/>
      <c r="KOH136" s="28"/>
      <c r="KOI136" s="28"/>
      <c r="KOJ136" s="31"/>
      <c r="KOK136" s="35"/>
      <c r="KOL136" s="31"/>
      <c r="KOM136" s="26"/>
      <c r="KON136" s="14"/>
      <c r="KOO136" s="55"/>
      <c r="KOP136" s="28"/>
      <c r="KOQ136" s="28"/>
      <c r="KOR136" s="31"/>
      <c r="KOS136" s="35"/>
      <c r="KOT136" s="31"/>
      <c r="KOU136" s="26"/>
      <c r="KOV136" s="14"/>
      <c r="KOW136" s="55"/>
      <c r="KOX136" s="28"/>
      <c r="KOY136" s="28"/>
      <c r="KOZ136" s="31"/>
      <c r="KPA136" s="35"/>
      <c r="KPB136" s="31"/>
      <c r="KPC136" s="26"/>
      <c r="KPD136" s="14"/>
      <c r="KPE136" s="55"/>
      <c r="KPF136" s="28"/>
      <c r="KPG136" s="28"/>
      <c r="KPH136" s="31"/>
      <c r="KPI136" s="35"/>
      <c r="KPJ136" s="31"/>
      <c r="KPK136" s="26"/>
      <c r="KPL136" s="14"/>
      <c r="KPM136" s="55"/>
      <c r="KPN136" s="28"/>
      <c r="KPO136" s="28"/>
      <c r="KPP136" s="31"/>
      <c r="KPQ136" s="35"/>
      <c r="KPR136" s="31"/>
      <c r="KPS136" s="26"/>
      <c r="KPT136" s="14"/>
      <c r="KPU136" s="55"/>
      <c r="KPV136" s="28"/>
      <c r="KPW136" s="28"/>
      <c r="KPX136" s="31"/>
      <c r="KPY136" s="35"/>
      <c r="KPZ136" s="31"/>
      <c r="KQA136" s="26"/>
      <c r="KQB136" s="14"/>
      <c r="KQC136" s="55"/>
      <c r="KQD136" s="28"/>
      <c r="KQE136" s="28"/>
      <c r="KQF136" s="31"/>
      <c r="KQG136" s="35"/>
      <c r="KQH136" s="31"/>
      <c r="KQI136" s="26"/>
      <c r="KQJ136" s="14"/>
      <c r="KQK136" s="55"/>
      <c r="KQL136" s="28"/>
      <c r="KQM136" s="28"/>
      <c r="KQN136" s="31"/>
      <c r="KQO136" s="35"/>
      <c r="KQP136" s="31"/>
      <c r="KQQ136" s="26"/>
      <c r="KQR136" s="14"/>
      <c r="KQS136" s="55"/>
      <c r="KQT136" s="28"/>
      <c r="KQU136" s="28"/>
      <c r="KQV136" s="31"/>
      <c r="KQW136" s="35"/>
      <c r="KQX136" s="31"/>
      <c r="KQY136" s="26"/>
      <c r="KQZ136" s="14"/>
      <c r="KRA136" s="55"/>
      <c r="KRB136" s="28"/>
      <c r="KRC136" s="28"/>
      <c r="KRD136" s="31"/>
      <c r="KRE136" s="35"/>
      <c r="KRF136" s="31"/>
      <c r="KRG136" s="26"/>
      <c r="KRH136" s="14"/>
      <c r="KRI136" s="55"/>
      <c r="KRJ136" s="28"/>
      <c r="KRK136" s="28"/>
      <c r="KRL136" s="31"/>
      <c r="KRM136" s="35"/>
      <c r="KRN136" s="31"/>
      <c r="KRO136" s="26"/>
      <c r="KRP136" s="14"/>
      <c r="KRQ136" s="55"/>
      <c r="KRR136" s="28"/>
      <c r="KRS136" s="28"/>
      <c r="KRT136" s="31"/>
      <c r="KRU136" s="35"/>
      <c r="KRV136" s="31"/>
      <c r="KRW136" s="26"/>
      <c r="KRX136" s="14"/>
      <c r="KRY136" s="55"/>
      <c r="KRZ136" s="28"/>
      <c r="KSA136" s="28"/>
      <c r="KSB136" s="31"/>
      <c r="KSC136" s="35"/>
      <c r="KSD136" s="31"/>
      <c r="KSE136" s="26"/>
      <c r="KSF136" s="14"/>
      <c r="KSG136" s="55"/>
      <c r="KSH136" s="28"/>
      <c r="KSI136" s="28"/>
      <c r="KSJ136" s="31"/>
      <c r="KSK136" s="35"/>
      <c r="KSL136" s="31"/>
      <c r="KSM136" s="26"/>
      <c r="KSN136" s="14"/>
      <c r="KSO136" s="55"/>
      <c r="KSP136" s="28"/>
      <c r="KSQ136" s="28"/>
      <c r="KSR136" s="31"/>
      <c r="KSS136" s="35"/>
      <c r="KST136" s="31"/>
      <c r="KSU136" s="26"/>
      <c r="KSV136" s="14"/>
      <c r="KSW136" s="55"/>
      <c r="KSX136" s="28"/>
      <c r="KSY136" s="28"/>
      <c r="KSZ136" s="31"/>
      <c r="KTA136" s="35"/>
      <c r="KTB136" s="31"/>
      <c r="KTC136" s="26"/>
      <c r="KTD136" s="14"/>
      <c r="KTE136" s="55"/>
      <c r="KTF136" s="28"/>
      <c r="KTG136" s="28"/>
      <c r="KTH136" s="31"/>
      <c r="KTI136" s="35"/>
      <c r="KTJ136" s="31"/>
      <c r="KTK136" s="26"/>
      <c r="KTL136" s="14"/>
      <c r="KTM136" s="55"/>
      <c r="KTN136" s="28"/>
      <c r="KTO136" s="28"/>
      <c r="KTP136" s="31"/>
      <c r="KTQ136" s="35"/>
      <c r="KTR136" s="31"/>
      <c r="KTS136" s="26"/>
      <c r="KTT136" s="14"/>
      <c r="KTU136" s="55"/>
      <c r="KTV136" s="28"/>
      <c r="KTW136" s="28"/>
      <c r="KTX136" s="31"/>
      <c r="KTY136" s="35"/>
      <c r="KTZ136" s="31"/>
      <c r="KUA136" s="26"/>
      <c r="KUB136" s="14"/>
      <c r="KUC136" s="55"/>
      <c r="KUD136" s="28"/>
      <c r="KUE136" s="28"/>
      <c r="KUF136" s="31"/>
      <c r="KUG136" s="35"/>
      <c r="KUH136" s="31"/>
      <c r="KUI136" s="26"/>
      <c r="KUJ136" s="14"/>
      <c r="KUK136" s="55"/>
      <c r="KUL136" s="28"/>
      <c r="KUM136" s="28"/>
      <c r="KUN136" s="31"/>
      <c r="KUO136" s="35"/>
      <c r="KUP136" s="31"/>
      <c r="KUQ136" s="26"/>
      <c r="KUR136" s="14"/>
      <c r="KUS136" s="55"/>
      <c r="KUT136" s="28"/>
      <c r="KUU136" s="28"/>
      <c r="KUV136" s="31"/>
      <c r="KUW136" s="35"/>
      <c r="KUX136" s="31"/>
      <c r="KUY136" s="26"/>
      <c r="KUZ136" s="14"/>
      <c r="KVA136" s="55"/>
      <c r="KVB136" s="28"/>
      <c r="KVC136" s="28"/>
      <c r="KVD136" s="31"/>
      <c r="KVE136" s="35"/>
      <c r="KVF136" s="31"/>
      <c r="KVG136" s="26"/>
      <c r="KVH136" s="14"/>
      <c r="KVI136" s="55"/>
      <c r="KVJ136" s="28"/>
      <c r="KVK136" s="28"/>
      <c r="KVL136" s="31"/>
      <c r="KVM136" s="35"/>
      <c r="KVN136" s="31"/>
      <c r="KVO136" s="26"/>
      <c r="KVP136" s="14"/>
      <c r="KVQ136" s="55"/>
      <c r="KVR136" s="28"/>
      <c r="KVS136" s="28"/>
      <c r="KVT136" s="31"/>
      <c r="KVU136" s="35"/>
      <c r="KVV136" s="31"/>
      <c r="KVW136" s="26"/>
      <c r="KVX136" s="14"/>
      <c r="KVY136" s="55"/>
      <c r="KVZ136" s="28"/>
      <c r="KWA136" s="28"/>
      <c r="KWB136" s="31"/>
      <c r="KWC136" s="35"/>
      <c r="KWD136" s="31"/>
      <c r="KWE136" s="26"/>
      <c r="KWF136" s="14"/>
      <c r="KWG136" s="55"/>
      <c r="KWH136" s="28"/>
      <c r="KWI136" s="28"/>
      <c r="KWJ136" s="31"/>
      <c r="KWK136" s="35"/>
      <c r="KWL136" s="31"/>
      <c r="KWM136" s="26"/>
      <c r="KWN136" s="14"/>
      <c r="KWO136" s="55"/>
      <c r="KWP136" s="28"/>
      <c r="KWQ136" s="28"/>
      <c r="KWR136" s="31"/>
      <c r="KWS136" s="35"/>
      <c r="KWT136" s="31"/>
      <c r="KWU136" s="26"/>
      <c r="KWV136" s="14"/>
      <c r="KWW136" s="55"/>
      <c r="KWX136" s="28"/>
      <c r="KWY136" s="28"/>
      <c r="KWZ136" s="31"/>
      <c r="KXA136" s="35"/>
      <c r="KXB136" s="31"/>
      <c r="KXC136" s="26"/>
      <c r="KXD136" s="14"/>
      <c r="KXE136" s="55"/>
      <c r="KXF136" s="28"/>
      <c r="KXG136" s="28"/>
      <c r="KXH136" s="31"/>
      <c r="KXI136" s="35"/>
      <c r="KXJ136" s="31"/>
      <c r="KXK136" s="26"/>
      <c r="KXL136" s="14"/>
      <c r="KXM136" s="55"/>
      <c r="KXN136" s="28"/>
      <c r="KXO136" s="28"/>
      <c r="KXP136" s="31"/>
      <c r="KXQ136" s="35"/>
      <c r="KXR136" s="31"/>
      <c r="KXS136" s="26"/>
      <c r="KXT136" s="14"/>
      <c r="KXU136" s="55"/>
      <c r="KXV136" s="28"/>
      <c r="KXW136" s="28"/>
      <c r="KXX136" s="31"/>
      <c r="KXY136" s="35"/>
      <c r="KXZ136" s="31"/>
      <c r="KYA136" s="26"/>
      <c r="KYB136" s="14"/>
      <c r="KYC136" s="55"/>
      <c r="KYD136" s="28"/>
      <c r="KYE136" s="28"/>
      <c r="KYF136" s="31"/>
      <c r="KYG136" s="35"/>
      <c r="KYH136" s="31"/>
      <c r="KYI136" s="26"/>
      <c r="KYJ136" s="14"/>
      <c r="KYK136" s="55"/>
      <c r="KYL136" s="28"/>
      <c r="KYM136" s="28"/>
      <c r="KYN136" s="31"/>
      <c r="KYO136" s="35"/>
      <c r="KYP136" s="31"/>
      <c r="KYQ136" s="26"/>
      <c r="KYR136" s="14"/>
      <c r="KYS136" s="55"/>
      <c r="KYT136" s="28"/>
      <c r="KYU136" s="28"/>
      <c r="KYV136" s="31"/>
      <c r="KYW136" s="35"/>
      <c r="KYX136" s="31"/>
      <c r="KYY136" s="26"/>
      <c r="KYZ136" s="14"/>
      <c r="KZA136" s="55"/>
      <c r="KZB136" s="28"/>
      <c r="KZC136" s="28"/>
      <c r="KZD136" s="31"/>
      <c r="KZE136" s="35"/>
      <c r="KZF136" s="31"/>
      <c r="KZG136" s="26"/>
      <c r="KZH136" s="14"/>
      <c r="KZI136" s="55"/>
      <c r="KZJ136" s="28"/>
      <c r="KZK136" s="28"/>
      <c r="KZL136" s="31"/>
      <c r="KZM136" s="35"/>
      <c r="KZN136" s="31"/>
      <c r="KZO136" s="26"/>
      <c r="KZP136" s="14"/>
      <c r="KZQ136" s="55"/>
      <c r="KZR136" s="28"/>
      <c r="KZS136" s="28"/>
      <c r="KZT136" s="31"/>
      <c r="KZU136" s="35"/>
      <c r="KZV136" s="31"/>
      <c r="KZW136" s="26"/>
      <c r="KZX136" s="14"/>
      <c r="KZY136" s="55"/>
      <c r="KZZ136" s="28"/>
      <c r="LAA136" s="28"/>
      <c r="LAB136" s="31"/>
      <c r="LAC136" s="35"/>
      <c r="LAD136" s="31"/>
      <c r="LAE136" s="26"/>
      <c r="LAF136" s="14"/>
      <c r="LAG136" s="55"/>
      <c r="LAH136" s="28"/>
      <c r="LAI136" s="28"/>
      <c r="LAJ136" s="31"/>
      <c r="LAK136" s="35"/>
      <c r="LAL136" s="31"/>
      <c r="LAM136" s="26"/>
      <c r="LAN136" s="14"/>
      <c r="LAO136" s="55"/>
      <c r="LAP136" s="28"/>
      <c r="LAQ136" s="28"/>
      <c r="LAR136" s="31"/>
      <c r="LAS136" s="35"/>
      <c r="LAT136" s="31"/>
      <c r="LAU136" s="26"/>
      <c r="LAV136" s="14"/>
      <c r="LAW136" s="55"/>
      <c r="LAX136" s="28"/>
      <c r="LAY136" s="28"/>
      <c r="LAZ136" s="31"/>
      <c r="LBA136" s="35"/>
      <c r="LBB136" s="31"/>
      <c r="LBC136" s="26"/>
      <c r="LBD136" s="14"/>
      <c r="LBE136" s="55"/>
      <c r="LBF136" s="28"/>
      <c r="LBG136" s="28"/>
      <c r="LBH136" s="31"/>
      <c r="LBI136" s="35"/>
      <c r="LBJ136" s="31"/>
      <c r="LBK136" s="26"/>
      <c r="LBL136" s="14"/>
      <c r="LBM136" s="55"/>
      <c r="LBN136" s="28"/>
      <c r="LBO136" s="28"/>
      <c r="LBP136" s="31"/>
      <c r="LBQ136" s="35"/>
      <c r="LBR136" s="31"/>
      <c r="LBS136" s="26"/>
      <c r="LBT136" s="14"/>
      <c r="LBU136" s="55"/>
      <c r="LBV136" s="28"/>
      <c r="LBW136" s="28"/>
      <c r="LBX136" s="31"/>
      <c r="LBY136" s="35"/>
      <c r="LBZ136" s="31"/>
      <c r="LCA136" s="26"/>
      <c r="LCB136" s="14"/>
      <c r="LCC136" s="55"/>
      <c r="LCD136" s="28"/>
      <c r="LCE136" s="28"/>
      <c r="LCF136" s="31"/>
      <c r="LCG136" s="35"/>
      <c r="LCH136" s="31"/>
      <c r="LCI136" s="26"/>
      <c r="LCJ136" s="14"/>
      <c r="LCK136" s="55"/>
      <c r="LCL136" s="28"/>
      <c r="LCM136" s="28"/>
      <c r="LCN136" s="31"/>
      <c r="LCO136" s="35"/>
      <c r="LCP136" s="31"/>
      <c r="LCQ136" s="26"/>
      <c r="LCR136" s="14"/>
      <c r="LCS136" s="55"/>
      <c r="LCT136" s="28"/>
      <c r="LCU136" s="28"/>
      <c r="LCV136" s="31"/>
      <c r="LCW136" s="35"/>
      <c r="LCX136" s="31"/>
      <c r="LCY136" s="26"/>
      <c r="LCZ136" s="14"/>
      <c r="LDA136" s="55"/>
      <c r="LDB136" s="28"/>
      <c r="LDC136" s="28"/>
      <c r="LDD136" s="31"/>
      <c r="LDE136" s="35"/>
      <c r="LDF136" s="31"/>
      <c r="LDG136" s="26"/>
      <c r="LDH136" s="14"/>
      <c r="LDI136" s="55"/>
      <c r="LDJ136" s="28"/>
      <c r="LDK136" s="28"/>
      <c r="LDL136" s="31"/>
      <c r="LDM136" s="35"/>
      <c r="LDN136" s="31"/>
      <c r="LDO136" s="26"/>
      <c r="LDP136" s="14"/>
      <c r="LDQ136" s="55"/>
      <c r="LDR136" s="28"/>
      <c r="LDS136" s="28"/>
      <c r="LDT136" s="31"/>
      <c r="LDU136" s="35"/>
      <c r="LDV136" s="31"/>
      <c r="LDW136" s="26"/>
      <c r="LDX136" s="14"/>
      <c r="LDY136" s="55"/>
      <c r="LDZ136" s="28"/>
      <c r="LEA136" s="28"/>
      <c r="LEB136" s="31"/>
      <c r="LEC136" s="35"/>
      <c r="LED136" s="31"/>
      <c r="LEE136" s="26"/>
      <c r="LEF136" s="14"/>
      <c r="LEG136" s="55"/>
      <c r="LEH136" s="28"/>
      <c r="LEI136" s="28"/>
      <c r="LEJ136" s="31"/>
      <c r="LEK136" s="35"/>
      <c r="LEL136" s="31"/>
      <c r="LEM136" s="26"/>
      <c r="LEN136" s="14"/>
      <c r="LEO136" s="55"/>
      <c r="LEP136" s="28"/>
      <c r="LEQ136" s="28"/>
      <c r="LER136" s="31"/>
      <c r="LES136" s="35"/>
      <c r="LET136" s="31"/>
      <c r="LEU136" s="26"/>
      <c r="LEV136" s="14"/>
      <c r="LEW136" s="55"/>
      <c r="LEX136" s="28"/>
      <c r="LEY136" s="28"/>
      <c r="LEZ136" s="31"/>
      <c r="LFA136" s="35"/>
      <c r="LFB136" s="31"/>
      <c r="LFC136" s="26"/>
      <c r="LFD136" s="14"/>
      <c r="LFE136" s="55"/>
      <c r="LFF136" s="28"/>
      <c r="LFG136" s="28"/>
      <c r="LFH136" s="31"/>
      <c r="LFI136" s="35"/>
      <c r="LFJ136" s="31"/>
      <c r="LFK136" s="26"/>
      <c r="LFL136" s="14"/>
      <c r="LFM136" s="55"/>
      <c r="LFN136" s="28"/>
      <c r="LFO136" s="28"/>
      <c r="LFP136" s="31"/>
      <c r="LFQ136" s="35"/>
      <c r="LFR136" s="31"/>
      <c r="LFS136" s="26"/>
      <c r="LFT136" s="14"/>
      <c r="LFU136" s="55"/>
      <c r="LFV136" s="28"/>
      <c r="LFW136" s="28"/>
      <c r="LFX136" s="31"/>
      <c r="LFY136" s="35"/>
      <c r="LFZ136" s="31"/>
      <c r="LGA136" s="26"/>
      <c r="LGB136" s="14"/>
      <c r="LGC136" s="55"/>
      <c r="LGD136" s="28"/>
      <c r="LGE136" s="28"/>
      <c r="LGF136" s="31"/>
      <c r="LGG136" s="35"/>
      <c r="LGH136" s="31"/>
      <c r="LGI136" s="26"/>
      <c r="LGJ136" s="14"/>
      <c r="LGK136" s="55"/>
      <c r="LGL136" s="28"/>
      <c r="LGM136" s="28"/>
      <c r="LGN136" s="31"/>
      <c r="LGO136" s="35"/>
      <c r="LGP136" s="31"/>
      <c r="LGQ136" s="26"/>
      <c r="LGR136" s="14"/>
      <c r="LGS136" s="55"/>
      <c r="LGT136" s="28"/>
      <c r="LGU136" s="28"/>
      <c r="LGV136" s="31"/>
      <c r="LGW136" s="35"/>
      <c r="LGX136" s="31"/>
      <c r="LGY136" s="26"/>
      <c r="LGZ136" s="14"/>
      <c r="LHA136" s="55"/>
      <c r="LHB136" s="28"/>
      <c r="LHC136" s="28"/>
      <c r="LHD136" s="31"/>
      <c r="LHE136" s="35"/>
      <c r="LHF136" s="31"/>
      <c r="LHG136" s="26"/>
      <c r="LHH136" s="14"/>
      <c r="LHI136" s="55"/>
      <c r="LHJ136" s="28"/>
      <c r="LHK136" s="28"/>
      <c r="LHL136" s="31"/>
      <c r="LHM136" s="35"/>
      <c r="LHN136" s="31"/>
      <c r="LHO136" s="26"/>
      <c r="LHP136" s="14"/>
      <c r="LHQ136" s="55"/>
      <c r="LHR136" s="28"/>
      <c r="LHS136" s="28"/>
      <c r="LHT136" s="31"/>
      <c r="LHU136" s="35"/>
      <c r="LHV136" s="31"/>
      <c r="LHW136" s="26"/>
      <c r="LHX136" s="14"/>
      <c r="LHY136" s="55"/>
      <c r="LHZ136" s="28"/>
      <c r="LIA136" s="28"/>
      <c r="LIB136" s="31"/>
      <c r="LIC136" s="35"/>
      <c r="LID136" s="31"/>
      <c r="LIE136" s="26"/>
      <c r="LIF136" s="14"/>
      <c r="LIG136" s="55"/>
      <c r="LIH136" s="28"/>
      <c r="LII136" s="28"/>
      <c r="LIJ136" s="31"/>
      <c r="LIK136" s="35"/>
      <c r="LIL136" s="31"/>
      <c r="LIM136" s="26"/>
      <c r="LIN136" s="14"/>
      <c r="LIO136" s="55"/>
      <c r="LIP136" s="28"/>
      <c r="LIQ136" s="28"/>
      <c r="LIR136" s="31"/>
      <c r="LIS136" s="35"/>
      <c r="LIT136" s="31"/>
      <c r="LIU136" s="26"/>
      <c r="LIV136" s="14"/>
      <c r="LIW136" s="55"/>
      <c r="LIX136" s="28"/>
      <c r="LIY136" s="28"/>
      <c r="LIZ136" s="31"/>
      <c r="LJA136" s="35"/>
      <c r="LJB136" s="31"/>
      <c r="LJC136" s="26"/>
      <c r="LJD136" s="14"/>
      <c r="LJE136" s="55"/>
      <c r="LJF136" s="28"/>
      <c r="LJG136" s="28"/>
      <c r="LJH136" s="31"/>
      <c r="LJI136" s="35"/>
      <c r="LJJ136" s="31"/>
      <c r="LJK136" s="26"/>
      <c r="LJL136" s="14"/>
      <c r="LJM136" s="55"/>
      <c r="LJN136" s="28"/>
      <c r="LJO136" s="28"/>
      <c r="LJP136" s="31"/>
      <c r="LJQ136" s="35"/>
      <c r="LJR136" s="31"/>
      <c r="LJS136" s="26"/>
      <c r="LJT136" s="14"/>
      <c r="LJU136" s="55"/>
      <c r="LJV136" s="28"/>
      <c r="LJW136" s="28"/>
      <c r="LJX136" s="31"/>
      <c r="LJY136" s="35"/>
      <c r="LJZ136" s="31"/>
      <c r="LKA136" s="26"/>
      <c r="LKB136" s="14"/>
      <c r="LKC136" s="55"/>
      <c r="LKD136" s="28"/>
      <c r="LKE136" s="28"/>
      <c r="LKF136" s="31"/>
      <c r="LKG136" s="35"/>
      <c r="LKH136" s="31"/>
      <c r="LKI136" s="26"/>
      <c r="LKJ136" s="14"/>
      <c r="LKK136" s="55"/>
      <c r="LKL136" s="28"/>
      <c r="LKM136" s="28"/>
      <c r="LKN136" s="31"/>
      <c r="LKO136" s="35"/>
      <c r="LKP136" s="31"/>
      <c r="LKQ136" s="26"/>
      <c r="LKR136" s="14"/>
      <c r="LKS136" s="55"/>
      <c r="LKT136" s="28"/>
      <c r="LKU136" s="28"/>
      <c r="LKV136" s="31"/>
      <c r="LKW136" s="35"/>
      <c r="LKX136" s="31"/>
      <c r="LKY136" s="26"/>
      <c r="LKZ136" s="14"/>
      <c r="LLA136" s="55"/>
      <c r="LLB136" s="28"/>
      <c r="LLC136" s="28"/>
      <c r="LLD136" s="31"/>
      <c r="LLE136" s="35"/>
      <c r="LLF136" s="31"/>
      <c r="LLG136" s="26"/>
      <c r="LLH136" s="14"/>
      <c r="LLI136" s="55"/>
      <c r="LLJ136" s="28"/>
      <c r="LLK136" s="28"/>
      <c r="LLL136" s="31"/>
      <c r="LLM136" s="35"/>
      <c r="LLN136" s="31"/>
      <c r="LLO136" s="26"/>
      <c r="LLP136" s="14"/>
      <c r="LLQ136" s="55"/>
      <c r="LLR136" s="28"/>
      <c r="LLS136" s="28"/>
      <c r="LLT136" s="31"/>
      <c r="LLU136" s="35"/>
      <c r="LLV136" s="31"/>
      <c r="LLW136" s="26"/>
      <c r="LLX136" s="14"/>
      <c r="LLY136" s="55"/>
      <c r="LLZ136" s="28"/>
      <c r="LMA136" s="28"/>
      <c r="LMB136" s="31"/>
      <c r="LMC136" s="35"/>
      <c r="LMD136" s="31"/>
      <c r="LME136" s="26"/>
      <c r="LMF136" s="14"/>
      <c r="LMG136" s="55"/>
      <c r="LMH136" s="28"/>
      <c r="LMI136" s="28"/>
      <c r="LMJ136" s="31"/>
      <c r="LMK136" s="35"/>
      <c r="LML136" s="31"/>
      <c r="LMM136" s="26"/>
      <c r="LMN136" s="14"/>
      <c r="LMO136" s="55"/>
      <c r="LMP136" s="28"/>
      <c r="LMQ136" s="28"/>
      <c r="LMR136" s="31"/>
      <c r="LMS136" s="35"/>
      <c r="LMT136" s="31"/>
      <c r="LMU136" s="26"/>
      <c r="LMV136" s="14"/>
      <c r="LMW136" s="55"/>
      <c r="LMX136" s="28"/>
      <c r="LMY136" s="28"/>
      <c r="LMZ136" s="31"/>
      <c r="LNA136" s="35"/>
      <c r="LNB136" s="31"/>
      <c r="LNC136" s="26"/>
      <c r="LND136" s="14"/>
      <c r="LNE136" s="55"/>
      <c r="LNF136" s="28"/>
      <c r="LNG136" s="28"/>
      <c r="LNH136" s="31"/>
      <c r="LNI136" s="35"/>
      <c r="LNJ136" s="31"/>
      <c r="LNK136" s="26"/>
      <c r="LNL136" s="14"/>
      <c r="LNM136" s="55"/>
      <c r="LNN136" s="28"/>
      <c r="LNO136" s="28"/>
      <c r="LNP136" s="31"/>
      <c r="LNQ136" s="35"/>
      <c r="LNR136" s="31"/>
      <c r="LNS136" s="26"/>
      <c r="LNT136" s="14"/>
      <c r="LNU136" s="55"/>
      <c r="LNV136" s="28"/>
      <c r="LNW136" s="28"/>
      <c r="LNX136" s="31"/>
      <c r="LNY136" s="35"/>
      <c r="LNZ136" s="31"/>
      <c r="LOA136" s="26"/>
      <c r="LOB136" s="14"/>
      <c r="LOC136" s="55"/>
      <c r="LOD136" s="28"/>
      <c r="LOE136" s="28"/>
      <c r="LOF136" s="31"/>
      <c r="LOG136" s="35"/>
      <c r="LOH136" s="31"/>
      <c r="LOI136" s="26"/>
      <c r="LOJ136" s="14"/>
      <c r="LOK136" s="55"/>
      <c r="LOL136" s="28"/>
      <c r="LOM136" s="28"/>
      <c r="LON136" s="31"/>
      <c r="LOO136" s="35"/>
      <c r="LOP136" s="31"/>
      <c r="LOQ136" s="26"/>
      <c r="LOR136" s="14"/>
      <c r="LOS136" s="55"/>
      <c r="LOT136" s="28"/>
      <c r="LOU136" s="28"/>
      <c r="LOV136" s="31"/>
      <c r="LOW136" s="35"/>
      <c r="LOX136" s="31"/>
      <c r="LOY136" s="26"/>
      <c r="LOZ136" s="14"/>
      <c r="LPA136" s="55"/>
      <c r="LPB136" s="28"/>
      <c r="LPC136" s="28"/>
      <c r="LPD136" s="31"/>
      <c r="LPE136" s="35"/>
      <c r="LPF136" s="31"/>
      <c r="LPG136" s="26"/>
      <c r="LPH136" s="14"/>
      <c r="LPI136" s="55"/>
      <c r="LPJ136" s="28"/>
      <c r="LPK136" s="28"/>
      <c r="LPL136" s="31"/>
      <c r="LPM136" s="35"/>
      <c r="LPN136" s="31"/>
      <c r="LPO136" s="26"/>
      <c r="LPP136" s="14"/>
      <c r="LPQ136" s="55"/>
      <c r="LPR136" s="28"/>
      <c r="LPS136" s="28"/>
      <c r="LPT136" s="31"/>
      <c r="LPU136" s="35"/>
      <c r="LPV136" s="31"/>
      <c r="LPW136" s="26"/>
      <c r="LPX136" s="14"/>
      <c r="LPY136" s="55"/>
      <c r="LPZ136" s="28"/>
      <c r="LQA136" s="28"/>
      <c r="LQB136" s="31"/>
      <c r="LQC136" s="35"/>
      <c r="LQD136" s="31"/>
      <c r="LQE136" s="26"/>
      <c r="LQF136" s="14"/>
      <c r="LQG136" s="55"/>
      <c r="LQH136" s="28"/>
      <c r="LQI136" s="28"/>
      <c r="LQJ136" s="31"/>
      <c r="LQK136" s="35"/>
      <c r="LQL136" s="31"/>
      <c r="LQM136" s="26"/>
      <c r="LQN136" s="14"/>
      <c r="LQO136" s="55"/>
      <c r="LQP136" s="28"/>
      <c r="LQQ136" s="28"/>
      <c r="LQR136" s="31"/>
      <c r="LQS136" s="35"/>
      <c r="LQT136" s="31"/>
      <c r="LQU136" s="26"/>
      <c r="LQV136" s="14"/>
      <c r="LQW136" s="55"/>
      <c r="LQX136" s="28"/>
      <c r="LQY136" s="28"/>
      <c r="LQZ136" s="31"/>
      <c r="LRA136" s="35"/>
      <c r="LRB136" s="31"/>
      <c r="LRC136" s="26"/>
      <c r="LRD136" s="14"/>
      <c r="LRE136" s="55"/>
      <c r="LRF136" s="28"/>
      <c r="LRG136" s="28"/>
      <c r="LRH136" s="31"/>
      <c r="LRI136" s="35"/>
      <c r="LRJ136" s="31"/>
      <c r="LRK136" s="26"/>
      <c r="LRL136" s="14"/>
      <c r="LRM136" s="55"/>
      <c r="LRN136" s="28"/>
      <c r="LRO136" s="28"/>
      <c r="LRP136" s="31"/>
      <c r="LRQ136" s="35"/>
      <c r="LRR136" s="31"/>
      <c r="LRS136" s="26"/>
      <c r="LRT136" s="14"/>
      <c r="LRU136" s="55"/>
      <c r="LRV136" s="28"/>
      <c r="LRW136" s="28"/>
      <c r="LRX136" s="31"/>
      <c r="LRY136" s="35"/>
      <c r="LRZ136" s="31"/>
      <c r="LSA136" s="26"/>
      <c r="LSB136" s="14"/>
      <c r="LSC136" s="55"/>
      <c r="LSD136" s="28"/>
      <c r="LSE136" s="28"/>
      <c r="LSF136" s="31"/>
      <c r="LSG136" s="35"/>
      <c r="LSH136" s="31"/>
      <c r="LSI136" s="26"/>
      <c r="LSJ136" s="14"/>
      <c r="LSK136" s="55"/>
      <c r="LSL136" s="28"/>
      <c r="LSM136" s="28"/>
      <c r="LSN136" s="31"/>
      <c r="LSO136" s="35"/>
      <c r="LSP136" s="31"/>
      <c r="LSQ136" s="26"/>
      <c r="LSR136" s="14"/>
      <c r="LSS136" s="55"/>
      <c r="LST136" s="28"/>
      <c r="LSU136" s="28"/>
      <c r="LSV136" s="31"/>
      <c r="LSW136" s="35"/>
      <c r="LSX136" s="31"/>
      <c r="LSY136" s="26"/>
      <c r="LSZ136" s="14"/>
      <c r="LTA136" s="55"/>
      <c r="LTB136" s="28"/>
      <c r="LTC136" s="28"/>
      <c r="LTD136" s="31"/>
      <c r="LTE136" s="35"/>
      <c r="LTF136" s="31"/>
      <c r="LTG136" s="26"/>
      <c r="LTH136" s="14"/>
      <c r="LTI136" s="55"/>
      <c r="LTJ136" s="28"/>
      <c r="LTK136" s="28"/>
      <c r="LTL136" s="31"/>
      <c r="LTM136" s="35"/>
      <c r="LTN136" s="31"/>
      <c r="LTO136" s="26"/>
      <c r="LTP136" s="14"/>
      <c r="LTQ136" s="55"/>
      <c r="LTR136" s="28"/>
      <c r="LTS136" s="28"/>
      <c r="LTT136" s="31"/>
      <c r="LTU136" s="35"/>
      <c r="LTV136" s="31"/>
      <c r="LTW136" s="26"/>
      <c r="LTX136" s="14"/>
      <c r="LTY136" s="55"/>
      <c r="LTZ136" s="28"/>
      <c r="LUA136" s="28"/>
      <c r="LUB136" s="31"/>
      <c r="LUC136" s="35"/>
      <c r="LUD136" s="31"/>
      <c r="LUE136" s="26"/>
      <c r="LUF136" s="14"/>
      <c r="LUG136" s="55"/>
      <c r="LUH136" s="28"/>
      <c r="LUI136" s="28"/>
      <c r="LUJ136" s="31"/>
      <c r="LUK136" s="35"/>
      <c r="LUL136" s="31"/>
      <c r="LUM136" s="26"/>
      <c r="LUN136" s="14"/>
      <c r="LUO136" s="55"/>
      <c r="LUP136" s="28"/>
      <c r="LUQ136" s="28"/>
      <c r="LUR136" s="31"/>
      <c r="LUS136" s="35"/>
      <c r="LUT136" s="31"/>
      <c r="LUU136" s="26"/>
      <c r="LUV136" s="14"/>
      <c r="LUW136" s="55"/>
      <c r="LUX136" s="28"/>
      <c r="LUY136" s="28"/>
      <c r="LUZ136" s="31"/>
      <c r="LVA136" s="35"/>
      <c r="LVB136" s="31"/>
      <c r="LVC136" s="26"/>
      <c r="LVD136" s="14"/>
      <c r="LVE136" s="55"/>
      <c r="LVF136" s="28"/>
      <c r="LVG136" s="28"/>
      <c r="LVH136" s="31"/>
      <c r="LVI136" s="35"/>
      <c r="LVJ136" s="31"/>
      <c r="LVK136" s="26"/>
      <c r="LVL136" s="14"/>
      <c r="LVM136" s="55"/>
      <c r="LVN136" s="28"/>
      <c r="LVO136" s="28"/>
      <c r="LVP136" s="31"/>
      <c r="LVQ136" s="35"/>
      <c r="LVR136" s="31"/>
      <c r="LVS136" s="26"/>
      <c r="LVT136" s="14"/>
      <c r="LVU136" s="55"/>
      <c r="LVV136" s="28"/>
      <c r="LVW136" s="28"/>
      <c r="LVX136" s="31"/>
      <c r="LVY136" s="35"/>
      <c r="LVZ136" s="31"/>
      <c r="LWA136" s="26"/>
      <c r="LWB136" s="14"/>
      <c r="LWC136" s="55"/>
      <c r="LWD136" s="28"/>
      <c r="LWE136" s="28"/>
      <c r="LWF136" s="31"/>
      <c r="LWG136" s="35"/>
      <c r="LWH136" s="31"/>
      <c r="LWI136" s="26"/>
      <c r="LWJ136" s="14"/>
      <c r="LWK136" s="55"/>
      <c r="LWL136" s="28"/>
      <c r="LWM136" s="28"/>
      <c r="LWN136" s="31"/>
      <c r="LWO136" s="35"/>
      <c r="LWP136" s="31"/>
      <c r="LWQ136" s="26"/>
      <c r="LWR136" s="14"/>
      <c r="LWS136" s="55"/>
      <c r="LWT136" s="28"/>
      <c r="LWU136" s="28"/>
      <c r="LWV136" s="31"/>
      <c r="LWW136" s="35"/>
      <c r="LWX136" s="31"/>
      <c r="LWY136" s="26"/>
      <c r="LWZ136" s="14"/>
      <c r="LXA136" s="55"/>
      <c r="LXB136" s="28"/>
      <c r="LXC136" s="28"/>
      <c r="LXD136" s="31"/>
      <c r="LXE136" s="35"/>
      <c r="LXF136" s="31"/>
      <c r="LXG136" s="26"/>
      <c r="LXH136" s="14"/>
      <c r="LXI136" s="55"/>
      <c r="LXJ136" s="28"/>
      <c r="LXK136" s="28"/>
      <c r="LXL136" s="31"/>
      <c r="LXM136" s="35"/>
      <c r="LXN136" s="31"/>
      <c r="LXO136" s="26"/>
      <c r="LXP136" s="14"/>
      <c r="LXQ136" s="55"/>
      <c r="LXR136" s="28"/>
      <c r="LXS136" s="28"/>
      <c r="LXT136" s="31"/>
      <c r="LXU136" s="35"/>
      <c r="LXV136" s="31"/>
      <c r="LXW136" s="26"/>
      <c r="LXX136" s="14"/>
      <c r="LXY136" s="55"/>
      <c r="LXZ136" s="28"/>
      <c r="LYA136" s="28"/>
      <c r="LYB136" s="31"/>
      <c r="LYC136" s="35"/>
      <c r="LYD136" s="31"/>
      <c r="LYE136" s="26"/>
      <c r="LYF136" s="14"/>
      <c r="LYG136" s="55"/>
      <c r="LYH136" s="28"/>
      <c r="LYI136" s="28"/>
      <c r="LYJ136" s="31"/>
      <c r="LYK136" s="35"/>
      <c r="LYL136" s="31"/>
      <c r="LYM136" s="26"/>
      <c r="LYN136" s="14"/>
      <c r="LYO136" s="55"/>
      <c r="LYP136" s="28"/>
      <c r="LYQ136" s="28"/>
      <c r="LYR136" s="31"/>
      <c r="LYS136" s="35"/>
      <c r="LYT136" s="31"/>
      <c r="LYU136" s="26"/>
      <c r="LYV136" s="14"/>
      <c r="LYW136" s="55"/>
      <c r="LYX136" s="28"/>
      <c r="LYY136" s="28"/>
      <c r="LYZ136" s="31"/>
      <c r="LZA136" s="35"/>
      <c r="LZB136" s="31"/>
      <c r="LZC136" s="26"/>
      <c r="LZD136" s="14"/>
      <c r="LZE136" s="55"/>
      <c r="LZF136" s="28"/>
      <c r="LZG136" s="28"/>
      <c r="LZH136" s="31"/>
      <c r="LZI136" s="35"/>
      <c r="LZJ136" s="31"/>
      <c r="LZK136" s="26"/>
      <c r="LZL136" s="14"/>
      <c r="LZM136" s="55"/>
      <c r="LZN136" s="28"/>
      <c r="LZO136" s="28"/>
      <c r="LZP136" s="31"/>
      <c r="LZQ136" s="35"/>
      <c r="LZR136" s="31"/>
      <c r="LZS136" s="26"/>
      <c r="LZT136" s="14"/>
      <c r="LZU136" s="55"/>
      <c r="LZV136" s="28"/>
      <c r="LZW136" s="28"/>
      <c r="LZX136" s="31"/>
      <c r="LZY136" s="35"/>
      <c r="LZZ136" s="31"/>
      <c r="MAA136" s="26"/>
      <c r="MAB136" s="14"/>
      <c r="MAC136" s="55"/>
      <c r="MAD136" s="28"/>
      <c r="MAE136" s="28"/>
      <c r="MAF136" s="31"/>
      <c r="MAG136" s="35"/>
      <c r="MAH136" s="31"/>
      <c r="MAI136" s="26"/>
      <c r="MAJ136" s="14"/>
      <c r="MAK136" s="55"/>
      <c r="MAL136" s="28"/>
      <c r="MAM136" s="28"/>
      <c r="MAN136" s="31"/>
      <c r="MAO136" s="35"/>
      <c r="MAP136" s="31"/>
      <c r="MAQ136" s="26"/>
      <c r="MAR136" s="14"/>
      <c r="MAS136" s="55"/>
      <c r="MAT136" s="28"/>
      <c r="MAU136" s="28"/>
      <c r="MAV136" s="31"/>
      <c r="MAW136" s="35"/>
      <c r="MAX136" s="31"/>
      <c r="MAY136" s="26"/>
      <c r="MAZ136" s="14"/>
      <c r="MBA136" s="55"/>
      <c r="MBB136" s="28"/>
      <c r="MBC136" s="28"/>
      <c r="MBD136" s="31"/>
      <c r="MBE136" s="35"/>
      <c r="MBF136" s="31"/>
      <c r="MBG136" s="26"/>
      <c r="MBH136" s="14"/>
      <c r="MBI136" s="55"/>
      <c r="MBJ136" s="28"/>
      <c r="MBK136" s="28"/>
      <c r="MBL136" s="31"/>
      <c r="MBM136" s="35"/>
      <c r="MBN136" s="31"/>
      <c r="MBO136" s="26"/>
      <c r="MBP136" s="14"/>
      <c r="MBQ136" s="55"/>
      <c r="MBR136" s="28"/>
      <c r="MBS136" s="28"/>
      <c r="MBT136" s="31"/>
      <c r="MBU136" s="35"/>
      <c r="MBV136" s="31"/>
      <c r="MBW136" s="26"/>
      <c r="MBX136" s="14"/>
      <c r="MBY136" s="55"/>
      <c r="MBZ136" s="28"/>
      <c r="MCA136" s="28"/>
      <c r="MCB136" s="31"/>
      <c r="MCC136" s="35"/>
      <c r="MCD136" s="31"/>
      <c r="MCE136" s="26"/>
      <c r="MCF136" s="14"/>
      <c r="MCG136" s="55"/>
      <c r="MCH136" s="28"/>
      <c r="MCI136" s="28"/>
      <c r="MCJ136" s="31"/>
      <c r="MCK136" s="35"/>
      <c r="MCL136" s="31"/>
      <c r="MCM136" s="26"/>
      <c r="MCN136" s="14"/>
      <c r="MCO136" s="55"/>
      <c r="MCP136" s="28"/>
      <c r="MCQ136" s="28"/>
      <c r="MCR136" s="31"/>
      <c r="MCS136" s="35"/>
      <c r="MCT136" s="31"/>
      <c r="MCU136" s="26"/>
      <c r="MCV136" s="14"/>
      <c r="MCW136" s="55"/>
      <c r="MCX136" s="28"/>
      <c r="MCY136" s="28"/>
      <c r="MCZ136" s="31"/>
      <c r="MDA136" s="35"/>
      <c r="MDB136" s="31"/>
      <c r="MDC136" s="26"/>
      <c r="MDD136" s="14"/>
      <c r="MDE136" s="55"/>
      <c r="MDF136" s="28"/>
      <c r="MDG136" s="28"/>
      <c r="MDH136" s="31"/>
      <c r="MDI136" s="35"/>
      <c r="MDJ136" s="31"/>
      <c r="MDK136" s="26"/>
      <c r="MDL136" s="14"/>
      <c r="MDM136" s="55"/>
      <c r="MDN136" s="28"/>
      <c r="MDO136" s="28"/>
      <c r="MDP136" s="31"/>
      <c r="MDQ136" s="35"/>
      <c r="MDR136" s="31"/>
      <c r="MDS136" s="26"/>
      <c r="MDT136" s="14"/>
      <c r="MDU136" s="55"/>
      <c r="MDV136" s="28"/>
      <c r="MDW136" s="28"/>
      <c r="MDX136" s="31"/>
      <c r="MDY136" s="35"/>
      <c r="MDZ136" s="31"/>
      <c r="MEA136" s="26"/>
      <c r="MEB136" s="14"/>
      <c r="MEC136" s="55"/>
      <c r="MED136" s="28"/>
      <c r="MEE136" s="28"/>
      <c r="MEF136" s="31"/>
      <c r="MEG136" s="35"/>
      <c r="MEH136" s="31"/>
      <c r="MEI136" s="26"/>
      <c r="MEJ136" s="14"/>
      <c r="MEK136" s="55"/>
      <c r="MEL136" s="28"/>
      <c r="MEM136" s="28"/>
      <c r="MEN136" s="31"/>
      <c r="MEO136" s="35"/>
      <c r="MEP136" s="31"/>
      <c r="MEQ136" s="26"/>
      <c r="MER136" s="14"/>
      <c r="MES136" s="55"/>
      <c r="MET136" s="28"/>
      <c r="MEU136" s="28"/>
      <c r="MEV136" s="31"/>
      <c r="MEW136" s="35"/>
      <c r="MEX136" s="31"/>
      <c r="MEY136" s="26"/>
      <c r="MEZ136" s="14"/>
      <c r="MFA136" s="55"/>
      <c r="MFB136" s="28"/>
      <c r="MFC136" s="28"/>
      <c r="MFD136" s="31"/>
      <c r="MFE136" s="35"/>
      <c r="MFF136" s="31"/>
      <c r="MFG136" s="26"/>
      <c r="MFH136" s="14"/>
      <c r="MFI136" s="55"/>
      <c r="MFJ136" s="28"/>
      <c r="MFK136" s="28"/>
      <c r="MFL136" s="31"/>
      <c r="MFM136" s="35"/>
      <c r="MFN136" s="31"/>
      <c r="MFO136" s="26"/>
      <c r="MFP136" s="14"/>
      <c r="MFQ136" s="55"/>
      <c r="MFR136" s="28"/>
      <c r="MFS136" s="28"/>
      <c r="MFT136" s="31"/>
      <c r="MFU136" s="35"/>
      <c r="MFV136" s="31"/>
      <c r="MFW136" s="26"/>
      <c r="MFX136" s="14"/>
      <c r="MFY136" s="55"/>
      <c r="MFZ136" s="28"/>
      <c r="MGA136" s="28"/>
      <c r="MGB136" s="31"/>
      <c r="MGC136" s="35"/>
      <c r="MGD136" s="31"/>
      <c r="MGE136" s="26"/>
      <c r="MGF136" s="14"/>
      <c r="MGG136" s="55"/>
      <c r="MGH136" s="28"/>
      <c r="MGI136" s="28"/>
      <c r="MGJ136" s="31"/>
      <c r="MGK136" s="35"/>
      <c r="MGL136" s="31"/>
      <c r="MGM136" s="26"/>
      <c r="MGN136" s="14"/>
      <c r="MGO136" s="55"/>
      <c r="MGP136" s="28"/>
      <c r="MGQ136" s="28"/>
      <c r="MGR136" s="31"/>
      <c r="MGS136" s="35"/>
      <c r="MGT136" s="31"/>
      <c r="MGU136" s="26"/>
      <c r="MGV136" s="14"/>
      <c r="MGW136" s="55"/>
      <c r="MGX136" s="28"/>
      <c r="MGY136" s="28"/>
      <c r="MGZ136" s="31"/>
      <c r="MHA136" s="35"/>
      <c r="MHB136" s="31"/>
      <c r="MHC136" s="26"/>
      <c r="MHD136" s="14"/>
      <c r="MHE136" s="55"/>
      <c r="MHF136" s="28"/>
      <c r="MHG136" s="28"/>
      <c r="MHH136" s="31"/>
      <c r="MHI136" s="35"/>
      <c r="MHJ136" s="31"/>
      <c r="MHK136" s="26"/>
      <c r="MHL136" s="14"/>
      <c r="MHM136" s="55"/>
      <c r="MHN136" s="28"/>
      <c r="MHO136" s="28"/>
      <c r="MHP136" s="31"/>
      <c r="MHQ136" s="35"/>
      <c r="MHR136" s="31"/>
      <c r="MHS136" s="26"/>
      <c r="MHT136" s="14"/>
      <c r="MHU136" s="55"/>
      <c r="MHV136" s="28"/>
      <c r="MHW136" s="28"/>
      <c r="MHX136" s="31"/>
      <c r="MHY136" s="35"/>
      <c r="MHZ136" s="31"/>
      <c r="MIA136" s="26"/>
      <c r="MIB136" s="14"/>
      <c r="MIC136" s="55"/>
      <c r="MID136" s="28"/>
      <c r="MIE136" s="28"/>
      <c r="MIF136" s="31"/>
      <c r="MIG136" s="35"/>
      <c r="MIH136" s="31"/>
      <c r="MII136" s="26"/>
      <c r="MIJ136" s="14"/>
      <c r="MIK136" s="55"/>
      <c r="MIL136" s="28"/>
      <c r="MIM136" s="28"/>
      <c r="MIN136" s="31"/>
      <c r="MIO136" s="35"/>
      <c r="MIP136" s="31"/>
      <c r="MIQ136" s="26"/>
      <c r="MIR136" s="14"/>
      <c r="MIS136" s="55"/>
      <c r="MIT136" s="28"/>
      <c r="MIU136" s="28"/>
      <c r="MIV136" s="31"/>
      <c r="MIW136" s="35"/>
      <c r="MIX136" s="31"/>
      <c r="MIY136" s="26"/>
      <c r="MIZ136" s="14"/>
      <c r="MJA136" s="55"/>
      <c r="MJB136" s="28"/>
      <c r="MJC136" s="28"/>
      <c r="MJD136" s="31"/>
      <c r="MJE136" s="35"/>
      <c r="MJF136" s="31"/>
      <c r="MJG136" s="26"/>
      <c r="MJH136" s="14"/>
      <c r="MJI136" s="55"/>
      <c r="MJJ136" s="28"/>
      <c r="MJK136" s="28"/>
      <c r="MJL136" s="31"/>
      <c r="MJM136" s="35"/>
      <c r="MJN136" s="31"/>
      <c r="MJO136" s="26"/>
      <c r="MJP136" s="14"/>
      <c r="MJQ136" s="55"/>
      <c r="MJR136" s="28"/>
      <c r="MJS136" s="28"/>
      <c r="MJT136" s="31"/>
      <c r="MJU136" s="35"/>
      <c r="MJV136" s="31"/>
      <c r="MJW136" s="26"/>
      <c r="MJX136" s="14"/>
      <c r="MJY136" s="55"/>
      <c r="MJZ136" s="28"/>
      <c r="MKA136" s="28"/>
      <c r="MKB136" s="31"/>
      <c r="MKC136" s="35"/>
      <c r="MKD136" s="31"/>
      <c r="MKE136" s="26"/>
      <c r="MKF136" s="14"/>
      <c r="MKG136" s="55"/>
      <c r="MKH136" s="28"/>
      <c r="MKI136" s="28"/>
      <c r="MKJ136" s="31"/>
      <c r="MKK136" s="35"/>
      <c r="MKL136" s="31"/>
      <c r="MKM136" s="26"/>
      <c r="MKN136" s="14"/>
      <c r="MKO136" s="55"/>
      <c r="MKP136" s="28"/>
      <c r="MKQ136" s="28"/>
      <c r="MKR136" s="31"/>
      <c r="MKS136" s="35"/>
      <c r="MKT136" s="31"/>
      <c r="MKU136" s="26"/>
      <c r="MKV136" s="14"/>
      <c r="MKW136" s="55"/>
      <c r="MKX136" s="28"/>
      <c r="MKY136" s="28"/>
      <c r="MKZ136" s="31"/>
      <c r="MLA136" s="35"/>
      <c r="MLB136" s="31"/>
      <c r="MLC136" s="26"/>
      <c r="MLD136" s="14"/>
      <c r="MLE136" s="55"/>
      <c r="MLF136" s="28"/>
      <c r="MLG136" s="28"/>
      <c r="MLH136" s="31"/>
      <c r="MLI136" s="35"/>
      <c r="MLJ136" s="31"/>
      <c r="MLK136" s="26"/>
      <c r="MLL136" s="14"/>
      <c r="MLM136" s="55"/>
      <c r="MLN136" s="28"/>
      <c r="MLO136" s="28"/>
      <c r="MLP136" s="31"/>
      <c r="MLQ136" s="35"/>
      <c r="MLR136" s="31"/>
      <c r="MLS136" s="26"/>
      <c r="MLT136" s="14"/>
      <c r="MLU136" s="55"/>
      <c r="MLV136" s="28"/>
      <c r="MLW136" s="28"/>
      <c r="MLX136" s="31"/>
      <c r="MLY136" s="35"/>
      <c r="MLZ136" s="31"/>
      <c r="MMA136" s="26"/>
      <c r="MMB136" s="14"/>
      <c r="MMC136" s="55"/>
      <c r="MMD136" s="28"/>
      <c r="MME136" s="28"/>
      <c r="MMF136" s="31"/>
      <c r="MMG136" s="35"/>
      <c r="MMH136" s="31"/>
      <c r="MMI136" s="26"/>
      <c r="MMJ136" s="14"/>
      <c r="MMK136" s="55"/>
      <c r="MML136" s="28"/>
      <c r="MMM136" s="28"/>
      <c r="MMN136" s="31"/>
      <c r="MMO136" s="35"/>
      <c r="MMP136" s="31"/>
      <c r="MMQ136" s="26"/>
      <c r="MMR136" s="14"/>
      <c r="MMS136" s="55"/>
      <c r="MMT136" s="28"/>
      <c r="MMU136" s="28"/>
      <c r="MMV136" s="31"/>
      <c r="MMW136" s="35"/>
      <c r="MMX136" s="31"/>
      <c r="MMY136" s="26"/>
      <c r="MMZ136" s="14"/>
      <c r="MNA136" s="55"/>
      <c r="MNB136" s="28"/>
      <c r="MNC136" s="28"/>
      <c r="MND136" s="31"/>
      <c r="MNE136" s="35"/>
      <c r="MNF136" s="31"/>
      <c r="MNG136" s="26"/>
      <c r="MNH136" s="14"/>
      <c r="MNI136" s="55"/>
      <c r="MNJ136" s="28"/>
      <c r="MNK136" s="28"/>
      <c r="MNL136" s="31"/>
      <c r="MNM136" s="35"/>
      <c r="MNN136" s="31"/>
      <c r="MNO136" s="26"/>
      <c r="MNP136" s="14"/>
      <c r="MNQ136" s="55"/>
      <c r="MNR136" s="28"/>
      <c r="MNS136" s="28"/>
      <c r="MNT136" s="31"/>
      <c r="MNU136" s="35"/>
      <c r="MNV136" s="31"/>
      <c r="MNW136" s="26"/>
      <c r="MNX136" s="14"/>
      <c r="MNY136" s="55"/>
      <c r="MNZ136" s="28"/>
      <c r="MOA136" s="28"/>
      <c r="MOB136" s="31"/>
      <c r="MOC136" s="35"/>
      <c r="MOD136" s="31"/>
      <c r="MOE136" s="26"/>
      <c r="MOF136" s="14"/>
      <c r="MOG136" s="55"/>
      <c r="MOH136" s="28"/>
      <c r="MOI136" s="28"/>
      <c r="MOJ136" s="31"/>
      <c r="MOK136" s="35"/>
      <c r="MOL136" s="31"/>
      <c r="MOM136" s="26"/>
      <c r="MON136" s="14"/>
      <c r="MOO136" s="55"/>
      <c r="MOP136" s="28"/>
      <c r="MOQ136" s="28"/>
      <c r="MOR136" s="31"/>
      <c r="MOS136" s="35"/>
      <c r="MOT136" s="31"/>
      <c r="MOU136" s="26"/>
      <c r="MOV136" s="14"/>
      <c r="MOW136" s="55"/>
      <c r="MOX136" s="28"/>
      <c r="MOY136" s="28"/>
      <c r="MOZ136" s="31"/>
      <c r="MPA136" s="35"/>
      <c r="MPB136" s="31"/>
      <c r="MPC136" s="26"/>
      <c r="MPD136" s="14"/>
      <c r="MPE136" s="55"/>
      <c r="MPF136" s="28"/>
      <c r="MPG136" s="28"/>
      <c r="MPH136" s="31"/>
      <c r="MPI136" s="35"/>
      <c r="MPJ136" s="31"/>
      <c r="MPK136" s="26"/>
      <c r="MPL136" s="14"/>
      <c r="MPM136" s="55"/>
      <c r="MPN136" s="28"/>
      <c r="MPO136" s="28"/>
      <c r="MPP136" s="31"/>
      <c r="MPQ136" s="35"/>
      <c r="MPR136" s="31"/>
      <c r="MPS136" s="26"/>
      <c r="MPT136" s="14"/>
      <c r="MPU136" s="55"/>
      <c r="MPV136" s="28"/>
      <c r="MPW136" s="28"/>
      <c r="MPX136" s="31"/>
      <c r="MPY136" s="35"/>
      <c r="MPZ136" s="31"/>
      <c r="MQA136" s="26"/>
      <c r="MQB136" s="14"/>
      <c r="MQC136" s="55"/>
      <c r="MQD136" s="28"/>
      <c r="MQE136" s="28"/>
      <c r="MQF136" s="31"/>
      <c r="MQG136" s="35"/>
      <c r="MQH136" s="31"/>
      <c r="MQI136" s="26"/>
      <c r="MQJ136" s="14"/>
      <c r="MQK136" s="55"/>
      <c r="MQL136" s="28"/>
      <c r="MQM136" s="28"/>
      <c r="MQN136" s="31"/>
      <c r="MQO136" s="35"/>
      <c r="MQP136" s="31"/>
      <c r="MQQ136" s="26"/>
      <c r="MQR136" s="14"/>
      <c r="MQS136" s="55"/>
      <c r="MQT136" s="28"/>
      <c r="MQU136" s="28"/>
      <c r="MQV136" s="31"/>
      <c r="MQW136" s="35"/>
      <c r="MQX136" s="31"/>
      <c r="MQY136" s="26"/>
      <c r="MQZ136" s="14"/>
      <c r="MRA136" s="55"/>
      <c r="MRB136" s="28"/>
      <c r="MRC136" s="28"/>
      <c r="MRD136" s="31"/>
      <c r="MRE136" s="35"/>
      <c r="MRF136" s="31"/>
      <c r="MRG136" s="26"/>
      <c r="MRH136" s="14"/>
      <c r="MRI136" s="55"/>
      <c r="MRJ136" s="28"/>
      <c r="MRK136" s="28"/>
      <c r="MRL136" s="31"/>
      <c r="MRM136" s="35"/>
      <c r="MRN136" s="31"/>
      <c r="MRO136" s="26"/>
      <c r="MRP136" s="14"/>
      <c r="MRQ136" s="55"/>
      <c r="MRR136" s="28"/>
      <c r="MRS136" s="28"/>
      <c r="MRT136" s="31"/>
      <c r="MRU136" s="35"/>
      <c r="MRV136" s="31"/>
      <c r="MRW136" s="26"/>
      <c r="MRX136" s="14"/>
      <c r="MRY136" s="55"/>
      <c r="MRZ136" s="28"/>
      <c r="MSA136" s="28"/>
      <c r="MSB136" s="31"/>
      <c r="MSC136" s="35"/>
      <c r="MSD136" s="31"/>
      <c r="MSE136" s="26"/>
      <c r="MSF136" s="14"/>
      <c r="MSG136" s="55"/>
      <c r="MSH136" s="28"/>
      <c r="MSI136" s="28"/>
      <c r="MSJ136" s="31"/>
      <c r="MSK136" s="35"/>
      <c r="MSL136" s="31"/>
      <c r="MSM136" s="26"/>
      <c r="MSN136" s="14"/>
      <c r="MSO136" s="55"/>
      <c r="MSP136" s="28"/>
      <c r="MSQ136" s="28"/>
      <c r="MSR136" s="31"/>
      <c r="MSS136" s="35"/>
      <c r="MST136" s="31"/>
      <c r="MSU136" s="26"/>
      <c r="MSV136" s="14"/>
      <c r="MSW136" s="55"/>
      <c r="MSX136" s="28"/>
      <c r="MSY136" s="28"/>
      <c r="MSZ136" s="31"/>
      <c r="MTA136" s="35"/>
      <c r="MTB136" s="31"/>
      <c r="MTC136" s="26"/>
      <c r="MTD136" s="14"/>
      <c r="MTE136" s="55"/>
      <c r="MTF136" s="28"/>
      <c r="MTG136" s="28"/>
      <c r="MTH136" s="31"/>
      <c r="MTI136" s="35"/>
      <c r="MTJ136" s="31"/>
      <c r="MTK136" s="26"/>
      <c r="MTL136" s="14"/>
      <c r="MTM136" s="55"/>
      <c r="MTN136" s="28"/>
      <c r="MTO136" s="28"/>
      <c r="MTP136" s="31"/>
      <c r="MTQ136" s="35"/>
      <c r="MTR136" s="31"/>
      <c r="MTS136" s="26"/>
      <c r="MTT136" s="14"/>
      <c r="MTU136" s="55"/>
      <c r="MTV136" s="28"/>
      <c r="MTW136" s="28"/>
      <c r="MTX136" s="31"/>
      <c r="MTY136" s="35"/>
      <c r="MTZ136" s="31"/>
      <c r="MUA136" s="26"/>
      <c r="MUB136" s="14"/>
      <c r="MUC136" s="55"/>
      <c r="MUD136" s="28"/>
      <c r="MUE136" s="28"/>
      <c r="MUF136" s="31"/>
      <c r="MUG136" s="35"/>
      <c r="MUH136" s="31"/>
      <c r="MUI136" s="26"/>
      <c r="MUJ136" s="14"/>
      <c r="MUK136" s="55"/>
      <c r="MUL136" s="28"/>
      <c r="MUM136" s="28"/>
      <c r="MUN136" s="31"/>
      <c r="MUO136" s="35"/>
      <c r="MUP136" s="31"/>
      <c r="MUQ136" s="26"/>
      <c r="MUR136" s="14"/>
      <c r="MUS136" s="55"/>
      <c r="MUT136" s="28"/>
      <c r="MUU136" s="28"/>
      <c r="MUV136" s="31"/>
      <c r="MUW136" s="35"/>
      <c r="MUX136" s="31"/>
      <c r="MUY136" s="26"/>
      <c r="MUZ136" s="14"/>
      <c r="MVA136" s="55"/>
      <c r="MVB136" s="28"/>
      <c r="MVC136" s="28"/>
      <c r="MVD136" s="31"/>
      <c r="MVE136" s="35"/>
      <c r="MVF136" s="31"/>
      <c r="MVG136" s="26"/>
      <c r="MVH136" s="14"/>
      <c r="MVI136" s="55"/>
      <c r="MVJ136" s="28"/>
      <c r="MVK136" s="28"/>
      <c r="MVL136" s="31"/>
      <c r="MVM136" s="35"/>
      <c r="MVN136" s="31"/>
      <c r="MVO136" s="26"/>
      <c r="MVP136" s="14"/>
      <c r="MVQ136" s="55"/>
      <c r="MVR136" s="28"/>
      <c r="MVS136" s="28"/>
      <c r="MVT136" s="31"/>
      <c r="MVU136" s="35"/>
      <c r="MVV136" s="31"/>
      <c r="MVW136" s="26"/>
      <c r="MVX136" s="14"/>
      <c r="MVY136" s="55"/>
      <c r="MVZ136" s="28"/>
      <c r="MWA136" s="28"/>
      <c r="MWB136" s="31"/>
      <c r="MWC136" s="35"/>
      <c r="MWD136" s="31"/>
      <c r="MWE136" s="26"/>
      <c r="MWF136" s="14"/>
      <c r="MWG136" s="55"/>
      <c r="MWH136" s="28"/>
      <c r="MWI136" s="28"/>
      <c r="MWJ136" s="31"/>
      <c r="MWK136" s="35"/>
      <c r="MWL136" s="31"/>
      <c r="MWM136" s="26"/>
      <c r="MWN136" s="14"/>
      <c r="MWO136" s="55"/>
      <c r="MWP136" s="28"/>
      <c r="MWQ136" s="28"/>
      <c r="MWR136" s="31"/>
      <c r="MWS136" s="35"/>
      <c r="MWT136" s="31"/>
      <c r="MWU136" s="26"/>
      <c r="MWV136" s="14"/>
      <c r="MWW136" s="55"/>
      <c r="MWX136" s="28"/>
      <c r="MWY136" s="28"/>
      <c r="MWZ136" s="31"/>
      <c r="MXA136" s="35"/>
      <c r="MXB136" s="31"/>
      <c r="MXC136" s="26"/>
      <c r="MXD136" s="14"/>
      <c r="MXE136" s="55"/>
      <c r="MXF136" s="28"/>
      <c r="MXG136" s="28"/>
      <c r="MXH136" s="31"/>
      <c r="MXI136" s="35"/>
      <c r="MXJ136" s="31"/>
      <c r="MXK136" s="26"/>
      <c r="MXL136" s="14"/>
      <c r="MXM136" s="55"/>
      <c r="MXN136" s="28"/>
      <c r="MXO136" s="28"/>
      <c r="MXP136" s="31"/>
      <c r="MXQ136" s="35"/>
      <c r="MXR136" s="31"/>
      <c r="MXS136" s="26"/>
      <c r="MXT136" s="14"/>
      <c r="MXU136" s="55"/>
      <c r="MXV136" s="28"/>
      <c r="MXW136" s="28"/>
      <c r="MXX136" s="31"/>
      <c r="MXY136" s="35"/>
      <c r="MXZ136" s="31"/>
      <c r="MYA136" s="26"/>
      <c r="MYB136" s="14"/>
      <c r="MYC136" s="55"/>
      <c r="MYD136" s="28"/>
      <c r="MYE136" s="28"/>
      <c r="MYF136" s="31"/>
      <c r="MYG136" s="35"/>
      <c r="MYH136" s="31"/>
      <c r="MYI136" s="26"/>
      <c r="MYJ136" s="14"/>
      <c r="MYK136" s="55"/>
      <c r="MYL136" s="28"/>
      <c r="MYM136" s="28"/>
      <c r="MYN136" s="31"/>
      <c r="MYO136" s="35"/>
      <c r="MYP136" s="31"/>
      <c r="MYQ136" s="26"/>
      <c r="MYR136" s="14"/>
      <c r="MYS136" s="55"/>
      <c r="MYT136" s="28"/>
      <c r="MYU136" s="28"/>
      <c r="MYV136" s="31"/>
      <c r="MYW136" s="35"/>
      <c r="MYX136" s="31"/>
      <c r="MYY136" s="26"/>
      <c r="MYZ136" s="14"/>
      <c r="MZA136" s="55"/>
      <c r="MZB136" s="28"/>
      <c r="MZC136" s="28"/>
      <c r="MZD136" s="31"/>
      <c r="MZE136" s="35"/>
      <c r="MZF136" s="31"/>
      <c r="MZG136" s="26"/>
      <c r="MZH136" s="14"/>
      <c r="MZI136" s="55"/>
      <c r="MZJ136" s="28"/>
      <c r="MZK136" s="28"/>
      <c r="MZL136" s="31"/>
      <c r="MZM136" s="35"/>
      <c r="MZN136" s="31"/>
      <c r="MZO136" s="26"/>
      <c r="MZP136" s="14"/>
      <c r="MZQ136" s="55"/>
      <c r="MZR136" s="28"/>
      <c r="MZS136" s="28"/>
      <c r="MZT136" s="31"/>
      <c r="MZU136" s="35"/>
      <c r="MZV136" s="31"/>
      <c r="MZW136" s="26"/>
      <c r="MZX136" s="14"/>
      <c r="MZY136" s="55"/>
      <c r="MZZ136" s="28"/>
      <c r="NAA136" s="28"/>
      <c r="NAB136" s="31"/>
      <c r="NAC136" s="35"/>
      <c r="NAD136" s="31"/>
      <c r="NAE136" s="26"/>
      <c r="NAF136" s="14"/>
      <c r="NAG136" s="55"/>
      <c r="NAH136" s="28"/>
      <c r="NAI136" s="28"/>
      <c r="NAJ136" s="31"/>
      <c r="NAK136" s="35"/>
      <c r="NAL136" s="31"/>
      <c r="NAM136" s="26"/>
      <c r="NAN136" s="14"/>
      <c r="NAO136" s="55"/>
      <c r="NAP136" s="28"/>
      <c r="NAQ136" s="28"/>
      <c r="NAR136" s="31"/>
      <c r="NAS136" s="35"/>
      <c r="NAT136" s="31"/>
      <c r="NAU136" s="26"/>
      <c r="NAV136" s="14"/>
      <c r="NAW136" s="55"/>
      <c r="NAX136" s="28"/>
      <c r="NAY136" s="28"/>
      <c r="NAZ136" s="31"/>
      <c r="NBA136" s="35"/>
      <c r="NBB136" s="31"/>
      <c r="NBC136" s="26"/>
      <c r="NBD136" s="14"/>
      <c r="NBE136" s="55"/>
      <c r="NBF136" s="28"/>
      <c r="NBG136" s="28"/>
      <c r="NBH136" s="31"/>
      <c r="NBI136" s="35"/>
      <c r="NBJ136" s="31"/>
      <c r="NBK136" s="26"/>
      <c r="NBL136" s="14"/>
      <c r="NBM136" s="55"/>
      <c r="NBN136" s="28"/>
      <c r="NBO136" s="28"/>
      <c r="NBP136" s="31"/>
      <c r="NBQ136" s="35"/>
      <c r="NBR136" s="31"/>
      <c r="NBS136" s="26"/>
      <c r="NBT136" s="14"/>
      <c r="NBU136" s="55"/>
      <c r="NBV136" s="28"/>
      <c r="NBW136" s="28"/>
      <c r="NBX136" s="31"/>
      <c r="NBY136" s="35"/>
      <c r="NBZ136" s="31"/>
      <c r="NCA136" s="26"/>
      <c r="NCB136" s="14"/>
      <c r="NCC136" s="55"/>
      <c r="NCD136" s="28"/>
      <c r="NCE136" s="28"/>
      <c r="NCF136" s="31"/>
      <c r="NCG136" s="35"/>
      <c r="NCH136" s="31"/>
      <c r="NCI136" s="26"/>
      <c r="NCJ136" s="14"/>
      <c r="NCK136" s="55"/>
      <c r="NCL136" s="28"/>
      <c r="NCM136" s="28"/>
      <c r="NCN136" s="31"/>
      <c r="NCO136" s="35"/>
      <c r="NCP136" s="31"/>
      <c r="NCQ136" s="26"/>
      <c r="NCR136" s="14"/>
      <c r="NCS136" s="55"/>
      <c r="NCT136" s="28"/>
      <c r="NCU136" s="28"/>
      <c r="NCV136" s="31"/>
      <c r="NCW136" s="35"/>
      <c r="NCX136" s="31"/>
      <c r="NCY136" s="26"/>
      <c r="NCZ136" s="14"/>
      <c r="NDA136" s="55"/>
      <c r="NDB136" s="28"/>
      <c r="NDC136" s="28"/>
      <c r="NDD136" s="31"/>
      <c r="NDE136" s="35"/>
      <c r="NDF136" s="31"/>
      <c r="NDG136" s="26"/>
      <c r="NDH136" s="14"/>
      <c r="NDI136" s="55"/>
      <c r="NDJ136" s="28"/>
      <c r="NDK136" s="28"/>
      <c r="NDL136" s="31"/>
      <c r="NDM136" s="35"/>
      <c r="NDN136" s="31"/>
      <c r="NDO136" s="26"/>
      <c r="NDP136" s="14"/>
      <c r="NDQ136" s="55"/>
      <c r="NDR136" s="28"/>
      <c r="NDS136" s="28"/>
      <c r="NDT136" s="31"/>
      <c r="NDU136" s="35"/>
      <c r="NDV136" s="31"/>
      <c r="NDW136" s="26"/>
      <c r="NDX136" s="14"/>
      <c r="NDY136" s="55"/>
      <c r="NDZ136" s="28"/>
      <c r="NEA136" s="28"/>
      <c r="NEB136" s="31"/>
      <c r="NEC136" s="35"/>
      <c r="NED136" s="31"/>
      <c r="NEE136" s="26"/>
      <c r="NEF136" s="14"/>
      <c r="NEG136" s="55"/>
      <c r="NEH136" s="28"/>
      <c r="NEI136" s="28"/>
      <c r="NEJ136" s="31"/>
      <c r="NEK136" s="35"/>
      <c r="NEL136" s="31"/>
      <c r="NEM136" s="26"/>
      <c r="NEN136" s="14"/>
      <c r="NEO136" s="55"/>
      <c r="NEP136" s="28"/>
      <c r="NEQ136" s="28"/>
      <c r="NER136" s="31"/>
      <c r="NES136" s="35"/>
      <c r="NET136" s="31"/>
      <c r="NEU136" s="26"/>
      <c r="NEV136" s="14"/>
      <c r="NEW136" s="55"/>
      <c r="NEX136" s="28"/>
      <c r="NEY136" s="28"/>
      <c r="NEZ136" s="31"/>
      <c r="NFA136" s="35"/>
      <c r="NFB136" s="31"/>
      <c r="NFC136" s="26"/>
      <c r="NFD136" s="14"/>
      <c r="NFE136" s="55"/>
      <c r="NFF136" s="28"/>
      <c r="NFG136" s="28"/>
      <c r="NFH136" s="31"/>
      <c r="NFI136" s="35"/>
      <c r="NFJ136" s="31"/>
      <c r="NFK136" s="26"/>
      <c r="NFL136" s="14"/>
      <c r="NFM136" s="55"/>
      <c r="NFN136" s="28"/>
      <c r="NFO136" s="28"/>
      <c r="NFP136" s="31"/>
      <c r="NFQ136" s="35"/>
      <c r="NFR136" s="31"/>
      <c r="NFS136" s="26"/>
      <c r="NFT136" s="14"/>
      <c r="NFU136" s="55"/>
      <c r="NFV136" s="28"/>
      <c r="NFW136" s="28"/>
      <c r="NFX136" s="31"/>
      <c r="NFY136" s="35"/>
      <c r="NFZ136" s="31"/>
      <c r="NGA136" s="26"/>
      <c r="NGB136" s="14"/>
      <c r="NGC136" s="55"/>
      <c r="NGD136" s="28"/>
      <c r="NGE136" s="28"/>
      <c r="NGF136" s="31"/>
      <c r="NGG136" s="35"/>
      <c r="NGH136" s="31"/>
      <c r="NGI136" s="26"/>
      <c r="NGJ136" s="14"/>
      <c r="NGK136" s="55"/>
      <c r="NGL136" s="28"/>
      <c r="NGM136" s="28"/>
      <c r="NGN136" s="31"/>
      <c r="NGO136" s="35"/>
      <c r="NGP136" s="31"/>
      <c r="NGQ136" s="26"/>
      <c r="NGR136" s="14"/>
      <c r="NGS136" s="55"/>
      <c r="NGT136" s="28"/>
      <c r="NGU136" s="28"/>
      <c r="NGV136" s="31"/>
      <c r="NGW136" s="35"/>
      <c r="NGX136" s="31"/>
      <c r="NGY136" s="26"/>
      <c r="NGZ136" s="14"/>
      <c r="NHA136" s="55"/>
      <c r="NHB136" s="28"/>
      <c r="NHC136" s="28"/>
      <c r="NHD136" s="31"/>
      <c r="NHE136" s="35"/>
      <c r="NHF136" s="31"/>
      <c r="NHG136" s="26"/>
      <c r="NHH136" s="14"/>
      <c r="NHI136" s="55"/>
      <c r="NHJ136" s="28"/>
      <c r="NHK136" s="28"/>
      <c r="NHL136" s="31"/>
      <c r="NHM136" s="35"/>
      <c r="NHN136" s="31"/>
      <c r="NHO136" s="26"/>
      <c r="NHP136" s="14"/>
      <c r="NHQ136" s="55"/>
      <c r="NHR136" s="28"/>
      <c r="NHS136" s="28"/>
      <c r="NHT136" s="31"/>
      <c r="NHU136" s="35"/>
      <c r="NHV136" s="31"/>
      <c r="NHW136" s="26"/>
      <c r="NHX136" s="14"/>
      <c r="NHY136" s="55"/>
      <c r="NHZ136" s="28"/>
      <c r="NIA136" s="28"/>
      <c r="NIB136" s="31"/>
      <c r="NIC136" s="35"/>
      <c r="NID136" s="31"/>
      <c r="NIE136" s="26"/>
      <c r="NIF136" s="14"/>
      <c r="NIG136" s="55"/>
      <c r="NIH136" s="28"/>
      <c r="NII136" s="28"/>
      <c r="NIJ136" s="31"/>
      <c r="NIK136" s="35"/>
      <c r="NIL136" s="31"/>
      <c r="NIM136" s="26"/>
      <c r="NIN136" s="14"/>
      <c r="NIO136" s="55"/>
      <c r="NIP136" s="28"/>
      <c r="NIQ136" s="28"/>
      <c r="NIR136" s="31"/>
      <c r="NIS136" s="35"/>
      <c r="NIT136" s="31"/>
      <c r="NIU136" s="26"/>
      <c r="NIV136" s="14"/>
      <c r="NIW136" s="55"/>
      <c r="NIX136" s="28"/>
      <c r="NIY136" s="28"/>
      <c r="NIZ136" s="31"/>
      <c r="NJA136" s="35"/>
      <c r="NJB136" s="31"/>
      <c r="NJC136" s="26"/>
      <c r="NJD136" s="14"/>
      <c r="NJE136" s="55"/>
      <c r="NJF136" s="28"/>
      <c r="NJG136" s="28"/>
      <c r="NJH136" s="31"/>
      <c r="NJI136" s="35"/>
      <c r="NJJ136" s="31"/>
      <c r="NJK136" s="26"/>
      <c r="NJL136" s="14"/>
      <c r="NJM136" s="55"/>
      <c r="NJN136" s="28"/>
      <c r="NJO136" s="28"/>
      <c r="NJP136" s="31"/>
      <c r="NJQ136" s="35"/>
      <c r="NJR136" s="31"/>
      <c r="NJS136" s="26"/>
      <c r="NJT136" s="14"/>
      <c r="NJU136" s="55"/>
      <c r="NJV136" s="28"/>
      <c r="NJW136" s="28"/>
      <c r="NJX136" s="31"/>
      <c r="NJY136" s="35"/>
      <c r="NJZ136" s="31"/>
      <c r="NKA136" s="26"/>
      <c r="NKB136" s="14"/>
      <c r="NKC136" s="55"/>
      <c r="NKD136" s="28"/>
      <c r="NKE136" s="28"/>
      <c r="NKF136" s="31"/>
      <c r="NKG136" s="35"/>
      <c r="NKH136" s="31"/>
      <c r="NKI136" s="26"/>
      <c r="NKJ136" s="14"/>
      <c r="NKK136" s="55"/>
      <c r="NKL136" s="28"/>
      <c r="NKM136" s="28"/>
      <c r="NKN136" s="31"/>
      <c r="NKO136" s="35"/>
      <c r="NKP136" s="31"/>
      <c r="NKQ136" s="26"/>
      <c r="NKR136" s="14"/>
      <c r="NKS136" s="55"/>
      <c r="NKT136" s="28"/>
      <c r="NKU136" s="28"/>
      <c r="NKV136" s="31"/>
      <c r="NKW136" s="35"/>
      <c r="NKX136" s="31"/>
      <c r="NKY136" s="26"/>
      <c r="NKZ136" s="14"/>
      <c r="NLA136" s="55"/>
      <c r="NLB136" s="28"/>
      <c r="NLC136" s="28"/>
      <c r="NLD136" s="31"/>
      <c r="NLE136" s="35"/>
      <c r="NLF136" s="31"/>
      <c r="NLG136" s="26"/>
      <c r="NLH136" s="14"/>
      <c r="NLI136" s="55"/>
      <c r="NLJ136" s="28"/>
      <c r="NLK136" s="28"/>
      <c r="NLL136" s="31"/>
      <c r="NLM136" s="35"/>
      <c r="NLN136" s="31"/>
      <c r="NLO136" s="26"/>
      <c r="NLP136" s="14"/>
      <c r="NLQ136" s="55"/>
      <c r="NLR136" s="28"/>
      <c r="NLS136" s="28"/>
      <c r="NLT136" s="31"/>
      <c r="NLU136" s="35"/>
      <c r="NLV136" s="31"/>
      <c r="NLW136" s="26"/>
      <c r="NLX136" s="14"/>
      <c r="NLY136" s="55"/>
      <c r="NLZ136" s="28"/>
      <c r="NMA136" s="28"/>
      <c r="NMB136" s="31"/>
      <c r="NMC136" s="35"/>
      <c r="NMD136" s="31"/>
      <c r="NME136" s="26"/>
      <c r="NMF136" s="14"/>
      <c r="NMG136" s="55"/>
      <c r="NMH136" s="28"/>
      <c r="NMI136" s="28"/>
      <c r="NMJ136" s="31"/>
      <c r="NMK136" s="35"/>
      <c r="NML136" s="31"/>
      <c r="NMM136" s="26"/>
      <c r="NMN136" s="14"/>
      <c r="NMO136" s="55"/>
      <c r="NMP136" s="28"/>
      <c r="NMQ136" s="28"/>
      <c r="NMR136" s="31"/>
      <c r="NMS136" s="35"/>
      <c r="NMT136" s="31"/>
      <c r="NMU136" s="26"/>
      <c r="NMV136" s="14"/>
      <c r="NMW136" s="55"/>
      <c r="NMX136" s="28"/>
      <c r="NMY136" s="28"/>
      <c r="NMZ136" s="31"/>
      <c r="NNA136" s="35"/>
      <c r="NNB136" s="31"/>
      <c r="NNC136" s="26"/>
      <c r="NND136" s="14"/>
      <c r="NNE136" s="55"/>
      <c r="NNF136" s="28"/>
      <c r="NNG136" s="28"/>
      <c r="NNH136" s="31"/>
      <c r="NNI136" s="35"/>
      <c r="NNJ136" s="31"/>
      <c r="NNK136" s="26"/>
      <c r="NNL136" s="14"/>
      <c r="NNM136" s="55"/>
      <c r="NNN136" s="28"/>
      <c r="NNO136" s="28"/>
      <c r="NNP136" s="31"/>
      <c r="NNQ136" s="35"/>
      <c r="NNR136" s="31"/>
      <c r="NNS136" s="26"/>
      <c r="NNT136" s="14"/>
      <c r="NNU136" s="55"/>
      <c r="NNV136" s="28"/>
      <c r="NNW136" s="28"/>
      <c r="NNX136" s="31"/>
      <c r="NNY136" s="35"/>
      <c r="NNZ136" s="31"/>
      <c r="NOA136" s="26"/>
      <c r="NOB136" s="14"/>
      <c r="NOC136" s="55"/>
      <c r="NOD136" s="28"/>
      <c r="NOE136" s="28"/>
      <c r="NOF136" s="31"/>
      <c r="NOG136" s="35"/>
      <c r="NOH136" s="31"/>
      <c r="NOI136" s="26"/>
      <c r="NOJ136" s="14"/>
      <c r="NOK136" s="55"/>
      <c r="NOL136" s="28"/>
      <c r="NOM136" s="28"/>
      <c r="NON136" s="31"/>
      <c r="NOO136" s="35"/>
      <c r="NOP136" s="31"/>
      <c r="NOQ136" s="26"/>
      <c r="NOR136" s="14"/>
      <c r="NOS136" s="55"/>
      <c r="NOT136" s="28"/>
      <c r="NOU136" s="28"/>
      <c r="NOV136" s="31"/>
      <c r="NOW136" s="35"/>
      <c r="NOX136" s="31"/>
      <c r="NOY136" s="26"/>
      <c r="NOZ136" s="14"/>
      <c r="NPA136" s="55"/>
      <c r="NPB136" s="28"/>
      <c r="NPC136" s="28"/>
      <c r="NPD136" s="31"/>
      <c r="NPE136" s="35"/>
      <c r="NPF136" s="31"/>
      <c r="NPG136" s="26"/>
      <c r="NPH136" s="14"/>
      <c r="NPI136" s="55"/>
      <c r="NPJ136" s="28"/>
      <c r="NPK136" s="28"/>
      <c r="NPL136" s="31"/>
      <c r="NPM136" s="35"/>
      <c r="NPN136" s="31"/>
      <c r="NPO136" s="26"/>
      <c r="NPP136" s="14"/>
      <c r="NPQ136" s="55"/>
      <c r="NPR136" s="28"/>
      <c r="NPS136" s="28"/>
      <c r="NPT136" s="31"/>
      <c r="NPU136" s="35"/>
      <c r="NPV136" s="31"/>
      <c r="NPW136" s="26"/>
      <c r="NPX136" s="14"/>
      <c r="NPY136" s="55"/>
      <c r="NPZ136" s="28"/>
      <c r="NQA136" s="28"/>
      <c r="NQB136" s="31"/>
      <c r="NQC136" s="35"/>
      <c r="NQD136" s="31"/>
      <c r="NQE136" s="26"/>
      <c r="NQF136" s="14"/>
      <c r="NQG136" s="55"/>
      <c r="NQH136" s="28"/>
      <c r="NQI136" s="28"/>
      <c r="NQJ136" s="31"/>
      <c r="NQK136" s="35"/>
      <c r="NQL136" s="31"/>
      <c r="NQM136" s="26"/>
      <c r="NQN136" s="14"/>
      <c r="NQO136" s="55"/>
      <c r="NQP136" s="28"/>
      <c r="NQQ136" s="28"/>
      <c r="NQR136" s="31"/>
      <c r="NQS136" s="35"/>
      <c r="NQT136" s="31"/>
      <c r="NQU136" s="26"/>
      <c r="NQV136" s="14"/>
      <c r="NQW136" s="55"/>
      <c r="NQX136" s="28"/>
      <c r="NQY136" s="28"/>
      <c r="NQZ136" s="31"/>
      <c r="NRA136" s="35"/>
      <c r="NRB136" s="31"/>
      <c r="NRC136" s="26"/>
      <c r="NRD136" s="14"/>
      <c r="NRE136" s="55"/>
      <c r="NRF136" s="28"/>
      <c r="NRG136" s="28"/>
      <c r="NRH136" s="31"/>
      <c r="NRI136" s="35"/>
      <c r="NRJ136" s="31"/>
      <c r="NRK136" s="26"/>
      <c r="NRL136" s="14"/>
      <c r="NRM136" s="55"/>
      <c r="NRN136" s="28"/>
      <c r="NRO136" s="28"/>
      <c r="NRP136" s="31"/>
      <c r="NRQ136" s="35"/>
      <c r="NRR136" s="31"/>
      <c r="NRS136" s="26"/>
      <c r="NRT136" s="14"/>
      <c r="NRU136" s="55"/>
      <c r="NRV136" s="28"/>
      <c r="NRW136" s="28"/>
      <c r="NRX136" s="31"/>
      <c r="NRY136" s="35"/>
      <c r="NRZ136" s="31"/>
      <c r="NSA136" s="26"/>
      <c r="NSB136" s="14"/>
      <c r="NSC136" s="55"/>
      <c r="NSD136" s="28"/>
      <c r="NSE136" s="28"/>
      <c r="NSF136" s="31"/>
      <c r="NSG136" s="35"/>
      <c r="NSH136" s="31"/>
      <c r="NSI136" s="26"/>
      <c r="NSJ136" s="14"/>
      <c r="NSK136" s="55"/>
      <c r="NSL136" s="28"/>
      <c r="NSM136" s="28"/>
      <c r="NSN136" s="31"/>
      <c r="NSO136" s="35"/>
      <c r="NSP136" s="31"/>
      <c r="NSQ136" s="26"/>
      <c r="NSR136" s="14"/>
      <c r="NSS136" s="55"/>
      <c r="NST136" s="28"/>
      <c r="NSU136" s="28"/>
      <c r="NSV136" s="31"/>
      <c r="NSW136" s="35"/>
      <c r="NSX136" s="31"/>
      <c r="NSY136" s="26"/>
      <c r="NSZ136" s="14"/>
      <c r="NTA136" s="55"/>
      <c r="NTB136" s="28"/>
      <c r="NTC136" s="28"/>
      <c r="NTD136" s="31"/>
      <c r="NTE136" s="35"/>
      <c r="NTF136" s="31"/>
      <c r="NTG136" s="26"/>
      <c r="NTH136" s="14"/>
      <c r="NTI136" s="55"/>
      <c r="NTJ136" s="28"/>
      <c r="NTK136" s="28"/>
      <c r="NTL136" s="31"/>
      <c r="NTM136" s="35"/>
      <c r="NTN136" s="31"/>
      <c r="NTO136" s="26"/>
      <c r="NTP136" s="14"/>
      <c r="NTQ136" s="55"/>
      <c r="NTR136" s="28"/>
      <c r="NTS136" s="28"/>
      <c r="NTT136" s="31"/>
      <c r="NTU136" s="35"/>
      <c r="NTV136" s="31"/>
      <c r="NTW136" s="26"/>
      <c r="NTX136" s="14"/>
      <c r="NTY136" s="55"/>
      <c r="NTZ136" s="28"/>
      <c r="NUA136" s="28"/>
      <c r="NUB136" s="31"/>
      <c r="NUC136" s="35"/>
      <c r="NUD136" s="31"/>
      <c r="NUE136" s="26"/>
      <c r="NUF136" s="14"/>
      <c r="NUG136" s="55"/>
      <c r="NUH136" s="28"/>
      <c r="NUI136" s="28"/>
      <c r="NUJ136" s="31"/>
      <c r="NUK136" s="35"/>
      <c r="NUL136" s="31"/>
      <c r="NUM136" s="26"/>
      <c r="NUN136" s="14"/>
      <c r="NUO136" s="55"/>
      <c r="NUP136" s="28"/>
      <c r="NUQ136" s="28"/>
      <c r="NUR136" s="31"/>
      <c r="NUS136" s="35"/>
      <c r="NUT136" s="31"/>
      <c r="NUU136" s="26"/>
      <c r="NUV136" s="14"/>
      <c r="NUW136" s="55"/>
      <c r="NUX136" s="28"/>
      <c r="NUY136" s="28"/>
      <c r="NUZ136" s="31"/>
      <c r="NVA136" s="35"/>
      <c r="NVB136" s="31"/>
      <c r="NVC136" s="26"/>
      <c r="NVD136" s="14"/>
      <c r="NVE136" s="55"/>
      <c r="NVF136" s="28"/>
      <c r="NVG136" s="28"/>
      <c r="NVH136" s="31"/>
      <c r="NVI136" s="35"/>
      <c r="NVJ136" s="31"/>
      <c r="NVK136" s="26"/>
      <c r="NVL136" s="14"/>
      <c r="NVM136" s="55"/>
      <c r="NVN136" s="28"/>
      <c r="NVO136" s="28"/>
      <c r="NVP136" s="31"/>
      <c r="NVQ136" s="35"/>
      <c r="NVR136" s="31"/>
      <c r="NVS136" s="26"/>
      <c r="NVT136" s="14"/>
      <c r="NVU136" s="55"/>
      <c r="NVV136" s="28"/>
      <c r="NVW136" s="28"/>
      <c r="NVX136" s="31"/>
      <c r="NVY136" s="35"/>
      <c r="NVZ136" s="31"/>
      <c r="NWA136" s="26"/>
      <c r="NWB136" s="14"/>
      <c r="NWC136" s="55"/>
      <c r="NWD136" s="28"/>
      <c r="NWE136" s="28"/>
      <c r="NWF136" s="31"/>
      <c r="NWG136" s="35"/>
      <c r="NWH136" s="31"/>
      <c r="NWI136" s="26"/>
      <c r="NWJ136" s="14"/>
      <c r="NWK136" s="55"/>
      <c r="NWL136" s="28"/>
      <c r="NWM136" s="28"/>
      <c r="NWN136" s="31"/>
      <c r="NWO136" s="35"/>
      <c r="NWP136" s="31"/>
      <c r="NWQ136" s="26"/>
      <c r="NWR136" s="14"/>
      <c r="NWS136" s="55"/>
      <c r="NWT136" s="28"/>
      <c r="NWU136" s="28"/>
      <c r="NWV136" s="31"/>
      <c r="NWW136" s="35"/>
      <c r="NWX136" s="31"/>
      <c r="NWY136" s="26"/>
      <c r="NWZ136" s="14"/>
      <c r="NXA136" s="55"/>
      <c r="NXB136" s="28"/>
      <c r="NXC136" s="28"/>
      <c r="NXD136" s="31"/>
      <c r="NXE136" s="35"/>
      <c r="NXF136" s="31"/>
      <c r="NXG136" s="26"/>
      <c r="NXH136" s="14"/>
      <c r="NXI136" s="55"/>
      <c r="NXJ136" s="28"/>
      <c r="NXK136" s="28"/>
      <c r="NXL136" s="31"/>
      <c r="NXM136" s="35"/>
      <c r="NXN136" s="31"/>
      <c r="NXO136" s="26"/>
      <c r="NXP136" s="14"/>
      <c r="NXQ136" s="55"/>
      <c r="NXR136" s="28"/>
      <c r="NXS136" s="28"/>
      <c r="NXT136" s="31"/>
      <c r="NXU136" s="35"/>
      <c r="NXV136" s="31"/>
      <c r="NXW136" s="26"/>
      <c r="NXX136" s="14"/>
      <c r="NXY136" s="55"/>
      <c r="NXZ136" s="28"/>
      <c r="NYA136" s="28"/>
      <c r="NYB136" s="31"/>
      <c r="NYC136" s="35"/>
      <c r="NYD136" s="31"/>
      <c r="NYE136" s="26"/>
      <c r="NYF136" s="14"/>
      <c r="NYG136" s="55"/>
      <c r="NYH136" s="28"/>
      <c r="NYI136" s="28"/>
      <c r="NYJ136" s="31"/>
      <c r="NYK136" s="35"/>
      <c r="NYL136" s="31"/>
      <c r="NYM136" s="26"/>
      <c r="NYN136" s="14"/>
      <c r="NYO136" s="55"/>
      <c r="NYP136" s="28"/>
      <c r="NYQ136" s="28"/>
      <c r="NYR136" s="31"/>
      <c r="NYS136" s="35"/>
      <c r="NYT136" s="31"/>
      <c r="NYU136" s="26"/>
      <c r="NYV136" s="14"/>
      <c r="NYW136" s="55"/>
      <c r="NYX136" s="28"/>
      <c r="NYY136" s="28"/>
      <c r="NYZ136" s="31"/>
      <c r="NZA136" s="35"/>
      <c r="NZB136" s="31"/>
      <c r="NZC136" s="26"/>
      <c r="NZD136" s="14"/>
      <c r="NZE136" s="55"/>
      <c r="NZF136" s="28"/>
      <c r="NZG136" s="28"/>
      <c r="NZH136" s="31"/>
      <c r="NZI136" s="35"/>
      <c r="NZJ136" s="31"/>
      <c r="NZK136" s="26"/>
      <c r="NZL136" s="14"/>
      <c r="NZM136" s="55"/>
      <c r="NZN136" s="28"/>
      <c r="NZO136" s="28"/>
      <c r="NZP136" s="31"/>
      <c r="NZQ136" s="35"/>
      <c r="NZR136" s="31"/>
      <c r="NZS136" s="26"/>
      <c r="NZT136" s="14"/>
      <c r="NZU136" s="55"/>
      <c r="NZV136" s="28"/>
      <c r="NZW136" s="28"/>
      <c r="NZX136" s="31"/>
      <c r="NZY136" s="35"/>
      <c r="NZZ136" s="31"/>
      <c r="OAA136" s="26"/>
      <c r="OAB136" s="14"/>
      <c r="OAC136" s="55"/>
      <c r="OAD136" s="28"/>
      <c r="OAE136" s="28"/>
      <c r="OAF136" s="31"/>
      <c r="OAG136" s="35"/>
      <c r="OAH136" s="31"/>
      <c r="OAI136" s="26"/>
      <c r="OAJ136" s="14"/>
      <c r="OAK136" s="55"/>
      <c r="OAL136" s="28"/>
      <c r="OAM136" s="28"/>
      <c r="OAN136" s="31"/>
      <c r="OAO136" s="35"/>
      <c r="OAP136" s="31"/>
      <c r="OAQ136" s="26"/>
      <c r="OAR136" s="14"/>
      <c r="OAS136" s="55"/>
      <c r="OAT136" s="28"/>
      <c r="OAU136" s="28"/>
      <c r="OAV136" s="31"/>
      <c r="OAW136" s="35"/>
      <c r="OAX136" s="31"/>
      <c r="OAY136" s="26"/>
      <c r="OAZ136" s="14"/>
      <c r="OBA136" s="55"/>
      <c r="OBB136" s="28"/>
      <c r="OBC136" s="28"/>
      <c r="OBD136" s="31"/>
      <c r="OBE136" s="35"/>
      <c r="OBF136" s="31"/>
      <c r="OBG136" s="26"/>
      <c r="OBH136" s="14"/>
      <c r="OBI136" s="55"/>
      <c r="OBJ136" s="28"/>
      <c r="OBK136" s="28"/>
      <c r="OBL136" s="31"/>
      <c r="OBM136" s="35"/>
      <c r="OBN136" s="31"/>
      <c r="OBO136" s="26"/>
      <c r="OBP136" s="14"/>
      <c r="OBQ136" s="55"/>
      <c r="OBR136" s="28"/>
      <c r="OBS136" s="28"/>
      <c r="OBT136" s="31"/>
      <c r="OBU136" s="35"/>
      <c r="OBV136" s="31"/>
      <c r="OBW136" s="26"/>
      <c r="OBX136" s="14"/>
      <c r="OBY136" s="55"/>
      <c r="OBZ136" s="28"/>
      <c r="OCA136" s="28"/>
      <c r="OCB136" s="31"/>
      <c r="OCC136" s="35"/>
      <c r="OCD136" s="31"/>
      <c r="OCE136" s="26"/>
      <c r="OCF136" s="14"/>
      <c r="OCG136" s="55"/>
      <c r="OCH136" s="28"/>
      <c r="OCI136" s="28"/>
      <c r="OCJ136" s="31"/>
      <c r="OCK136" s="35"/>
      <c r="OCL136" s="31"/>
      <c r="OCM136" s="26"/>
      <c r="OCN136" s="14"/>
      <c r="OCO136" s="55"/>
      <c r="OCP136" s="28"/>
      <c r="OCQ136" s="28"/>
      <c r="OCR136" s="31"/>
      <c r="OCS136" s="35"/>
      <c r="OCT136" s="31"/>
      <c r="OCU136" s="26"/>
      <c r="OCV136" s="14"/>
      <c r="OCW136" s="55"/>
      <c r="OCX136" s="28"/>
      <c r="OCY136" s="28"/>
      <c r="OCZ136" s="31"/>
      <c r="ODA136" s="35"/>
      <c r="ODB136" s="31"/>
      <c r="ODC136" s="26"/>
      <c r="ODD136" s="14"/>
      <c r="ODE136" s="55"/>
      <c r="ODF136" s="28"/>
      <c r="ODG136" s="28"/>
      <c r="ODH136" s="31"/>
      <c r="ODI136" s="35"/>
      <c r="ODJ136" s="31"/>
      <c r="ODK136" s="26"/>
      <c r="ODL136" s="14"/>
      <c r="ODM136" s="55"/>
      <c r="ODN136" s="28"/>
      <c r="ODO136" s="28"/>
      <c r="ODP136" s="31"/>
      <c r="ODQ136" s="35"/>
      <c r="ODR136" s="31"/>
      <c r="ODS136" s="26"/>
      <c r="ODT136" s="14"/>
      <c r="ODU136" s="55"/>
      <c r="ODV136" s="28"/>
      <c r="ODW136" s="28"/>
      <c r="ODX136" s="31"/>
      <c r="ODY136" s="35"/>
      <c r="ODZ136" s="31"/>
      <c r="OEA136" s="26"/>
      <c r="OEB136" s="14"/>
      <c r="OEC136" s="55"/>
      <c r="OED136" s="28"/>
      <c r="OEE136" s="28"/>
      <c r="OEF136" s="31"/>
      <c r="OEG136" s="35"/>
      <c r="OEH136" s="31"/>
      <c r="OEI136" s="26"/>
      <c r="OEJ136" s="14"/>
      <c r="OEK136" s="55"/>
      <c r="OEL136" s="28"/>
      <c r="OEM136" s="28"/>
      <c r="OEN136" s="31"/>
      <c r="OEO136" s="35"/>
      <c r="OEP136" s="31"/>
      <c r="OEQ136" s="26"/>
      <c r="OER136" s="14"/>
      <c r="OES136" s="55"/>
      <c r="OET136" s="28"/>
      <c r="OEU136" s="28"/>
      <c r="OEV136" s="31"/>
      <c r="OEW136" s="35"/>
      <c r="OEX136" s="31"/>
      <c r="OEY136" s="26"/>
      <c r="OEZ136" s="14"/>
      <c r="OFA136" s="55"/>
      <c r="OFB136" s="28"/>
      <c r="OFC136" s="28"/>
      <c r="OFD136" s="31"/>
      <c r="OFE136" s="35"/>
      <c r="OFF136" s="31"/>
      <c r="OFG136" s="26"/>
      <c r="OFH136" s="14"/>
      <c r="OFI136" s="55"/>
      <c r="OFJ136" s="28"/>
      <c r="OFK136" s="28"/>
      <c r="OFL136" s="31"/>
      <c r="OFM136" s="35"/>
      <c r="OFN136" s="31"/>
      <c r="OFO136" s="26"/>
      <c r="OFP136" s="14"/>
      <c r="OFQ136" s="55"/>
      <c r="OFR136" s="28"/>
      <c r="OFS136" s="28"/>
      <c r="OFT136" s="31"/>
      <c r="OFU136" s="35"/>
      <c r="OFV136" s="31"/>
      <c r="OFW136" s="26"/>
      <c r="OFX136" s="14"/>
      <c r="OFY136" s="55"/>
      <c r="OFZ136" s="28"/>
      <c r="OGA136" s="28"/>
      <c r="OGB136" s="31"/>
      <c r="OGC136" s="35"/>
      <c r="OGD136" s="31"/>
      <c r="OGE136" s="26"/>
      <c r="OGF136" s="14"/>
      <c r="OGG136" s="55"/>
      <c r="OGH136" s="28"/>
      <c r="OGI136" s="28"/>
      <c r="OGJ136" s="31"/>
      <c r="OGK136" s="35"/>
      <c r="OGL136" s="31"/>
      <c r="OGM136" s="26"/>
      <c r="OGN136" s="14"/>
      <c r="OGO136" s="55"/>
      <c r="OGP136" s="28"/>
      <c r="OGQ136" s="28"/>
      <c r="OGR136" s="31"/>
      <c r="OGS136" s="35"/>
      <c r="OGT136" s="31"/>
      <c r="OGU136" s="26"/>
      <c r="OGV136" s="14"/>
      <c r="OGW136" s="55"/>
      <c r="OGX136" s="28"/>
      <c r="OGY136" s="28"/>
      <c r="OGZ136" s="31"/>
      <c r="OHA136" s="35"/>
      <c r="OHB136" s="31"/>
      <c r="OHC136" s="26"/>
      <c r="OHD136" s="14"/>
      <c r="OHE136" s="55"/>
      <c r="OHF136" s="28"/>
      <c r="OHG136" s="28"/>
      <c r="OHH136" s="31"/>
      <c r="OHI136" s="35"/>
      <c r="OHJ136" s="31"/>
      <c r="OHK136" s="26"/>
      <c r="OHL136" s="14"/>
      <c r="OHM136" s="55"/>
      <c r="OHN136" s="28"/>
      <c r="OHO136" s="28"/>
      <c r="OHP136" s="31"/>
      <c r="OHQ136" s="35"/>
      <c r="OHR136" s="31"/>
      <c r="OHS136" s="26"/>
      <c r="OHT136" s="14"/>
      <c r="OHU136" s="55"/>
      <c r="OHV136" s="28"/>
      <c r="OHW136" s="28"/>
      <c r="OHX136" s="31"/>
      <c r="OHY136" s="35"/>
      <c r="OHZ136" s="31"/>
      <c r="OIA136" s="26"/>
      <c r="OIB136" s="14"/>
      <c r="OIC136" s="55"/>
      <c r="OID136" s="28"/>
      <c r="OIE136" s="28"/>
      <c r="OIF136" s="31"/>
      <c r="OIG136" s="35"/>
      <c r="OIH136" s="31"/>
      <c r="OII136" s="26"/>
      <c r="OIJ136" s="14"/>
      <c r="OIK136" s="55"/>
      <c r="OIL136" s="28"/>
      <c r="OIM136" s="28"/>
      <c r="OIN136" s="31"/>
      <c r="OIO136" s="35"/>
      <c r="OIP136" s="31"/>
      <c r="OIQ136" s="26"/>
      <c r="OIR136" s="14"/>
      <c r="OIS136" s="55"/>
      <c r="OIT136" s="28"/>
      <c r="OIU136" s="28"/>
      <c r="OIV136" s="31"/>
      <c r="OIW136" s="35"/>
      <c r="OIX136" s="31"/>
      <c r="OIY136" s="26"/>
      <c r="OIZ136" s="14"/>
      <c r="OJA136" s="55"/>
      <c r="OJB136" s="28"/>
      <c r="OJC136" s="28"/>
      <c r="OJD136" s="31"/>
      <c r="OJE136" s="35"/>
      <c r="OJF136" s="31"/>
      <c r="OJG136" s="26"/>
      <c r="OJH136" s="14"/>
      <c r="OJI136" s="55"/>
      <c r="OJJ136" s="28"/>
      <c r="OJK136" s="28"/>
      <c r="OJL136" s="31"/>
      <c r="OJM136" s="35"/>
      <c r="OJN136" s="31"/>
      <c r="OJO136" s="26"/>
      <c r="OJP136" s="14"/>
      <c r="OJQ136" s="55"/>
      <c r="OJR136" s="28"/>
      <c r="OJS136" s="28"/>
      <c r="OJT136" s="31"/>
      <c r="OJU136" s="35"/>
      <c r="OJV136" s="31"/>
      <c r="OJW136" s="26"/>
      <c r="OJX136" s="14"/>
      <c r="OJY136" s="55"/>
      <c r="OJZ136" s="28"/>
      <c r="OKA136" s="28"/>
      <c r="OKB136" s="31"/>
      <c r="OKC136" s="35"/>
      <c r="OKD136" s="31"/>
      <c r="OKE136" s="26"/>
      <c r="OKF136" s="14"/>
      <c r="OKG136" s="55"/>
      <c r="OKH136" s="28"/>
      <c r="OKI136" s="28"/>
      <c r="OKJ136" s="31"/>
      <c r="OKK136" s="35"/>
      <c r="OKL136" s="31"/>
      <c r="OKM136" s="26"/>
      <c r="OKN136" s="14"/>
      <c r="OKO136" s="55"/>
      <c r="OKP136" s="28"/>
      <c r="OKQ136" s="28"/>
      <c r="OKR136" s="31"/>
      <c r="OKS136" s="35"/>
      <c r="OKT136" s="31"/>
      <c r="OKU136" s="26"/>
      <c r="OKV136" s="14"/>
      <c r="OKW136" s="55"/>
      <c r="OKX136" s="28"/>
      <c r="OKY136" s="28"/>
      <c r="OKZ136" s="31"/>
      <c r="OLA136" s="35"/>
      <c r="OLB136" s="31"/>
      <c r="OLC136" s="26"/>
      <c r="OLD136" s="14"/>
      <c r="OLE136" s="55"/>
      <c r="OLF136" s="28"/>
      <c r="OLG136" s="28"/>
      <c r="OLH136" s="31"/>
      <c r="OLI136" s="35"/>
      <c r="OLJ136" s="31"/>
      <c r="OLK136" s="26"/>
      <c r="OLL136" s="14"/>
      <c r="OLM136" s="55"/>
      <c r="OLN136" s="28"/>
      <c r="OLO136" s="28"/>
      <c r="OLP136" s="31"/>
      <c r="OLQ136" s="35"/>
      <c r="OLR136" s="31"/>
      <c r="OLS136" s="26"/>
      <c r="OLT136" s="14"/>
      <c r="OLU136" s="55"/>
      <c r="OLV136" s="28"/>
      <c r="OLW136" s="28"/>
      <c r="OLX136" s="31"/>
      <c r="OLY136" s="35"/>
      <c r="OLZ136" s="31"/>
      <c r="OMA136" s="26"/>
      <c r="OMB136" s="14"/>
      <c r="OMC136" s="55"/>
      <c r="OMD136" s="28"/>
      <c r="OME136" s="28"/>
      <c r="OMF136" s="31"/>
      <c r="OMG136" s="35"/>
      <c r="OMH136" s="31"/>
      <c r="OMI136" s="26"/>
      <c r="OMJ136" s="14"/>
      <c r="OMK136" s="55"/>
      <c r="OML136" s="28"/>
      <c r="OMM136" s="28"/>
      <c r="OMN136" s="31"/>
      <c r="OMO136" s="35"/>
      <c r="OMP136" s="31"/>
      <c r="OMQ136" s="26"/>
      <c r="OMR136" s="14"/>
      <c r="OMS136" s="55"/>
      <c r="OMT136" s="28"/>
      <c r="OMU136" s="28"/>
      <c r="OMV136" s="31"/>
      <c r="OMW136" s="35"/>
      <c r="OMX136" s="31"/>
      <c r="OMY136" s="26"/>
      <c r="OMZ136" s="14"/>
      <c r="ONA136" s="55"/>
      <c r="ONB136" s="28"/>
      <c r="ONC136" s="28"/>
      <c r="OND136" s="31"/>
      <c r="ONE136" s="35"/>
      <c r="ONF136" s="31"/>
      <c r="ONG136" s="26"/>
      <c r="ONH136" s="14"/>
      <c r="ONI136" s="55"/>
      <c r="ONJ136" s="28"/>
      <c r="ONK136" s="28"/>
      <c r="ONL136" s="31"/>
      <c r="ONM136" s="35"/>
      <c r="ONN136" s="31"/>
      <c r="ONO136" s="26"/>
      <c r="ONP136" s="14"/>
      <c r="ONQ136" s="55"/>
      <c r="ONR136" s="28"/>
      <c r="ONS136" s="28"/>
      <c r="ONT136" s="31"/>
      <c r="ONU136" s="35"/>
      <c r="ONV136" s="31"/>
      <c r="ONW136" s="26"/>
      <c r="ONX136" s="14"/>
      <c r="ONY136" s="55"/>
      <c r="ONZ136" s="28"/>
      <c r="OOA136" s="28"/>
      <c r="OOB136" s="31"/>
      <c r="OOC136" s="35"/>
      <c r="OOD136" s="31"/>
      <c r="OOE136" s="26"/>
      <c r="OOF136" s="14"/>
      <c r="OOG136" s="55"/>
      <c r="OOH136" s="28"/>
      <c r="OOI136" s="28"/>
      <c r="OOJ136" s="31"/>
      <c r="OOK136" s="35"/>
      <c r="OOL136" s="31"/>
      <c r="OOM136" s="26"/>
      <c r="OON136" s="14"/>
      <c r="OOO136" s="55"/>
      <c r="OOP136" s="28"/>
      <c r="OOQ136" s="28"/>
      <c r="OOR136" s="31"/>
      <c r="OOS136" s="35"/>
      <c r="OOT136" s="31"/>
      <c r="OOU136" s="26"/>
      <c r="OOV136" s="14"/>
      <c r="OOW136" s="55"/>
      <c r="OOX136" s="28"/>
      <c r="OOY136" s="28"/>
      <c r="OOZ136" s="31"/>
      <c r="OPA136" s="35"/>
      <c r="OPB136" s="31"/>
      <c r="OPC136" s="26"/>
      <c r="OPD136" s="14"/>
      <c r="OPE136" s="55"/>
      <c r="OPF136" s="28"/>
      <c r="OPG136" s="28"/>
      <c r="OPH136" s="31"/>
      <c r="OPI136" s="35"/>
      <c r="OPJ136" s="31"/>
      <c r="OPK136" s="26"/>
      <c r="OPL136" s="14"/>
      <c r="OPM136" s="55"/>
      <c r="OPN136" s="28"/>
      <c r="OPO136" s="28"/>
      <c r="OPP136" s="31"/>
      <c r="OPQ136" s="35"/>
      <c r="OPR136" s="31"/>
      <c r="OPS136" s="26"/>
      <c r="OPT136" s="14"/>
      <c r="OPU136" s="55"/>
      <c r="OPV136" s="28"/>
      <c r="OPW136" s="28"/>
      <c r="OPX136" s="31"/>
      <c r="OPY136" s="35"/>
      <c r="OPZ136" s="31"/>
      <c r="OQA136" s="26"/>
      <c r="OQB136" s="14"/>
      <c r="OQC136" s="55"/>
      <c r="OQD136" s="28"/>
      <c r="OQE136" s="28"/>
      <c r="OQF136" s="31"/>
      <c r="OQG136" s="35"/>
      <c r="OQH136" s="31"/>
      <c r="OQI136" s="26"/>
      <c r="OQJ136" s="14"/>
      <c r="OQK136" s="55"/>
      <c r="OQL136" s="28"/>
      <c r="OQM136" s="28"/>
      <c r="OQN136" s="31"/>
      <c r="OQO136" s="35"/>
      <c r="OQP136" s="31"/>
      <c r="OQQ136" s="26"/>
      <c r="OQR136" s="14"/>
      <c r="OQS136" s="55"/>
      <c r="OQT136" s="28"/>
      <c r="OQU136" s="28"/>
      <c r="OQV136" s="31"/>
      <c r="OQW136" s="35"/>
      <c r="OQX136" s="31"/>
      <c r="OQY136" s="26"/>
      <c r="OQZ136" s="14"/>
      <c r="ORA136" s="55"/>
      <c r="ORB136" s="28"/>
      <c r="ORC136" s="28"/>
      <c r="ORD136" s="31"/>
      <c r="ORE136" s="35"/>
      <c r="ORF136" s="31"/>
      <c r="ORG136" s="26"/>
      <c r="ORH136" s="14"/>
      <c r="ORI136" s="55"/>
      <c r="ORJ136" s="28"/>
      <c r="ORK136" s="28"/>
      <c r="ORL136" s="31"/>
      <c r="ORM136" s="35"/>
      <c r="ORN136" s="31"/>
      <c r="ORO136" s="26"/>
      <c r="ORP136" s="14"/>
      <c r="ORQ136" s="55"/>
      <c r="ORR136" s="28"/>
      <c r="ORS136" s="28"/>
      <c r="ORT136" s="31"/>
      <c r="ORU136" s="35"/>
      <c r="ORV136" s="31"/>
      <c r="ORW136" s="26"/>
      <c r="ORX136" s="14"/>
      <c r="ORY136" s="55"/>
      <c r="ORZ136" s="28"/>
      <c r="OSA136" s="28"/>
      <c r="OSB136" s="31"/>
      <c r="OSC136" s="35"/>
      <c r="OSD136" s="31"/>
      <c r="OSE136" s="26"/>
      <c r="OSF136" s="14"/>
      <c r="OSG136" s="55"/>
      <c r="OSH136" s="28"/>
      <c r="OSI136" s="28"/>
      <c r="OSJ136" s="31"/>
      <c r="OSK136" s="35"/>
      <c r="OSL136" s="31"/>
      <c r="OSM136" s="26"/>
      <c r="OSN136" s="14"/>
      <c r="OSO136" s="55"/>
      <c r="OSP136" s="28"/>
      <c r="OSQ136" s="28"/>
      <c r="OSR136" s="31"/>
      <c r="OSS136" s="35"/>
      <c r="OST136" s="31"/>
      <c r="OSU136" s="26"/>
      <c r="OSV136" s="14"/>
      <c r="OSW136" s="55"/>
      <c r="OSX136" s="28"/>
      <c r="OSY136" s="28"/>
      <c r="OSZ136" s="31"/>
      <c r="OTA136" s="35"/>
      <c r="OTB136" s="31"/>
      <c r="OTC136" s="26"/>
      <c r="OTD136" s="14"/>
      <c r="OTE136" s="55"/>
      <c r="OTF136" s="28"/>
      <c r="OTG136" s="28"/>
      <c r="OTH136" s="31"/>
      <c r="OTI136" s="35"/>
      <c r="OTJ136" s="31"/>
      <c r="OTK136" s="26"/>
      <c r="OTL136" s="14"/>
      <c r="OTM136" s="55"/>
      <c r="OTN136" s="28"/>
      <c r="OTO136" s="28"/>
      <c r="OTP136" s="31"/>
      <c r="OTQ136" s="35"/>
      <c r="OTR136" s="31"/>
      <c r="OTS136" s="26"/>
      <c r="OTT136" s="14"/>
      <c r="OTU136" s="55"/>
      <c r="OTV136" s="28"/>
      <c r="OTW136" s="28"/>
      <c r="OTX136" s="31"/>
      <c r="OTY136" s="35"/>
      <c r="OTZ136" s="31"/>
      <c r="OUA136" s="26"/>
      <c r="OUB136" s="14"/>
      <c r="OUC136" s="55"/>
      <c r="OUD136" s="28"/>
      <c r="OUE136" s="28"/>
      <c r="OUF136" s="31"/>
      <c r="OUG136" s="35"/>
      <c r="OUH136" s="31"/>
      <c r="OUI136" s="26"/>
      <c r="OUJ136" s="14"/>
      <c r="OUK136" s="55"/>
      <c r="OUL136" s="28"/>
      <c r="OUM136" s="28"/>
      <c r="OUN136" s="31"/>
      <c r="OUO136" s="35"/>
      <c r="OUP136" s="31"/>
      <c r="OUQ136" s="26"/>
      <c r="OUR136" s="14"/>
      <c r="OUS136" s="55"/>
      <c r="OUT136" s="28"/>
      <c r="OUU136" s="28"/>
      <c r="OUV136" s="31"/>
      <c r="OUW136" s="35"/>
      <c r="OUX136" s="31"/>
      <c r="OUY136" s="26"/>
      <c r="OUZ136" s="14"/>
      <c r="OVA136" s="55"/>
      <c r="OVB136" s="28"/>
      <c r="OVC136" s="28"/>
      <c r="OVD136" s="31"/>
      <c r="OVE136" s="35"/>
      <c r="OVF136" s="31"/>
      <c r="OVG136" s="26"/>
      <c r="OVH136" s="14"/>
      <c r="OVI136" s="55"/>
      <c r="OVJ136" s="28"/>
      <c r="OVK136" s="28"/>
      <c r="OVL136" s="31"/>
      <c r="OVM136" s="35"/>
      <c r="OVN136" s="31"/>
      <c r="OVO136" s="26"/>
      <c r="OVP136" s="14"/>
      <c r="OVQ136" s="55"/>
      <c r="OVR136" s="28"/>
      <c r="OVS136" s="28"/>
      <c r="OVT136" s="31"/>
      <c r="OVU136" s="35"/>
      <c r="OVV136" s="31"/>
      <c r="OVW136" s="26"/>
      <c r="OVX136" s="14"/>
      <c r="OVY136" s="55"/>
      <c r="OVZ136" s="28"/>
      <c r="OWA136" s="28"/>
      <c r="OWB136" s="31"/>
      <c r="OWC136" s="35"/>
      <c r="OWD136" s="31"/>
      <c r="OWE136" s="26"/>
      <c r="OWF136" s="14"/>
      <c r="OWG136" s="55"/>
      <c r="OWH136" s="28"/>
      <c r="OWI136" s="28"/>
      <c r="OWJ136" s="31"/>
      <c r="OWK136" s="35"/>
      <c r="OWL136" s="31"/>
      <c r="OWM136" s="26"/>
      <c r="OWN136" s="14"/>
      <c r="OWO136" s="55"/>
      <c r="OWP136" s="28"/>
      <c r="OWQ136" s="28"/>
      <c r="OWR136" s="31"/>
      <c r="OWS136" s="35"/>
      <c r="OWT136" s="31"/>
      <c r="OWU136" s="26"/>
      <c r="OWV136" s="14"/>
      <c r="OWW136" s="55"/>
      <c r="OWX136" s="28"/>
      <c r="OWY136" s="28"/>
      <c r="OWZ136" s="31"/>
      <c r="OXA136" s="35"/>
      <c r="OXB136" s="31"/>
      <c r="OXC136" s="26"/>
      <c r="OXD136" s="14"/>
      <c r="OXE136" s="55"/>
      <c r="OXF136" s="28"/>
      <c r="OXG136" s="28"/>
      <c r="OXH136" s="31"/>
      <c r="OXI136" s="35"/>
      <c r="OXJ136" s="31"/>
      <c r="OXK136" s="26"/>
      <c r="OXL136" s="14"/>
      <c r="OXM136" s="55"/>
      <c r="OXN136" s="28"/>
      <c r="OXO136" s="28"/>
      <c r="OXP136" s="31"/>
      <c r="OXQ136" s="35"/>
      <c r="OXR136" s="31"/>
      <c r="OXS136" s="26"/>
      <c r="OXT136" s="14"/>
      <c r="OXU136" s="55"/>
      <c r="OXV136" s="28"/>
      <c r="OXW136" s="28"/>
      <c r="OXX136" s="31"/>
      <c r="OXY136" s="35"/>
      <c r="OXZ136" s="31"/>
      <c r="OYA136" s="26"/>
      <c r="OYB136" s="14"/>
      <c r="OYC136" s="55"/>
      <c r="OYD136" s="28"/>
      <c r="OYE136" s="28"/>
      <c r="OYF136" s="31"/>
      <c r="OYG136" s="35"/>
      <c r="OYH136" s="31"/>
      <c r="OYI136" s="26"/>
      <c r="OYJ136" s="14"/>
      <c r="OYK136" s="55"/>
      <c r="OYL136" s="28"/>
      <c r="OYM136" s="28"/>
      <c r="OYN136" s="31"/>
      <c r="OYO136" s="35"/>
      <c r="OYP136" s="31"/>
      <c r="OYQ136" s="26"/>
      <c r="OYR136" s="14"/>
      <c r="OYS136" s="55"/>
      <c r="OYT136" s="28"/>
      <c r="OYU136" s="28"/>
      <c r="OYV136" s="31"/>
      <c r="OYW136" s="35"/>
      <c r="OYX136" s="31"/>
      <c r="OYY136" s="26"/>
      <c r="OYZ136" s="14"/>
      <c r="OZA136" s="55"/>
      <c r="OZB136" s="28"/>
      <c r="OZC136" s="28"/>
      <c r="OZD136" s="31"/>
      <c r="OZE136" s="35"/>
      <c r="OZF136" s="31"/>
      <c r="OZG136" s="26"/>
      <c r="OZH136" s="14"/>
      <c r="OZI136" s="55"/>
      <c r="OZJ136" s="28"/>
      <c r="OZK136" s="28"/>
      <c r="OZL136" s="31"/>
      <c r="OZM136" s="35"/>
      <c r="OZN136" s="31"/>
      <c r="OZO136" s="26"/>
      <c r="OZP136" s="14"/>
      <c r="OZQ136" s="55"/>
      <c r="OZR136" s="28"/>
      <c r="OZS136" s="28"/>
      <c r="OZT136" s="31"/>
      <c r="OZU136" s="35"/>
      <c r="OZV136" s="31"/>
      <c r="OZW136" s="26"/>
      <c r="OZX136" s="14"/>
      <c r="OZY136" s="55"/>
      <c r="OZZ136" s="28"/>
      <c r="PAA136" s="28"/>
      <c r="PAB136" s="31"/>
      <c r="PAC136" s="35"/>
      <c r="PAD136" s="31"/>
      <c r="PAE136" s="26"/>
      <c r="PAF136" s="14"/>
      <c r="PAG136" s="55"/>
      <c r="PAH136" s="28"/>
      <c r="PAI136" s="28"/>
      <c r="PAJ136" s="31"/>
      <c r="PAK136" s="35"/>
      <c r="PAL136" s="31"/>
      <c r="PAM136" s="26"/>
      <c r="PAN136" s="14"/>
      <c r="PAO136" s="55"/>
      <c r="PAP136" s="28"/>
      <c r="PAQ136" s="28"/>
      <c r="PAR136" s="31"/>
      <c r="PAS136" s="35"/>
      <c r="PAT136" s="31"/>
      <c r="PAU136" s="26"/>
      <c r="PAV136" s="14"/>
      <c r="PAW136" s="55"/>
      <c r="PAX136" s="28"/>
      <c r="PAY136" s="28"/>
      <c r="PAZ136" s="31"/>
      <c r="PBA136" s="35"/>
      <c r="PBB136" s="31"/>
      <c r="PBC136" s="26"/>
      <c r="PBD136" s="14"/>
      <c r="PBE136" s="55"/>
      <c r="PBF136" s="28"/>
      <c r="PBG136" s="28"/>
      <c r="PBH136" s="31"/>
      <c r="PBI136" s="35"/>
      <c r="PBJ136" s="31"/>
      <c r="PBK136" s="26"/>
      <c r="PBL136" s="14"/>
      <c r="PBM136" s="55"/>
      <c r="PBN136" s="28"/>
      <c r="PBO136" s="28"/>
      <c r="PBP136" s="31"/>
      <c r="PBQ136" s="35"/>
      <c r="PBR136" s="31"/>
      <c r="PBS136" s="26"/>
      <c r="PBT136" s="14"/>
      <c r="PBU136" s="55"/>
      <c r="PBV136" s="28"/>
      <c r="PBW136" s="28"/>
      <c r="PBX136" s="31"/>
      <c r="PBY136" s="35"/>
      <c r="PBZ136" s="31"/>
      <c r="PCA136" s="26"/>
      <c r="PCB136" s="14"/>
      <c r="PCC136" s="55"/>
      <c r="PCD136" s="28"/>
      <c r="PCE136" s="28"/>
      <c r="PCF136" s="31"/>
      <c r="PCG136" s="35"/>
      <c r="PCH136" s="31"/>
      <c r="PCI136" s="26"/>
      <c r="PCJ136" s="14"/>
      <c r="PCK136" s="55"/>
      <c r="PCL136" s="28"/>
      <c r="PCM136" s="28"/>
      <c r="PCN136" s="31"/>
      <c r="PCO136" s="35"/>
      <c r="PCP136" s="31"/>
      <c r="PCQ136" s="26"/>
      <c r="PCR136" s="14"/>
      <c r="PCS136" s="55"/>
      <c r="PCT136" s="28"/>
      <c r="PCU136" s="28"/>
      <c r="PCV136" s="31"/>
      <c r="PCW136" s="35"/>
      <c r="PCX136" s="31"/>
      <c r="PCY136" s="26"/>
      <c r="PCZ136" s="14"/>
      <c r="PDA136" s="55"/>
      <c r="PDB136" s="28"/>
      <c r="PDC136" s="28"/>
      <c r="PDD136" s="31"/>
      <c r="PDE136" s="35"/>
      <c r="PDF136" s="31"/>
      <c r="PDG136" s="26"/>
      <c r="PDH136" s="14"/>
      <c r="PDI136" s="55"/>
      <c r="PDJ136" s="28"/>
      <c r="PDK136" s="28"/>
      <c r="PDL136" s="31"/>
      <c r="PDM136" s="35"/>
      <c r="PDN136" s="31"/>
      <c r="PDO136" s="26"/>
      <c r="PDP136" s="14"/>
      <c r="PDQ136" s="55"/>
      <c r="PDR136" s="28"/>
      <c r="PDS136" s="28"/>
      <c r="PDT136" s="31"/>
      <c r="PDU136" s="35"/>
      <c r="PDV136" s="31"/>
      <c r="PDW136" s="26"/>
      <c r="PDX136" s="14"/>
      <c r="PDY136" s="55"/>
      <c r="PDZ136" s="28"/>
      <c r="PEA136" s="28"/>
      <c r="PEB136" s="31"/>
      <c r="PEC136" s="35"/>
      <c r="PED136" s="31"/>
      <c r="PEE136" s="26"/>
      <c r="PEF136" s="14"/>
      <c r="PEG136" s="55"/>
      <c r="PEH136" s="28"/>
      <c r="PEI136" s="28"/>
      <c r="PEJ136" s="31"/>
      <c r="PEK136" s="35"/>
      <c r="PEL136" s="31"/>
      <c r="PEM136" s="26"/>
      <c r="PEN136" s="14"/>
      <c r="PEO136" s="55"/>
      <c r="PEP136" s="28"/>
      <c r="PEQ136" s="28"/>
      <c r="PER136" s="31"/>
      <c r="PES136" s="35"/>
      <c r="PET136" s="31"/>
      <c r="PEU136" s="26"/>
      <c r="PEV136" s="14"/>
      <c r="PEW136" s="55"/>
      <c r="PEX136" s="28"/>
      <c r="PEY136" s="28"/>
      <c r="PEZ136" s="31"/>
      <c r="PFA136" s="35"/>
      <c r="PFB136" s="31"/>
      <c r="PFC136" s="26"/>
      <c r="PFD136" s="14"/>
      <c r="PFE136" s="55"/>
      <c r="PFF136" s="28"/>
      <c r="PFG136" s="28"/>
      <c r="PFH136" s="31"/>
      <c r="PFI136" s="35"/>
      <c r="PFJ136" s="31"/>
      <c r="PFK136" s="26"/>
      <c r="PFL136" s="14"/>
      <c r="PFM136" s="55"/>
      <c r="PFN136" s="28"/>
      <c r="PFO136" s="28"/>
      <c r="PFP136" s="31"/>
      <c r="PFQ136" s="35"/>
      <c r="PFR136" s="31"/>
      <c r="PFS136" s="26"/>
      <c r="PFT136" s="14"/>
      <c r="PFU136" s="55"/>
      <c r="PFV136" s="28"/>
      <c r="PFW136" s="28"/>
      <c r="PFX136" s="31"/>
      <c r="PFY136" s="35"/>
      <c r="PFZ136" s="31"/>
      <c r="PGA136" s="26"/>
      <c r="PGB136" s="14"/>
      <c r="PGC136" s="55"/>
      <c r="PGD136" s="28"/>
      <c r="PGE136" s="28"/>
      <c r="PGF136" s="31"/>
      <c r="PGG136" s="35"/>
      <c r="PGH136" s="31"/>
      <c r="PGI136" s="26"/>
      <c r="PGJ136" s="14"/>
      <c r="PGK136" s="55"/>
      <c r="PGL136" s="28"/>
      <c r="PGM136" s="28"/>
      <c r="PGN136" s="31"/>
      <c r="PGO136" s="35"/>
      <c r="PGP136" s="31"/>
      <c r="PGQ136" s="26"/>
      <c r="PGR136" s="14"/>
      <c r="PGS136" s="55"/>
      <c r="PGT136" s="28"/>
      <c r="PGU136" s="28"/>
      <c r="PGV136" s="31"/>
      <c r="PGW136" s="35"/>
      <c r="PGX136" s="31"/>
      <c r="PGY136" s="26"/>
      <c r="PGZ136" s="14"/>
      <c r="PHA136" s="55"/>
      <c r="PHB136" s="28"/>
      <c r="PHC136" s="28"/>
      <c r="PHD136" s="31"/>
      <c r="PHE136" s="35"/>
      <c r="PHF136" s="31"/>
      <c r="PHG136" s="26"/>
      <c r="PHH136" s="14"/>
      <c r="PHI136" s="55"/>
      <c r="PHJ136" s="28"/>
      <c r="PHK136" s="28"/>
      <c r="PHL136" s="31"/>
      <c r="PHM136" s="35"/>
      <c r="PHN136" s="31"/>
      <c r="PHO136" s="26"/>
      <c r="PHP136" s="14"/>
      <c r="PHQ136" s="55"/>
      <c r="PHR136" s="28"/>
      <c r="PHS136" s="28"/>
      <c r="PHT136" s="31"/>
      <c r="PHU136" s="35"/>
      <c r="PHV136" s="31"/>
      <c r="PHW136" s="26"/>
      <c r="PHX136" s="14"/>
      <c r="PHY136" s="55"/>
      <c r="PHZ136" s="28"/>
      <c r="PIA136" s="28"/>
      <c r="PIB136" s="31"/>
      <c r="PIC136" s="35"/>
      <c r="PID136" s="31"/>
      <c r="PIE136" s="26"/>
      <c r="PIF136" s="14"/>
      <c r="PIG136" s="55"/>
      <c r="PIH136" s="28"/>
      <c r="PII136" s="28"/>
      <c r="PIJ136" s="31"/>
      <c r="PIK136" s="35"/>
      <c r="PIL136" s="31"/>
      <c r="PIM136" s="26"/>
      <c r="PIN136" s="14"/>
      <c r="PIO136" s="55"/>
      <c r="PIP136" s="28"/>
      <c r="PIQ136" s="28"/>
      <c r="PIR136" s="31"/>
      <c r="PIS136" s="35"/>
      <c r="PIT136" s="31"/>
      <c r="PIU136" s="26"/>
      <c r="PIV136" s="14"/>
      <c r="PIW136" s="55"/>
      <c r="PIX136" s="28"/>
      <c r="PIY136" s="28"/>
      <c r="PIZ136" s="31"/>
      <c r="PJA136" s="35"/>
      <c r="PJB136" s="31"/>
      <c r="PJC136" s="26"/>
      <c r="PJD136" s="14"/>
      <c r="PJE136" s="55"/>
      <c r="PJF136" s="28"/>
      <c r="PJG136" s="28"/>
      <c r="PJH136" s="31"/>
      <c r="PJI136" s="35"/>
      <c r="PJJ136" s="31"/>
      <c r="PJK136" s="26"/>
      <c r="PJL136" s="14"/>
      <c r="PJM136" s="55"/>
      <c r="PJN136" s="28"/>
      <c r="PJO136" s="28"/>
      <c r="PJP136" s="31"/>
      <c r="PJQ136" s="35"/>
      <c r="PJR136" s="31"/>
      <c r="PJS136" s="26"/>
      <c r="PJT136" s="14"/>
      <c r="PJU136" s="55"/>
      <c r="PJV136" s="28"/>
      <c r="PJW136" s="28"/>
      <c r="PJX136" s="31"/>
      <c r="PJY136" s="35"/>
      <c r="PJZ136" s="31"/>
      <c r="PKA136" s="26"/>
      <c r="PKB136" s="14"/>
      <c r="PKC136" s="55"/>
      <c r="PKD136" s="28"/>
      <c r="PKE136" s="28"/>
      <c r="PKF136" s="31"/>
      <c r="PKG136" s="35"/>
      <c r="PKH136" s="31"/>
      <c r="PKI136" s="26"/>
      <c r="PKJ136" s="14"/>
      <c r="PKK136" s="55"/>
      <c r="PKL136" s="28"/>
      <c r="PKM136" s="28"/>
      <c r="PKN136" s="31"/>
      <c r="PKO136" s="35"/>
      <c r="PKP136" s="31"/>
      <c r="PKQ136" s="26"/>
      <c r="PKR136" s="14"/>
      <c r="PKS136" s="55"/>
      <c r="PKT136" s="28"/>
      <c r="PKU136" s="28"/>
      <c r="PKV136" s="31"/>
      <c r="PKW136" s="35"/>
      <c r="PKX136" s="31"/>
      <c r="PKY136" s="26"/>
      <c r="PKZ136" s="14"/>
      <c r="PLA136" s="55"/>
      <c r="PLB136" s="28"/>
      <c r="PLC136" s="28"/>
      <c r="PLD136" s="31"/>
      <c r="PLE136" s="35"/>
      <c r="PLF136" s="31"/>
      <c r="PLG136" s="26"/>
      <c r="PLH136" s="14"/>
      <c r="PLI136" s="55"/>
      <c r="PLJ136" s="28"/>
      <c r="PLK136" s="28"/>
      <c r="PLL136" s="31"/>
      <c r="PLM136" s="35"/>
      <c r="PLN136" s="31"/>
      <c r="PLO136" s="26"/>
      <c r="PLP136" s="14"/>
      <c r="PLQ136" s="55"/>
      <c r="PLR136" s="28"/>
      <c r="PLS136" s="28"/>
      <c r="PLT136" s="31"/>
      <c r="PLU136" s="35"/>
      <c r="PLV136" s="31"/>
      <c r="PLW136" s="26"/>
      <c r="PLX136" s="14"/>
      <c r="PLY136" s="55"/>
      <c r="PLZ136" s="28"/>
      <c r="PMA136" s="28"/>
      <c r="PMB136" s="31"/>
      <c r="PMC136" s="35"/>
      <c r="PMD136" s="31"/>
      <c r="PME136" s="26"/>
      <c r="PMF136" s="14"/>
      <c r="PMG136" s="55"/>
      <c r="PMH136" s="28"/>
      <c r="PMI136" s="28"/>
      <c r="PMJ136" s="31"/>
      <c r="PMK136" s="35"/>
      <c r="PML136" s="31"/>
      <c r="PMM136" s="26"/>
      <c r="PMN136" s="14"/>
      <c r="PMO136" s="55"/>
      <c r="PMP136" s="28"/>
      <c r="PMQ136" s="28"/>
      <c r="PMR136" s="31"/>
      <c r="PMS136" s="35"/>
      <c r="PMT136" s="31"/>
      <c r="PMU136" s="26"/>
      <c r="PMV136" s="14"/>
      <c r="PMW136" s="55"/>
      <c r="PMX136" s="28"/>
      <c r="PMY136" s="28"/>
      <c r="PMZ136" s="31"/>
      <c r="PNA136" s="35"/>
      <c r="PNB136" s="31"/>
      <c r="PNC136" s="26"/>
      <c r="PND136" s="14"/>
      <c r="PNE136" s="55"/>
      <c r="PNF136" s="28"/>
      <c r="PNG136" s="28"/>
      <c r="PNH136" s="31"/>
      <c r="PNI136" s="35"/>
      <c r="PNJ136" s="31"/>
      <c r="PNK136" s="26"/>
      <c r="PNL136" s="14"/>
      <c r="PNM136" s="55"/>
      <c r="PNN136" s="28"/>
      <c r="PNO136" s="28"/>
      <c r="PNP136" s="31"/>
      <c r="PNQ136" s="35"/>
      <c r="PNR136" s="31"/>
      <c r="PNS136" s="26"/>
      <c r="PNT136" s="14"/>
      <c r="PNU136" s="55"/>
      <c r="PNV136" s="28"/>
      <c r="PNW136" s="28"/>
      <c r="PNX136" s="31"/>
      <c r="PNY136" s="35"/>
      <c r="PNZ136" s="31"/>
      <c r="POA136" s="26"/>
      <c r="POB136" s="14"/>
      <c r="POC136" s="55"/>
      <c r="POD136" s="28"/>
      <c r="POE136" s="28"/>
      <c r="POF136" s="31"/>
      <c r="POG136" s="35"/>
      <c r="POH136" s="31"/>
      <c r="POI136" s="26"/>
      <c r="POJ136" s="14"/>
      <c r="POK136" s="55"/>
      <c r="POL136" s="28"/>
      <c r="POM136" s="28"/>
      <c r="PON136" s="31"/>
      <c r="POO136" s="35"/>
      <c r="POP136" s="31"/>
      <c r="POQ136" s="26"/>
      <c r="POR136" s="14"/>
      <c r="POS136" s="55"/>
      <c r="POT136" s="28"/>
      <c r="POU136" s="28"/>
      <c r="POV136" s="31"/>
      <c r="POW136" s="35"/>
      <c r="POX136" s="31"/>
      <c r="POY136" s="26"/>
      <c r="POZ136" s="14"/>
      <c r="PPA136" s="55"/>
      <c r="PPB136" s="28"/>
      <c r="PPC136" s="28"/>
      <c r="PPD136" s="31"/>
      <c r="PPE136" s="35"/>
      <c r="PPF136" s="31"/>
      <c r="PPG136" s="26"/>
      <c r="PPH136" s="14"/>
      <c r="PPI136" s="55"/>
      <c r="PPJ136" s="28"/>
      <c r="PPK136" s="28"/>
      <c r="PPL136" s="31"/>
      <c r="PPM136" s="35"/>
      <c r="PPN136" s="31"/>
      <c r="PPO136" s="26"/>
      <c r="PPP136" s="14"/>
      <c r="PPQ136" s="55"/>
      <c r="PPR136" s="28"/>
      <c r="PPS136" s="28"/>
      <c r="PPT136" s="31"/>
      <c r="PPU136" s="35"/>
      <c r="PPV136" s="31"/>
      <c r="PPW136" s="26"/>
      <c r="PPX136" s="14"/>
      <c r="PPY136" s="55"/>
      <c r="PPZ136" s="28"/>
      <c r="PQA136" s="28"/>
      <c r="PQB136" s="31"/>
      <c r="PQC136" s="35"/>
      <c r="PQD136" s="31"/>
      <c r="PQE136" s="26"/>
      <c r="PQF136" s="14"/>
      <c r="PQG136" s="55"/>
      <c r="PQH136" s="28"/>
      <c r="PQI136" s="28"/>
      <c r="PQJ136" s="31"/>
      <c r="PQK136" s="35"/>
      <c r="PQL136" s="31"/>
      <c r="PQM136" s="26"/>
      <c r="PQN136" s="14"/>
      <c r="PQO136" s="55"/>
      <c r="PQP136" s="28"/>
      <c r="PQQ136" s="28"/>
      <c r="PQR136" s="31"/>
      <c r="PQS136" s="35"/>
      <c r="PQT136" s="31"/>
      <c r="PQU136" s="26"/>
      <c r="PQV136" s="14"/>
      <c r="PQW136" s="55"/>
      <c r="PQX136" s="28"/>
      <c r="PQY136" s="28"/>
      <c r="PQZ136" s="31"/>
      <c r="PRA136" s="35"/>
      <c r="PRB136" s="31"/>
      <c r="PRC136" s="26"/>
      <c r="PRD136" s="14"/>
      <c r="PRE136" s="55"/>
      <c r="PRF136" s="28"/>
      <c r="PRG136" s="28"/>
      <c r="PRH136" s="31"/>
      <c r="PRI136" s="35"/>
      <c r="PRJ136" s="31"/>
      <c r="PRK136" s="26"/>
      <c r="PRL136" s="14"/>
      <c r="PRM136" s="55"/>
      <c r="PRN136" s="28"/>
      <c r="PRO136" s="28"/>
      <c r="PRP136" s="31"/>
      <c r="PRQ136" s="35"/>
      <c r="PRR136" s="31"/>
      <c r="PRS136" s="26"/>
      <c r="PRT136" s="14"/>
      <c r="PRU136" s="55"/>
      <c r="PRV136" s="28"/>
      <c r="PRW136" s="28"/>
      <c r="PRX136" s="31"/>
      <c r="PRY136" s="35"/>
      <c r="PRZ136" s="31"/>
      <c r="PSA136" s="26"/>
      <c r="PSB136" s="14"/>
      <c r="PSC136" s="55"/>
      <c r="PSD136" s="28"/>
      <c r="PSE136" s="28"/>
      <c r="PSF136" s="31"/>
      <c r="PSG136" s="35"/>
      <c r="PSH136" s="31"/>
      <c r="PSI136" s="26"/>
      <c r="PSJ136" s="14"/>
      <c r="PSK136" s="55"/>
      <c r="PSL136" s="28"/>
      <c r="PSM136" s="28"/>
      <c r="PSN136" s="31"/>
      <c r="PSO136" s="35"/>
      <c r="PSP136" s="31"/>
      <c r="PSQ136" s="26"/>
      <c r="PSR136" s="14"/>
      <c r="PSS136" s="55"/>
      <c r="PST136" s="28"/>
      <c r="PSU136" s="28"/>
      <c r="PSV136" s="31"/>
      <c r="PSW136" s="35"/>
      <c r="PSX136" s="31"/>
      <c r="PSY136" s="26"/>
      <c r="PSZ136" s="14"/>
      <c r="PTA136" s="55"/>
      <c r="PTB136" s="28"/>
      <c r="PTC136" s="28"/>
      <c r="PTD136" s="31"/>
      <c r="PTE136" s="35"/>
      <c r="PTF136" s="31"/>
      <c r="PTG136" s="26"/>
      <c r="PTH136" s="14"/>
      <c r="PTI136" s="55"/>
      <c r="PTJ136" s="28"/>
      <c r="PTK136" s="28"/>
      <c r="PTL136" s="31"/>
      <c r="PTM136" s="35"/>
      <c r="PTN136" s="31"/>
      <c r="PTO136" s="26"/>
      <c r="PTP136" s="14"/>
      <c r="PTQ136" s="55"/>
      <c r="PTR136" s="28"/>
      <c r="PTS136" s="28"/>
      <c r="PTT136" s="31"/>
      <c r="PTU136" s="35"/>
      <c r="PTV136" s="31"/>
      <c r="PTW136" s="26"/>
      <c r="PTX136" s="14"/>
      <c r="PTY136" s="55"/>
      <c r="PTZ136" s="28"/>
      <c r="PUA136" s="28"/>
      <c r="PUB136" s="31"/>
      <c r="PUC136" s="35"/>
      <c r="PUD136" s="31"/>
      <c r="PUE136" s="26"/>
      <c r="PUF136" s="14"/>
      <c r="PUG136" s="55"/>
      <c r="PUH136" s="28"/>
      <c r="PUI136" s="28"/>
      <c r="PUJ136" s="31"/>
      <c r="PUK136" s="35"/>
      <c r="PUL136" s="31"/>
      <c r="PUM136" s="26"/>
      <c r="PUN136" s="14"/>
      <c r="PUO136" s="55"/>
      <c r="PUP136" s="28"/>
      <c r="PUQ136" s="28"/>
      <c r="PUR136" s="31"/>
      <c r="PUS136" s="35"/>
      <c r="PUT136" s="31"/>
      <c r="PUU136" s="26"/>
      <c r="PUV136" s="14"/>
      <c r="PUW136" s="55"/>
      <c r="PUX136" s="28"/>
      <c r="PUY136" s="28"/>
      <c r="PUZ136" s="31"/>
      <c r="PVA136" s="35"/>
      <c r="PVB136" s="31"/>
      <c r="PVC136" s="26"/>
      <c r="PVD136" s="14"/>
      <c r="PVE136" s="55"/>
      <c r="PVF136" s="28"/>
      <c r="PVG136" s="28"/>
      <c r="PVH136" s="31"/>
      <c r="PVI136" s="35"/>
      <c r="PVJ136" s="31"/>
      <c r="PVK136" s="26"/>
      <c r="PVL136" s="14"/>
      <c r="PVM136" s="55"/>
      <c r="PVN136" s="28"/>
      <c r="PVO136" s="28"/>
      <c r="PVP136" s="31"/>
      <c r="PVQ136" s="35"/>
      <c r="PVR136" s="31"/>
      <c r="PVS136" s="26"/>
      <c r="PVT136" s="14"/>
      <c r="PVU136" s="55"/>
      <c r="PVV136" s="28"/>
      <c r="PVW136" s="28"/>
      <c r="PVX136" s="31"/>
      <c r="PVY136" s="35"/>
      <c r="PVZ136" s="31"/>
      <c r="PWA136" s="26"/>
      <c r="PWB136" s="14"/>
      <c r="PWC136" s="55"/>
      <c r="PWD136" s="28"/>
      <c r="PWE136" s="28"/>
      <c r="PWF136" s="31"/>
      <c r="PWG136" s="35"/>
      <c r="PWH136" s="31"/>
      <c r="PWI136" s="26"/>
      <c r="PWJ136" s="14"/>
      <c r="PWK136" s="55"/>
      <c r="PWL136" s="28"/>
      <c r="PWM136" s="28"/>
      <c r="PWN136" s="31"/>
      <c r="PWO136" s="35"/>
      <c r="PWP136" s="31"/>
      <c r="PWQ136" s="26"/>
      <c r="PWR136" s="14"/>
      <c r="PWS136" s="55"/>
      <c r="PWT136" s="28"/>
      <c r="PWU136" s="28"/>
      <c r="PWV136" s="31"/>
      <c r="PWW136" s="35"/>
      <c r="PWX136" s="31"/>
      <c r="PWY136" s="26"/>
      <c r="PWZ136" s="14"/>
      <c r="PXA136" s="55"/>
      <c r="PXB136" s="28"/>
      <c r="PXC136" s="28"/>
      <c r="PXD136" s="31"/>
      <c r="PXE136" s="35"/>
      <c r="PXF136" s="31"/>
      <c r="PXG136" s="26"/>
      <c r="PXH136" s="14"/>
      <c r="PXI136" s="55"/>
      <c r="PXJ136" s="28"/>
      <c r="PXK136" s="28"/>
      <c r="PXL136" s="31"/>
      <c r="PXM136" s="35"/>
      <c r="PXN136" s="31"/>
      <c r="PXO136" s="26"/>
      <c r="PXP136" s="14"/>
      <c r="PXQ136" s="55"/>
      <c r="PXR136" s="28"/>
      <c r="PXS136" s="28"/>
      <c r="PXT136" s="31"/>
      <c r="PXU136" s="35"/>
      <c r="PXV136" s="31"/>
      <c r="PXW136" s="26"/>
      <c r="PXX136" s="14"/>
      <c r="PXY136" s="55"/>
      <c r="PXZ136" s="28"/>
      <c r="PYA136" s="28"/>
      <c r="PYB136" s="31"/>
      <c r="PYC136" s="35"/>
      <c r="PYD136" s="31"/>
      <c r="PYE136" s="26"/>
      <c r="PYF136" s="14"/>
      <c r="PYG136" s="55"/>
      <c r="PYH136" s="28"/>
      <c r="PYI136" s="28"/>
      <c r="PYJ136" s="31"/>
      <c r="PYK136" s="35"/>
      <c r="PYL136" s="31"/>
      <c r="PYM136" s="26"/>
      <c r="PYN136" s="14"/>
      <c r="PYO136" s="55"/>
      <c r="PYP136" s="28"/>
      <c r="PYQ136" s="28"/>
      <c r="PYR136" s="31"/>
      <c r="PYS136" s="35"/>
      <c r="PYT136" s="31"/>
      <c r="PYU136" s="26"/>
      <c r="PYV136" s="14"/>
      <c r="PYW136" s="55"/>
      <c r="PYX136" s="28"/>
      <c r="PYY136" s="28"/>
      <c r="PYZ136" s="31"/>
      <c r="PZA136" s="35"/>
      <c r="PZB136" s="31"/>
      <c r="PZC136" s="26"/>
      <c r="PZD136" s="14"/>
      <c r="PZE136" s="55"/>
      <c r="PZF136" s="28"/>
      <c r="PZG136" s="28"/>
      <c r="PZH136" s="31"/>
      <c r="PZI136" s="35"/>
      <c r="PZJ136" s="31"/>
      <c r="PZK136" s="26"/>
      <c r="PZL136" s="14"/>
      <c r="PZM136" s="55"/>
      <c r="PZN136" s="28"/>
      <c r="PZO136" s="28"/>
      <c r="PZP136" s="31"/>
      <c r="PZQ136" s="35"/>
      <c r="PZR136" s="31"/>
      <c r="PZS136" s="26"/>
      <c r="PZT136" s="14"/>
      <c r="PZU136" s="55"/>
      <c r="PZV136" s="28"/>
      <c r="PZW136" s="28"/>
      <c r="PZX136" s="31"/>
      <c r="PZY136" s="35"/>
      <c r="PZZ136" s="31"/>
      <c r="QAA136" s="26"/>
      <c r="QAB136" s="14"/>
      <c r="QAC136" s="55"/>
      <c r="QAD136" s="28"/>
      <c r="QAE136" s="28"/>
      <c r="QAF136" s="31"/>
      <c r="QAG136" s="35"/>
      <c r="QAH136" s="31"/>
      <c r="QAI136" s="26"/>
      <c r="QAJ136" s="14"/>
      <c r="QAK136" s="55"/>
      <c r="QAL136" s="28"/>
      <c r="QAM136" s="28"/>
      <c r="QAN136" s="31"/>
      <c r="QAO136" s="35"/>
      <c r="QAP136" s="31"/>
      <c r="QAQ136" s="26"/>
      <c r="QAR136" s="14"/>
      <c r="QAS136" s="55"/>
      <c r="QAT136" s="28"/>
      <c r="QAU136" s="28"/>
      <c r="QAV136" s="31"/>
      <c r="QAW136" s="35"/>
      <c r="QAX136" s="31"/>
      <c r="QAY136" s="26"/>
      <c r="QAZ136" s="14"/>
      <c r="QBA136" s="55"/>
      <c r="QBB136" s="28"/>
      <c r="QBC136" s="28"/>
      <c r="QBD136" s="31"/>
      <c r="QBE136" s="35"/>
      <c r="QBF136" s="31"/>
      <c r="QBG136" s="26"/>
      <c r="QBH136" s="14"/>
      <c r="QBI136" s="55"/>
      <c r="QBJ136" s="28"/>
      <c r="QBK136" s="28"/>
      <c r="QBL136" s="31"/>
      <c r="QBM136" s="35"/>
      <c r="QBN136" s="31"/>
      <c r="QBO136" s="26"/>
      <c r="QBP136" s="14"/>
      <c r="QBQ136" s="55"/>
      <c r="QBR136" s="28"/>
      <c r="QBS136" s="28"/>
      <c r="QBT136" s="31"/>
      <c r="QBU136" s="35"/>
      <c r="QBV136" s="31"/>
      <c r="QBW136" s="26"/>
      <c r="QBX136" s="14"/>
      <c r="QBY136" s="55"/>
      <c r="QBZ136" s="28"/>
      <c r="QCA136" s="28"/>
      <c r="QCB136" s="31"/>
      <c r="QCC136" s="35"/>
      <c r="QCD136" s="31"/>
      <c r="QCE136" s="26"/>
      <c r="QCF136" s="14"/>
      <c r="QCG136" s="55"/>
      <c r="QCH136" s="28"/>
      <c r="QCI136" s="28"/>
      <c r="QCJ136" s="31"/>
      <c r="QCK136" s="35"/>
      <c r="QCL136" s="31"/>
      <c r="QCM136" s="26"/>
      <c r="QCN136" s="14"/>
      <c r="QCO136" s="55"/>
      <c r="QCP136" s="28"/>
      <c r="QCQ136" s="28"/>
      <c r="QCR136" s="31"/>
      <c r="QCS136" s="35"/>
      <c r="QCT136" s="31"/>
      <c r="QCU136" s="26"/>
      <c r="QCV136" s="14"/>
      <c r="QCW136" s="55"/>
      <c r="QCX136" s="28"/>
      <c r="QCY136" s="28"/>
      <c r="QCZ136" s="31"/>
      <c r="QDA136" s="35"/>
      <c r="QDB136" s="31"/>
      <c r="QDC136" s="26"/>
      <c r="QDD136" s="14"/>
      <c r="QDE136" s="55"/>
      <c r="QDF136" s="28"/>
      <c r="QDG136" s="28"/>
      <c r="QDH136" s="31"/>
      <c r="QDI136" s="35"/>
      <c r="QDJ136" s="31"/>
      <c r="QDK136" s="26"/>
      <c r="QDL136" s="14"/>
      <c r="QDM136" s="55"/>
      <c r="QDN136" s="28"/>
      <c r="QDO136" s="28"/>
      <c r="QDP136" s="31"/>
      <c r="QDQ136" s="35"/>
      <c r="QDR136" s="31"/>
      <c r="QDS136" s="26"/>
      <c r="QDT136" s="14"/>
      <c r="QDU136" s="55"/>
      <c r="QDV136" s="28"/>
      <c r="QDW136" s="28"/>
      <c r="QDX136" s="31"/>
      <c r="QDY136" s="35"/>
      <c r="QDZ136" s="31"/>
      <c r="QEA136" s="26"/>
      <c r="QEB136" s="14"/>
      <c r="QEC136" s="55"/>
      <c r="QED136" s="28"/>
      <c r="QEE136" s="28"/>
      <c r="QEF136" s="31"/>
      <c r="QEG136" s="35"/>
      <c r="QEH136" s="31"/>
      <c r="QEI136" s="26"/>
      <c r="QEJ136" s="14"/>
      <c r="QEK136" s="55"/>
      <c r="QEL136" s="28"/>
      <c r="QEM136" s="28"/>
      <c r="QEN136" s="31"/>
      <c r="QEO136" s="35"/>
      <c r="QEP136" s="31"/>
      <c r="QEQ136" s="26"/>
      <c r="QER136" s="14"/>
      <c r="QES136" s="55"/>
      <c r="QET136" s="28"/>
      <c r="QEU136" s="28"/>
      <c r="QEV136" s="31"/>
      <c r="QEW136" s="35"/>
      <c r="QEX136" s="31"/>
      <c r="QEY136" s="26"/>
      <c r="QEZ136" s="14"/>
      <c r="QFA136" s="55"/>
      <c r="QFB136" s="28"/>
      <c r="QFC136" s="28"/>
      <c r="QFD136" s="31"/>
      <c r="QFE136" s="35"/>
      <c r="QFF136" s="31"/>
      <c r="QFG136" s="26"/>
      <c r="QFH136" s="14"/>
      <c r="QFI136" s="55"/>
      <c r="QFJ136" s="28"/>
      <c r="QFK136" s="28"/>
      <c r="QFL136" s="31"/>
      <c r="QFM136" s="35"/>
      <c r="QFN136" s="31"/>
      <c r="QFO136" s="26"/>
      <c r="QFP136" s="14"/>
      <c r="QFQ136" s="55"/>
      <c r="QFR136" s="28"/>
      <c r="QFS136" s="28"/>
      <c r="QFT136" s="31"/>
      <c r="QFU136" s="35"/>
      <c r="QFV136" s="31"/>
      <c r="QFW136" s="26"/>
      <c r="QFX136" s="14"/>
      <c r="QFY136" s="55"/>
      <c r="QFZ136" s="28"/>
      <c r="QGA136" s="28"/>
      <c r="QGB136" s="31"/>
      <c r="QGC136" s="35"/>
      <c r="QGD136" s="31"/>
      <c r="QGE136" s="26"/>
      <c r="QGF136" s="14"/>
      <c r="QGG136" s="55"/>
      <c r="QGH136" s="28"/>
      <c r="QGI136" s="28"/>
      <c r="QGJ136" s="31"/>
      <c r="QGK136" s="35"/>
      <c r="QGL136" s="31"/>
      <c r="QGM136" s="26"/>
      <c r="QGN136" s="14"/>
      <c r="QGO136" s="55"/>
      <c r="QGP136" s="28"/>
      <c r="QGQ136" s="28"/>
      <c r="QGR136" s="31"/>
      <c r="QGS136" s="35"/>
      <c r="QGT136" s="31"/>
      <c r="QGU136" s="26"/>
      <c r="QGV136" s="14"/>
      <c r="QGW136" s="55"/>
      <c r="QGX136" s="28"/>
      <c r="QGY136" s="28"/>
      <c r="QGZ136" s="31"/>
      <c r="QHA136" s="35"/>
      <c r="QHB136" s="31"/>
      <c r="QHC136" s="26"/>
      <c r="QHD136" s="14"/>
      <c r="QHE136" s="55"/>
      <c r="QHF136" s="28"/>
      <c r="QHG136" s="28"/>
      <c r="QHH136" s="31"/>
      <c r="QHI136" s="35"/>
      <c r="QHJ136" s="31"/>
      <c r="QHK136" s="26"/>
      <c r="QHL136" s="14"/>
      <c r="QHM136" s="55"/>
      <c r="QHN136" s="28"/>
      <c r="QHO136" s="28"/>
      <c r="QHP136" s="31"/>
      <c r="QHQ136" s="35"/>
      <c r="QHR136" s="31"/>
      <c r="QHS136" s="26"/>
      <c r="QHT136" s="14"/>
      <c r="QHU136" s="55"/>
      <c r="QHV136" s="28"/>
      <c r="QHW136" s="28"/>
      <c r="QHX136" s="31"/>
      <c r="QHY136" s="35"/>
      <c r="QHZ136" s="31"/>
      <c r="QIA136" s="26"/>
      <c r="QIB136" s="14"/>
      <c r="QIC136" s="55"/>
      <c r="QID136" s="28"/>
      <c r="QIE136" s="28"/>
      <c r="QIF136" s="31"/>
      <c r="QIG136" s="35"/>
      <c r="QIH136" s="31"/>
      <c r="QII136" s="26"/>
      <c r="QIJ136" s="14"/>
      <c r="QIK136" s="55"/>
      <c r="QIL136" s="28"/>
      <c r="QIM136" s="28"/>
      <c r="QIN136" s="31"/>
      <c r="QIO136" s="35"/>
      <c r="QIP136" s="31"/>
      <c r="QIQ136" s="26"/>
      <c r="QIR136" s="14"/>
      <c r="QIS136" s="55"/>
      <c r="QIT136" s="28"/>
      <c r="QIU136" s="28"/>
      <c r="QIV136" s="31"/>
      <c r="QIW136" s="35"/>
      <c r="QIX136" s="31"/>
      <c r="QIY136" s="26"/>
      <c r="QIZ136" s="14"/>
      <c r="QJA136" s="55"/>
      <c r="QJB136" s="28"/>
      <c r="QJC136" s="28"/>
      <c r="QJD136" s="31"/>
      <c r="QJE136" s="35"/>
      <c r="QJF136" s="31"/>
      <c r="QJG136" s="26"/>
      <c r="QJH136" s="14"/>
      <c r="QJI136" s="55"/>
      <c r="QJJ136" s="28"/>
      <c r="QJK136" s="28"/>
      <c r="QJL136" s="31"/>
      <c r="QJM136" s="35"/>
      <c r="QJN136" s="31"/>
      <c r="QJO136" s="26"/>
      <c r="QJP136" s="14"/>
      <c r="QJQ136" s="55"/>
      <c r="QJR136" s="28"/>
      <c r="QJS136" s="28"/>
      <c r="QJT136" s="31"/>
      <c r="QJU136" s="35"/>
      <c r="QJV136" s="31"/>
      <c r="QJW136" s="26"/>
      <c r="QJX136" s="14"/>
      <c r="QJY136" s="55"/>
      <c r="QJZ136" s="28"/>
      <c r="QKA136" s="28"/>
      <c r="QKB136" s="31"/>
      <c r="QKC136" s="35"/>
      <c r="QKD136" s="31"/>
      <c r="QKE136" s="26"/>
      <c r="QKF136" s="14"/>
      <c r="QKG136" s="55"/>
      <c r="QKH136" s="28"/>
      <c r="QKI136" s="28"/>
      <c r="QKJ136" s="31"/>
      <c r="QKK136" s="35"/>
      <c r="QKL136" s="31"/>
      <c r="QKM136" s="26"/>
      <c r="QKN136" s="14"/>
      <c r="QKO136" s="55"/>
      <c r="QKP136" s="28"/>
      <c r="QKQ136" s="28"/>
      <c r="QKR136" s="31"/>
      <c r="QKS136" s="35"/>
      <c r="QKT136" s="31"/>
      <c r="QKU136" s="26"/>
      <c r="QKV136" s="14"/>
      <c r="QKW136" s="55"/>
      <c r="QKX136" s="28"/>
      <c r="QKY136" s="28"/>
      <c r="QKZ136" s="31"/>
      <c r="QLA136" s="35"/>
      <c r="QLB136" s="31"/>
      <c r="QLC136" s="26"/>
      <c r="QLD136" s="14"/>
      <c r="QLE136" s="55"/>
      <c r="QLF136" s="28"/>
      <c r="QLG136" s="28"/>
      <c r="QLH136" s="31"/>
      <c r="QLI136" s="35"/>
      <c r="QLJ136" s="31"/>
      <c r="QLK136" s="26"/>
      <c r="QLL136" s="14"/>
      <c r="QLM136" s="55"/>
      <c r="QLN136" s="28"/>
      <c r="QLO136" s="28"/>
      <c r="QLP136" s="31"/>
      <c r="QLQ136" s="35"/>
      <c r="QLR136" s="31"/>
      <c r="QLS136" s="26"/>
      <c r="QLT136" s="14"/>
      <c r="QLU136" s="55"/>
      <c r="QLV136" s="28"/>
      <c r="QLW136" s="28"/>
      <c r="QLX136" s="31"/>
      <c r="QLY136" s="35"/>
      <c r="QLZ136" s="31"/>
      <c r="QMA136" s="26"/>
      <c r="QMB136" s="14"/>
      <c r="QMC136" s="55"/>
      <c r="QMD136" s="28"/>
      <c r="QME136" s="28"/>
      <c r="QMF136" s="31"/>
      <c r="QMG136" s="35"/>
      <c r="QMH136" s="31"/>
      <c r="QMI136" s="26"/>
      <c r="QMJ136" s="14"/>
      <c r="QMK136" s="55"/>
      <c r="QML136" s="28"/>
      <c r="QMM136" s="28"/>
      <c r="QMN136" s="31"/>
      <c r="QMO136" s="35"/>
      <c r="QMP136" s="31"/>
      <c r="QMQ136" s="26"/>
      <c r="QMR136" s="14"/>
      <c r="QMS136" s="55"/>
      <c r="QMT136" s="28"/>
      <c r="QMU136" s="28"/>
      <c r="QMV136" s="31"/>
      <c r="QMW136" s="35"/>
      <c r="QMX136" s="31"/>
      <c r="QMY136" s="26"/>
      <c r="QMZ136" s="14"/>
      <c r="QNA136" s="55"/>
      <c r="QNB136" s="28"/>
      <c r="QNC136" s="28"/>
      <c r="QND136" s="31"/>
      <c r="QNE136" s="35"/>
      <c r="QNF136" s="31"/>
      <c r="QNG136" s="26"/>
      <c r="QNH136" s="14"/>
      <c r="QNI136" s="55"/>
      <c r="QNJ136" s="28"/>
      <c r="QNK136" s="28"/>
      <c r="QNL136" s="31"/>
      <c r="QNM136" s="35"/>
      <c r="QNN136" s="31"/>
      <c r="QNO136" s="26"/>
      <c r="QNP136" s="14"/>
      <c r="QNQ136" s="55"/>
      <c r="QNR136" s="28"/>
      <c r="QNS136" s="28"/>
      <c r="QNT136" s="31"/>
      <c r="QNU136" s="35"/>
      <c r="QNV136" s="31"/>
      <c r="QNW136" s="26"/>
      <c r="QNX136" s="14"/>
      <c r="QNY136" s="55"/>
      <c r="QNZ136" s="28"/>
      <c r="QOA136" s="28"/>
      <c r="QOB136" s="31"/>
      <c r="QOC136" s="35"/>
      <c r="QOD136" s="31"/>
      <c r="QOE136" s="26"/>
      <c r="QOF136" s="14"/>
      <c r="QOG136" s="55"/>
      <c r="QOH136" s="28"/>
      <c r="QOI136" s="28"/>
      <c r="QOJ136" s="31"/>
      <c r="QOK136" s="35"/>
      <c r="QOL136" s="31"/>
      <c r="QOM136" s="26"/>
      <c r="QON136" s="14"/>
      <c r="QOO136" s="55"/>
      <c r="QOP136" s="28"/>
      <c r="QOQ136" s="28"/>
      <c r="QOR136" s="31"/>
      <c r="QOS136" s="35"/>
      <c r="QOT136" s="31"/>
      <c r="QOU136" s="26"/>
      <c r="QOV136" s="14"/>
      <c r="QOW136" s="55"/>
      <c r="QOX136" s="28"/>
      <c r="QOY136" s="28"/>
      <c r="QOZ136" s="31"/>
      <c r="QPA136" s="35"/>
      <c r="QPB136" s="31"/>
      <c r="QPC136" s="26"/>
      <c r="QPD136" s="14"/>
      <c r="QPE136" s="55"/>
      <c r="QPF136" s="28"/>
      <c r="QPG136" s="28"/>
      <c r="QPH136" s="31"/>
      <c r="QPI136" s="35"/>
      <c r="QPJ136" s="31"/>
      <c r="QPK136" s="26"/>
      <c r="QPL136" s="14"/>
      <c r="QPM136" s="55"/>
      <c r="QPN136" s="28"/>
      <c r="QPO136" s="28"/>
      <c r="QPP136" s="31"/>
      <c r="QPQ136" s="35"/>
      <c r="QPR136" s="31"/>
      <c r="QPS136" s="26"/>
      <c r="QPT136" s="14"/>
      <c r="QPU136" s="55"/>
      <c r="QPV136" s="28"/>
      <c r="QPW136" s="28"/>
      <c r="QPX136" s="31"/>
      <c r="QPY136" s="35"/>
      <c r="QPZ136" s="31"/>
      <c r="QQA136" s="26"/>
      <c r="QQB136" s="14"/>
      <c r="QQC136" s="55"/>
      <c r="QQD136" s="28"/>
      <c r="QQE136" s="28"/>
      <c r="QQF136" s="31"/>
      <c r="QQG136" s="35"/>
      <c r="QQH136" s="31"/>
      <c r="QQI136" s="26"/>
      <c r="QQJ136" s="14"/>
      <c r="QQK136" s="55"/>
      <c r="QQL136" s="28"/>
      <c r="QQM136" s="28"/>
      <c r="QQN136" s="31"/>
      <c r="QQO136" s="35"/>
      <c r="QQP136" s="31"/>
      <c r="QQQ136" s="26"/>
      <c r="QQR136" s="14"/>
      <c r="QQS136" s="55"/>
      <c r="QQT136" s="28"/>
      <c r="QQU136" s="28"/>
      <c r="QQV136" s="31"/>
      <c r="QQW136" s="35"/>
      <c r="QQX136" s="31"/>
      <c r="QQY136" s="26"/>
      <c r="QQZ136" s="14"/>
      <c r="QRA136" s="55"/>
      <c r="QRB136" s="28"/>
      <c r="QRC136" s="28"/>
      <c r="QRD136" s="31"/>
      <c r="QRE136" s="35"/>
      <c r="QRF136" s="31"/>
      <c r="QRG136" s="26"/>
      <c r="QRH136" s="14"/>
      <c r="QRI136" s="55"/>
      <c r="QRJ136" s="28"/>
      <c r="QRK136" s="28"/>
      <c r="QRL136" s="31"/>
      <c r="QRM136" s="35"/>
      <c r="QRN136" s="31"/>
      <c r="QRO136" s="26"/>
      <c r="QRP136" s="14"/>
      <c r="QRQ136" s="55"/>
      <c r="QRR136" s="28"/>
      <c r="QRS136" s="28"/>
      <c r="QRT136" s="31"/>
      <c r="QRU136" s="35"/>
      <c r="QRV136" s="31"/>
      <c r="QRW136" s="26"/>
      <c r="QRX136" s="14"/>
      <c r="QRY136" s="55"/>
      <c r="QRZ136" s="28"/>
      <c r="QSA136" s="28"/>
      <c r="QSB136" s="31"/>
      <c r="QSC136" s="35"/>
      <c r="QSD136" s="31"/>
      <c r="QSE136" s="26"/>
      <c r="QSF136" s="14"/>
      <c r="QSG136" s="55"/>
      <c r="QSH136" s="28"/>
      <c r="QSI136" s="28"/>
      <c r="QSJ136" s="31"/>
      <c r="QSK136" s="35"/>
      <c r="QSL136" s="31"/>
      <c r="QSM136" s="26"/>
      <c r="QSN136" s="14"/>
      <c r="QSO136" s="55"/>
      <c r="QSP136" s="28"/>
      <c r="QSQ136" s="28"/>
      <c r="QSR136" s="31"/>
      <c r="QSS136" s="35"/>
      <c r="QST136" s="31"/>
      <c r="QSU136" s="26"/>
      <c r="QSV136" s="14"/>
      <c r="QSW136" s="55"/>
      <c r="QSX136" s="28"/>
      <c r="QSY136" s="28"/>
      <c r="QSZ136" s="31"/>
      <c r="QTA136" s="35"/>
      <c r="QTB136" s="31"/>
      <c r="QTC136" s="26"/>
      <c r="QTD136" s="14"/>
      <c r="QTE136" s="55"/>
      <c r="QTF136" s="28"/>
      <c r="QTG136" s="28"/>
      <c r="QTH136" s="31"/>
      <c r="QTI136" s="35"/>
      <c r="QTJ136" s="31"/>
      <c r="QTK136" s="26"/>
      <c r="QTL136" s="14"/>
      <c r="QTM136" s="55"/>
      <c r="QTN136" s="28"/>
      <c r="QTO136" s="28"/>
      <c r="QTP136" s="31"/>
      <c r="QTQ136" s="35"/>
      <c r="QTR136" s="31"/>
      <c r="QTS136" s="26"/>
      <c r="QTT136" s="14"/>
      <c r="QTU136" s="55"/>
      <c r="QTV136" s="28"/>
      <c r="QTW136" s="28"/>
      <c r="QTX136" s="31"/>
      <c r="QTY136" s="35"/>
      <c r="QTZ136" s="31"/>
      <c r="QUA136" s="26"/>
      <c r="QUB136" s="14"/>
      <c r="QUC136" s="55"/>
      <c r="QUD136" s="28"/>
      <c r="QUE136" s="28"/>
      <c r="QUF136" s="31"/>
      <c r="QUG136" s="35"/>
      <c r="QUH136" s="31"/>
      <c r="QUI136" s="26"/>
      <c r="QUJ136" s="14"/>
      <c r="QUK136" s="55"/>
      <c r="QUL136" s="28"/>
      <c r="QUM136" s="28"/>
      <c r="QUN136" s="31"/>
      <c r="QUO136" s="35"/>
      <c r="QUP136" s="31"/>
      <c r="QUQ136" s="26"/>
      <c r="QUR136" s="14"/>
      <c r="QUS136" s="55"/>
      <c r="QUT136" s="28"/>
      <c r="QUU136" s="28"/>
      <c r="QUV136" s="31"/>
      <c r="QUW136" s="35"/>
      <c r="QUX136" s="31"/>
      <c r="QUY136" s="26"/>
      <c r="QUZ136" s="14"/>
      <c r="QVA136" s="55"/>
      <c r="QVB136" s="28"/>
      <c r="QVC136" s="28"/>
      <c r="QVD136" s="31"/>
      <c r="QVE136" s="35"/>
      <c r="QVF136" s="31"/>
      <c r="QVG136" s="26"/>
      <c r="QVH136" s="14"/>
      <c r="QVI136" s="55"/>
      <c r="QVJ136" s="28"/>
      <c r="QVK136" s="28"/>
      <c r="QVL136" s="31"/>
      <c r="QVM136" s="35"/>
      <c r="QVN136" s="31"/>
      <c r="QVO136" s="26"/>
      <c r="QVP136" s="14"/>
      <c r="QVQ136" s="55"/>
      <c r="QVR136" s="28"/>
      <c r="QVS136" s="28"/>
      <c r="QVT136" s="31"/>
      <c r="QVU136" s="35"/>
      <c r="QVV136" s="31"/>
      <c r="QVW136" s="26"/>
      <c r="QVX136" s="14"/>
      <c r="QVY136" s="55"/>
      <c r="QVZ136" s="28"/>
      <c r="QWA136" s="28"/>
      <c r="QWB136" s="31"/>
      <c r="QWC136" s="35"/>
      <c r="QWD136" s="31"/>
      <c r="QWE136" s="26"/>
      <c r="QWF136" s="14"/>
      <c r="QWG136" s="55"/>
      <c r="QWH136" s="28"/>
      <c r="QWI136" s="28"/>
      <c r="QWJ136" s="31"/>
      <c r="QWK136" s="35"/>
      <c r="QWL136" s="31"/>
      <c r="QWM136" s="26"/>
      <c r="QWN136" s="14"/>
      <c r="QWO136" s="55"/>
      <c r="QWP136" s="28"/>
      <c r="QWQ136" s="28"/>
      <c r="QWR136" s="31"/>
      <c r="QWS136" s="35"/>
      <c r="QWT136" s="31"/>
      <c r="QWU136" s="26"/>
      <c r="QWV136" s="14"/>
      <c r="QWW136" s="55"/>
      <c r="QWX136" s="28"/>
      <c r="QWY136" s="28"/>
      <c r="QWZ136" s="31"/>
      <c r="QXA136" s="35"/>
      <c r="QXB136" s="31"/>
      <c r="QXC136" s="26"/>
      <c r="QXD136" s="14"/>
      <c r="QXE136" s="55"/>
      <c r="QXF136" s="28"/>
      <c r="QXG136" s="28"/>
      <c r="QXH136" s="31"/>
      <c r="QXI136" s="35"/>
      <c r="QXJ136" s="31"/>
      <c r="QXK136" s="26"/>
      <c r="QXL136" s="14"/>
      <c r="QXM136" s="55"/>
      <c r="QXN136" s="28"/>
      <c r="QXO136" s="28"/>
      <c r="QXP136" s="31"/>
      <c r="QXQ136" s="35"/>
      <c r="QXR136" s="31"/>
      <c r="QXS136" s="26"/>
      <c r="QXT136" s="14"/>
      <c r="QXU136" s="55"/>
      <c r="QXV136" s="28"/>
      <c r="QXW136" s="28"/>
      <c r="QXX136" s="31"/>
      <c r="QXY136" s="35"/>
      <c r="QXZ136" s="31"/>
      <c r="QYA136" s="26"/>
      <c r="QYB136" s="14"/>
      <c r="QYC136" s="55"/>
      <c r="QYD136" s="28"/>
      <c r="QYE136" s="28"/>
      <c r="QYF136" s="31"/>
      <c r="QYG136" s="35"/>
      <c r="QYH136" s="31"/>
      <c r="QYI136" s="26"/>
      <c r="QYJ136" s="14"/>
      <c r="QYK136" s="55"/>
      <c r="QYL136" s="28"/>
      <c r="QYM136" s="28"/>
      <c r="QYN136" s="31"/>
      <c r="QYO136" s="35"/>
      <c r="QYP136" s="31"/>
      <c r="QYQ136" s="26"/>
      <c r="QYR136" s="14"/>
      <c r="QYS136" s="55"/>
      <c r="QYT136" s="28"/>
      <c r="QYU136" s="28"/>
      <c r="QYV136" s="31"/>
      <c r="QYW136" s="35"/>
      <c r="QYX136" s="31"/>
      <c r="QYY136" s="26"/>
      <c r="QYZ136" s="14"/>
      <c r="QZA136" s="55"/>
      <c r="QZB136" s="28"/>
      <c r="QZC136" s="28"/>
      <c r="QZD136" s="31"/>
      <c r="QZE136" s="35"/>
      <c r="QZF136" s="31"/>
      <c r="QZG136" s="26"/>
      <c r="QZH136" s="14"/>
      <c r="QZI136" s="55"/>
      <c r="QZJ136" s="28"/>
      <c r="QZK136" s="28"/>
      <c r="QZL136" s="31"/>
      <c r="QZM136" s="35"/>
      <c r="QZN136" s="31"/>
      <c r="QZO136" s="26"/>
      <c r="QZP136" s="14"/>
      <c r="QZQ136" s="55"/>
      <c r="QZR136" s="28"/>
      <c r="QZS136" s="28"/>
      <c r="QZT136" s="31"/>
      <c r="QZU136" s="35"/>
      <c r="QZV136" s="31"/>
      <c r="QZW136" s="26"/>
      <c r="QZX136" s="14"/>
      <c r="QZY136" s="55"/>
      <c r="QZZ136" s="28"/>
      <c r="RAA136" s="28"/>
      <c r="RAB136" s="31"/>
      <c r="RAC136" s="35"/>
      <c r="RAD136" s="31"/>
      <c r="RAE136" s="26"/>
      <c r="RAF136" s="14"/>
      <c r="RAG136" s="55"/>
      <c r="RAH136" s="28"/>
      <c r="RAI136" s="28"/>
      <c r="RAJ136" s="31"/>
      <c r="RAK136" s="35"/>
      <c r="RAL136" s="31"/>
      <c r="RAM136" s="26"/>
      <c r="RAN136" s="14"/>
      <c r="RAO136" s="55"/>
      <c r="RAP136" s="28"/>
      <c r="RAQ136" s="28"/>
      <c r="RAR136" s="31"/>
      <c r="RAS136" s="35"/>
      <c r="RAT136" s="31"/>
      <c r="RAU136" s="26"/>
      <c r="RAV136" s="14"/>
      <c r="RAW136" s="55"/>
      <c r="RAX136" s="28"/>
      <c r="RAY136" s="28"/>
      <c r="RAZ136" s="31"/>
      <c r="RBA136" s="35"/>
      <c r="RBB136" s="31"/>
      <c r="RBC136" s="26"/>
      <c r="RBD136" s="14"/>
      <c r="RBE136" s="55"/>
      <c r="RBF136" s="28"/>
      <c r="RBG136" s="28"/>
      <c r="RBH136" s="31"/>
      <c r="RBI136" s="35"/>
      <c r="RBJ136" s="31"/>
      <c r="RBK136" s="26"/>
      <c r="RBL136" s="14"/>
      <c r="RBM136" s="55"/>
      <c r="RBN136" s="28"/>
      <c r="RBO136" s="28"/>
      <c r="RBP136" s="31"/>
      <c r="RBQ136" s="35"/>
      <c r="RBR136" s="31"/>
      <c r="RBS136" s="26"/>
      <c r="RBT136" s="14"/>
      <c r="RBU136" s="55"/>
      <c r="RBV136" s="28"/>
      <c r="RBW136" s="28"/>
      <c r="RBX136" s="31"/>
      <c r="RBY136" s="35"/>
      <c r="RBZ136" s="31"/>
      <c r="RCA136" s="26"/>
      <c r="RCB136" s="14"/>
      <c r="RCC136" s="55"/>
      <c r="RCD136" s="28"/>
      <c r="RCE136" s="28"/>
      <c r="RCF136" s="31"/>
      <c r="RCG136" s="35"/>
      <c r="RCH136" s="31"/>
      <c r="RCI136" s="26"/>
      <c r="RCJ136" s="14"/>
      <c r="RCK136" s="55"/>
      <c r="RCL136" s="28"/>
      <c r="RCM136" s="28"/>
      <c r="RCN136" s="31"/>
      <c r="RCO136" s="35"/>
      <c r="RCP136" s="31"/>
      <c r="RCQ136" s="26"/>
      <c r="RCR136" s="14"/>
      <c r="RCS136" s="55"/>
      <c r="RCT136" s="28"/>
      <c r="RCU136" s="28"/>
      <c r="RCV136" s="31"/>
      <c r="RCW136" s="35"/>
      <c r="RCX136" s="31"/>
      <c r="RCY136" s="26"/>
      <c r="RCZ136" s="14"/>
      <c r="RDA136" s="55"/>
      <c r="RDB136" s="28"/>
      <c r="RDC136" s="28"/>
      <c r="RDD136" s="31"/>
      <c r="RDE136" s="35"/>
      <c r="RDF136" s="31"/>
      <c r="RDG136" s="26"/>
      <c r="RDH136" s="14"/>
      <c r="RDI136" s="55"/>
      <c r="RDJ136" s="28"/>
      <c r="RDK136" s="28"/>
      <c r="RDL136" s="31"/>
      <c r="RDM136" s="35"/>
      <c r="RDN136" s="31"/>
      <c r="RDO136" s="26"/>
      <c r="RDP136" s="14"/>
      <c r="RDQ136" s="55"/>
      <c r="RDR136" s="28"/>
      <c r="RDS136" s="28"/>
      <c r="RDT136" s="31"/>
      <c r="RDU136" s="35"/>
      <c r="RDV136" s="31"/>
      <c r="RDW136" s="26"/>
      <c r="RDX136" s="14"/>
      <c r="RDY136" s="55"/>
      <c r="RDZ136" s="28"/>
      <c r="REA136" s="28"/>
      <c r="REB136" s="31"/>
      <c r="REC136" s="35"/>
      <c r="RED136" s="31"/>
      <c r="REE136" s="26"/>
      <c r="REF136" s="14"/>
      <c r="REG136" s="55"/>
      <c r="REH136" s="28"/>
      <c r="REI136" s="28"/>
      <c r="REJ136" s="31"/>
      <c r="REK136" s="35"/>
      <c r="REL136" s="31"/>
      <c r="REM136" s="26"/>
      <c r="REN136" s="14"/>
      <c r="REO136" s="55"/>
      <c r="REP136" s="28"/>
      <c r="REQ136" s="28"/>
      <c r="RER136" s="31"/>
      <c r="RES136" s="35"/>
      <c r="RET136" s="31"/>
      <c r="REU136" s="26"/>
      <c r="REV136" s="14"/>
      <c r="REW136" s="55"/>
      <c r="REX136" s="28"/>
      <c r="REY136" s="28"/>
      <c r="REZ136" s="31"/>
      <c r="RFA136" s="35"/>
      <c r="RFB136" s="31"/>
      <c r="RFC136" s="26"/>
      <c r="RFD136" s="14"/>
      <c r="RFE136" s="55"/>
      <c r="RFF136" s="28"/>
      <c r="RFG136" s="28"/>
      <c r="RFH136" s="31"/>
      <c r="RFI136" s="35"/>
      <c r="RFJ136" s="31"/>
      <c r="RFK136" s="26"/>
      <c r="RFL136" s="14"/>
      <c r="RFM136" s="55"/>
      <c r="RFN136" s="28"/>
      <c r="RFO136" s="28"/>
      <c r="RFP136" s="31"/>
      <c r="RFQ136" s="35"/>
      <c r="RFR136" s="31"/>
      <c r="RFS136" s="26"/>
      <c r="RFT136" s="14"/>
      <c r="RFU136" s="55"/>
      <c r="RFV136" s="28"/>
      <c r="RFW136" s="28"/>
      <c r="RFX136" s="31"/>
      <c r="RFY136" s="35"/>
      <c r="RFZ136" s="31"/>
      <c r="RGA136" s="26"/>
      <c r="RGB136" s="14"/>
      <c r="RGC136" s="55"/>
      <c r="RGD136" s="28"/>
      <c r="RGE136" s="28"/>
      <c r="RGF136" s="31"/>
      <c r="RGG136" s="35"/>
      <c r="RGH136" s="31"/>
      <c r="RGI136" s="26"/>
      <c r="RGJ136" s="14"/>
      <c r="RGK136" s="55"/>
      <c r="RGL136" s="28"/>
      <c r="RGM136" s="28"/>
      <c r="RGN136" s="31"/>
      <c r="RGO136" s="35"/>
      <c r="RGP136" s="31"/>
      <c r="RGQ136" s="26"/>
      <c r="RGR136" s="14"/>
      <c r="RGS136" s="55"/>
      <c r="RGT136" s="28"/>
      <c r="RGU136" s="28"/>
      <c r="RGV136" s="31"/>
      <c r="RGW136" s="35"/>
      <c r="RGX136" s="31"/>
      <c r="RGY136" s="26"/>
      <c r="RGZ136" s="14"/>
      <c r="RHA136" s="55"/>
      <c r="RHB136" s="28"/>
      <c r="RHC136" s="28"/>
      <c r="RHD136" s="31"/>
      <c r="RHE136" s="35"/>
      <c r="RHF136" s="31"/>
      <c r="RHG136" s="26"/>
      <c r="RHH136" s="14"/>
      <c r="RHI136" s="55"/>
      <c r="RHJ136" s="28"/>
      <c r="RHK136" s="28"/>
      <c r="RHL136" s="31"/>
      <c r="RHM136" s="35"/>
      <c r="RHN136" s="31"/>
      <c r="RHO136" s="26"/>
      <c r="RHP136" s="14"/>
      <c r="RHQ136" s="55"/>
      <c r="RHR136" s="28"/>
      <c r="RHS136" s="28"/>
      <c r="RHT136" s="31"/>
      <c r="RHU136" s="35"/>
      <c r="RHV136" s="31"/>
      <c r="RHW136" s="26"/>
      <c r="RHX136" s="14"/>
      <c r="RHY136" s="55"/>
      <c r="RHZ136" s="28"/>
      <c r="RIA136" s="28"/>
      <c r="RIB136" s="31"/>
      <c r="RIC136" s="35"/>
      <c r="RID136" s="31"/>
      <c r="RIE136" s="26"/>
      <c r="RIF136" s="14"/>
      <c r="RIG136" s="55"/>
      <c r="RIH136" s="28"/>
      <c r="RII136" s="28"/>
      <c r="RIJ136" s="31"/>
      <c r="RIK136" s="35"/>
      <c r="RIL136" s="31"/>
      <c r="RIM136" s="26"/>
      <c r="RIN136" s="14"/>
      <c r="RIO136" s="55"/>
      <c r="RIP136" s="28"/>
      <c r="RIQ136" s="28"/>
      <c r="RIR136" s="31"/>
      <c r="RIS136" s="35"/>
      <c r="RIT136" s="31"/>
      <c r="RIU136" s="26"/>
      <c r="RIV136" s="14"/>
      <c r="RIW136" s="55"/>
      <c r="RIX136" s="28"/>
      <c r="RIY136" s="28"/>
      <c r="RIZ136" s="31"/>
      <c r="RJA136" s="35"/>
      <c r="RJB136" s="31"/>
      <c r="RJC136" s="26"/>
      <c r="RJD136" s="14"/>
      <c r="RJE136" s="55"/>
      <c r="RJF136" s="28"/>
      <c r="RJG136" s="28"/>
      <c r="RJH136" s="31"/>
      <c r="RJI136" s="35"/>
      <c r="RJJ136" s="31"/>
      <c r="RJK136" s="26"/>
      <c r="RJL136" s="14"/>
      <c r="RJM136" s="55"/>
      <c r="RJN136" s="28"/>
      <c r="RJO136" s="28"/>
      <c r="RJP136" s="31"/>
      <c r="RJQ136" s="35"/>
      <c r="RJR136" s="31"/>
      <c r="RJS136" s="26"/>
      <c r="RJT136" s="14"/>
      <c r="RJU136" s="55"/>
      <c r="RJV136" s="28"/>
      <c r="RJW136" s="28"/>
      <c r="RJX136" s="31"/>
      <c r="RJY136" s="35"/>
      <c r="RJZ136" s="31"/>
      <c r="RKA136" s="26"/>
      <c r="RKB136" s="14"/>
      <c r="RKC136" s="55"/>
      <c r="RKD136" s="28"/>
      <c r="RKE136" s="28"/>
      <c r="RKF136" s="31"/>
      <c r="RKG136" s="35"/>
      <c r="RKH136" s="31"/>
      <c r="RKI136" s="26"/>
      <c r="RKJ136" s="14"/>
      <c r="RKK136" s="55"/>
      <c r="RKL136" s="28"/>
      <c r="RKM136" s="28"/>
      <c r="RKN136" s="31"/>
      <c r="RKO136" s="35"/>
      <c r="RKP136" s="31"/>
      <c r="RKQ136" s="26"/>
      <c r="RKR136" s="14"/>
      <c r="RKS136" s="55"/>
      <c r="RKT136" s="28"/>
      <c r="RKU136" s="28"/>
      <c r="RKV136" s="31"/>
      <c r="RKW136" s="35"/>
      <c r="RKX136" s="31"/>
      <c r="RKY136" s="26"/>
      <c r="RKZ136" s="14"/>
      <c r="RLA136" s="55"/>
      <c r="RLB136" s="28"/>
      <c r="RLC136" s="28"/>
      <c r="RLD136" s="31"/>
      <c r="RLE136" s="35"/>
      <c r="RLF136" s="31"/>
      <c r="RLG136" s="26"/>
      <c r="RLH136" s="14"/>
      <c r="RLI136" s="55"/>
      <c r="RLJ136" s="28"/>
      <c r="RLK136" s="28"/>
      <c r="RLL136" s="31"/>
      <c r="RLM136" s="35"/>
      <c r="RLN136" s="31"/>
      <c r="RLO136" s="26"/>
      <c r="RLP136" s="14"/>
      <c r="RLQ136" s="55"/>
      <c r="RLR136" s="28"/>
      <c r="RLS136" s="28"/>
      <c r="RLT136" s="31"/>
      <c r="RLU136" s="35"/>
      <c r="RLV136" s="31"/>
      <c r="RLW136" s="26"/>
      <c r="RLX136" s="14"/>
      <c r="RLY136" s="55"/>
      <c r="RLZ136" s="28"/>
      <c r="RMA136" s="28"/>
      <c r="RMB136" s="31"/>
      <c r="RMC136" s="35"/>
      <c r="RMD136" s="31"/>
      <c r="RME136" s="26"/>
      <c r="RMF136" s="14"/>
      <c r="RMG136" s="55"/>
      <c r="RMH136" s="28"/>
      <c r="RMI136" s="28"/>
      <c r="RMJ136" s="31"/>
      <c r="RMK136" s="35"/>
      <c r="RML136" s="31"/>
      <c r="RMM136" s="26"/>
      <c r="RMN136" s="14"/>
      <c r="RMO136" s="55"/>
      <c r="RMP136" s="28"/>
      <c r="RMQ136" s="28"/>
      <c r="RMR136" s="31"/>
      <c r="RMS136" s="35"/>
      <c r="RMT136" s="31"/>
      <c r="RMU136" s="26"/>
      <c r="RMV136" s="14"/>
      <c r="RMW136" s="55"/>
      <c r="RMX136" s="28"/>
      <c r="RMY136" s="28"/>
      <c r="RMZ136" s="31"/>
      <c r="RNA136" s="35"/>
      <c r="RNB136" s="31"/>
      <c r="RNC136" s="26"/>
      <c r="RND136" s="14"/>
      <c r="RNE136" s="55"/>
      <c r="RNF136" s="28"/>
      <c r="RNG136" s="28"/>
      <c r="RNH136" s="31"/>
      <c r="RNI136" s="35"/>
      <c r="RNJ136" s="31"/>
      <c r="RNK136" s="26"/>
      <c r="RNL136" s="14"/>
      <c r="RNM136" s="55"/>
      <c r="RNN136" s="28"/>
      <c r="RNO136" s="28"/>
      <c r="RNP136" s="31"/>
      <c r="RNQ136" s="35"/>
      <c r="RNR136" s="31"/>
      <c r="RNS136" s="26"/>
      <c r="RNT136" s="14"/>
      <c r="RNU136" s="55"/>
      <c r="RNV136" s="28"/>
      <c r="RNW136" s="28"/>
      <c r="RNX136" s="31"/>
      <c r="RNY136" s="35"/>
      <c r="RNZ136" s="31"/>
      <c r="ROA136" s="26"/>
      <c r="ROB136" s="14"/>
      <c r="ROC136" s="55"/>
      <c r="ROD136" s="28"/>
      <c r="ROE136" s="28"/>
      <c r="ROF136" s="31"/>
      <c r="ROG136" s="35"/>
      <c r="ROH136" s="31"/>
      <c r="ROI136" s="26"/>
      <c r="ROJ136" s="14"/>
      <c r="ROK136" s="55"/>
      <c r="ROL136" s="28"/>
      <c r="ROM136" s="28"/>
      <c r="RON136" s="31"/>
      <c r="ROO136" s="35"/>
      <c r="ROP136" s="31"/>
      <c r="ROQ136" s="26"/>
      <c r="ROR136" s="14"/>
      <c r="ROS136" s="55"/>
      <c r="ROT136" s="28"/>
      <c r="ROU136" s="28"/>
      <c r="ROV136" s="31"/>
      <c r="ROW136" s="35"/>
      <c r="ROX136" s="31"/>
      <c r="ROY136" s="26"/>
      <c r="ROZ136" s="14"/>
      <c r="RPA136" s="55"/>
      <c r="RPB136" s="28"/>
      <c r="RPC136" s="28"/>
      <c r="RPD136" s="31"/>
      <c r="RPE136" s="35"/>
      <c r="RPF136" s="31"/>
      <c r="RPG136" s="26"/>
      <c r="RPH136" s="14"/>
      <c r="RPI136" s="55"/>
      <c r="RPJ136" s="28"/>
      <c r="RPK136" s="28"/>
      <c r="RPL136" s="31"/>
      <c r="RPM136" s="35"/>
      <c r="RPN136" s="31"/>
      <c r="RPO136" s="26"/>
      <c r="RPP136" s="14"/>
      <c r="RPQ136" s="55"/>
      <c r="RPR136" s="28"/>
      <c r="RPS136" s="28"/>
      <c r="RPT136" s="31"/>
      <c r="RPU136" s="35"/>
      <c r="RPV136" s="31"/>
      <c r="RPW136" s="26"/>
      <c r="RPX136" s="14"/>
      <c r="RPY136" s="55"/>
      <c r="RPZ136" s="28"/>
      <c r="RQA136" s="28"/>
      <c r="RQB136" s="31"/>
      <c r="RQC136" s="35"/>
      <c r="RQD136" s="31"/>
      <c r="RQE136" s="26"/>
      <c r="RQF136" s="14"/>
      <c r="RQG136" s="55"/>
      <c r="RQH136" s="28"/>
      <c r="RQI136" s="28"/>
      <c r="RQJ136" s="31"/>
      <c r="RQK136" s="35"/>
      <c r="RQL136" s="31"/>
      <c r="RQM136" s="26"/>
      <c r="RQN136" s="14"/>
      <c r="RQO136" s="55"/>
      <c r="RQP136" s="28"/>
      <c r="RQQ136" s="28"/>
      <c r="RQR136" s="31"/>
      <c r="RQS136" s="35"/>
      <c r="RQT136" s="31"/>
      <c r="RQU136" s="26"/>
      <c r="RQV136" s="14"/>
      <c r="RQW136" s="55"/>
      <c r="RQX136" s="28"/>
      <c r="RQY136" s="28"/>
      <c r="RQZ136" s="31"/>
      <c r="RRA136" s="35"/>
      <c r="RRB136" s="31"/>
      <c r="RRC136" s="26"/>
      <c r="RRD136" s="14"/>
      <c r="RRE136" s="55"/>
      <c r="RRF136" s="28"/>
      <c r="RRG136" s="28"/>
      <c r="RRH136" s="31"/>
      <c r="RRI136" s="35"/>
      <c r="RRJ136" s="31"/>
      <c r="RRK136" s="26"/>
      <c r="RRL136" s="14"/>
      <c r="RRM136" s="55"/>
      <c r="RRN136" s="28"/>
      <c r="RRO136" s="28"/>
      <c r="RRP136" s="31"/>
      <c r="RRQ136" s="35"/>
      <c r="RRR136" s="31"/>
      <c r="RRS136" s="26"/>
      <c r="RRT136" s="14"/>
      <c r="RRU136" s="55"/>
      <c r="RRV136" s="28"/>
      <c r="RRW136" s="28"/>
      <c r="RRX136" s="31"/>
      <c r="RRY136" s="35"/>
      <c r="RRZ136" s="31"/>
      <c r="RSA136" s="26"/>
      <c r="RSB136" s="14"/>
      <c r="RSC136" s="55"/>
      <c r="RSD136" s="28"/>
      <c r="RSE136" s="28"/>
      <c r="RSF136" s="31"/>
      <c r="RSG136" s="35"/>
      <c r="RSH136" s="31"/>
      <c r="RSI136" s="26"/>
      <c r="RSJ136" s="14"/>
      <c r="RSK136" s="55"/>
      <c r="RSL136" s="28"/>
      <c r="RSM136" s="28"/>
      <c r="RSN136" s="31"/>
      <c r="RSO136" s="35"/>
      <c r="RSP136" s="31"/>
      <c r="RSQ136" s="26"/>
      <c r="RSR136" s="14"/>
      <c r="RSS136" s="55"/>
      <c r="RST136" s="28"/>
      <c r="RSU136" s="28"/>
      <c r="RSV136" s="31"/>
      <c r="RSW136" s="35"/>
      <c r="RSX136" s="31"/>
      <c r="RSY136" s="26"/>
      <c r="RSZ136" s="14"/>
      <c r="RTA136" s="55"/>
      <c r="RTB136" s="28"/>
      <c r="RTC136" s="28"/>
      <c r="RTD136" s="31"/>
      <c r="RTE136" s="35"/>
      <c r="RTF136" s="31"/>
      <c r="RTG136" s="26"/>
      <c r="RTH136" s="14"/>
      <c r="RTI136" s="55"/>
      <c r="RTJ136" s="28"/>
      <c r="RTK136" s="28"/>
      <c r="RTL136" s="31"/>
      <c r="RTM136" s="35"/>
      <c r="RTN136" s="31"/>
      <c r="RTO136" s="26"/>
      <c r="RTP136" s="14"/>
      <c r="RTQ136" s="55"/>
      <c r="RTR136" s="28"/>
      <c r="RTS136" s="28"/>
      <c r="RTT136" s="31"/>
      <c r="RTU136" s="35"/>
      <c r="RTV136" s="31"/>
      <c r="RTW136" s="26"/>
      <c r="RTX136" s="14"/>
      <c r="RTY136" s="55"/>
      <c r="RTZ136" s="28"/>
      <c r="RUA136" s="28"/>
      <c r="RUB136" s="31"/>
      <c r="RUC136" s="35"/>
      <c r="RUD136" s="31"/>
      <c r="RUE136" s="26"/>
      <c r="RUF136" s="14"/>
      <c r="RUG136" s="55"/>
      <c r="RUH136" s="28"/>
      <c r="RUI136" s="28"/>
      <c r="RUJ136" s="31"/>
      <c r="RUK136" s="35"/>
      <c r="RUL136" s="31"/>
      <c r="RUM136" s="26"/>
      <c r="RUN136" s="14"/>
      <c r="RUO136" s="55"/>
      <c r="RUP136" s="28"/>
      <c r="RUQ136" s="28"/>
      <c r="RUR136" s="31"/>
      <c r="RUS136" s="35"/>
      <c r="RUT136" s="31"/>
      <c r="RUU136" s="26"/>
      <c r="RUV136" s="14"/>
      <c r="RUW136" s="55"/>
      <c r="RUX136" s="28"/>
      <c r="RUY136" s="28"/>
      <c r="RUZ136" s="31"/>
      <c r="RVA136" s="35"/>
      <c r="RVB136" s="31"/>
      <c r="RVC136" s="26"/>
      <c r="RVD136" s="14"/>
      <c r="RVE136" s="55"/>
      <c r="RVF136" s="28"/>
      <c r="RVG136" s="28"/>
      <c r="RVH136" s="31"/>
      <c r="RVI136" s="35"/>
      <c r="RVJ136" s="31"/>
      <c r="RVK136" s="26"/>
      <c r="RVL136" s="14"/>
      <c r="RVM136" s="55"/>
      <c r="RVN136" s="28"/>
      <c r="RVO136" s="28"/>
      <c r="RVP136" s="31"/>
      <c r="RVQ136" s="35"/>
      <c r="RVR136" s="31"/>
      <c r="RVS136" s="26"/>
      <c r="RVT136" s="14"/>
      <c r="RVU136" s="55"/>
      <c r="RVV136" s="28"/>
      <c r="RVW136" s="28"/>
      <c r="RVX136" s="31"/>
      <c r="RVY136" s="35"/>
      <c r="RVZ136" s="31"/>
      <c r="RWA136" s="26"/>
      <c r="RWB136" s="14"/>
      <c r="RWC136" s="55"/>
      <c r="RWD136" s="28"/>
      <c r="RWE136" s="28"/>
      <c r="RWF136" s="31"/>
      <c r="RWG136" s="35"/>
      <c r="RWH136" s="31"/>
      <c r="RWI136" s="26"/>
      <c r="RWJ136" s="14"/>
      <c r="RWK136" s="55"/>
      <c r="RWL136" s="28"/>
      <c r="RWM136" s="28"/>
      <c r="RWN136" s="31"/>
      <c r="RWO136" s="35"/>
      <c r="RWP136" s="31"/>
      <c r="RWQ136" s="26"/>
      <c r="RWR136" s="14"/>
      <c r="RWS136" s="55"/>
      <c r="RWT136" s="28"/>
      <c r="RWU136" s="28"/>
      <c r="RWV136" s="31"/>
      <c r="RWW136" s="35"/>
      <c r="RWX136" s="31"/>
      <c r="RWY136" s="26"/>
      <c r="RWZ136" s="14"/>
      <c r="RXA136" s="55"/>
      <c r="RXB136" s="28"/>
      <c r="RXC136" s="28"/>
      <c r="RXD136" s="31"/>
      <c r="RXE136" s="35"/>
      <c r="RXF136" s="31"/>
      <c r="RXG136" s="26"/>
      <c r="RXH136" s="14"/>
      <c r="RXI136" s="55"/>
      <c r="RXJ136" s="28"/>
      <c r="RXK136" s="28"/>
      <c r="RXL136" s="31"/>
      <c r="RXM136" s="35"/>
      <c r="RXN136" s="31"/>
      <c r="RXO136" s="26"/>
      <c r="RXP136" s="14"/>
      <c r="RXQ136" s="55"/>
      <c r="RXR136" s="28"/>
      <c r="RXS136" s="28"/>
      <c r="RXT136" s="31"/>
      <c r="RXU136" s="35"/>
      <c r="RXV136" s="31"/>
      <c r="RXW136" s="26"/>
      <c r="RXX136" s="14"/>
      <c r="RXY136" s="55"/>
      <c r="RXZ136" s="28"/>
      <c r="RYA136" s="28"/>
      <c r="RYB136" s="31"/>
      <c r="RYC136" s="35"/>
      <c r="RYD136" s="31"/>
      <c r="RYE136" s="26"/>
      <c r="RYF136" s="14"/>
      <c r="RYG136" s="55"/>
      <c r="RYH136" s="28"/>
      <c r="RYI136" s="28"/>
      <c r="RYJ136" s="31"/>
      <c r="RYK136" s="35"/>
      <c r="RYL136" s="31"/>
      <c r="RYM136" s="26"/>
      <c r="RYN136" s="14"/>
      <c r="RYO136" s="55"/>
      <c r="RYP136" s="28"/>
      <c r="RYQ136" s="28"/>
      <c r="RYR136" s="31"/>
      <c r="RYS136" s="35"/>
      <c r="RYT136" s="31"/>
      <c r="RYU136" s="26"/>
      <c r="RYV136" s="14"/>
      <c r="RYW136" s="55"/>
      <c r="RYX136" s="28"/>
      <c r="RYY136" s="28"/>
      <c r="RYZ136" s="31"/>
      <c r="RZA136" s="35"/>
      <c r="RZB136" s="31"/>
      <c r="RZC136" s="26"/>
      <c r="RZD136" s="14"/>
      <c r="RZE136" s="55"/>
      <c r="RZF136" s="28"/>
      <c r="RZG136" s="28"/>
      <c r="RZH136" s="31"/>
      <c r="RZI136" s="35"/>
      <c r="RZJ136" s="31"/>
      <c r="RZK136" s="26"/>
      <c r="RZL136" s="14"/>
      <c r="RZM136" s="55"/>
      <c r="RZN136" s="28"/>
      <c r="RZO136" s="28"/>
      <c r="RZP136" s="31"/>
      <c r="RZQ136" s="35"/>
      <c r="RZR136" s="31"/>
      <c r="RZS136" s="26"/>
      <c r="RZT136" s="14"/>
      <c r="RZU136" s="55"/>
      <c r="RZV136" s="28"/>
      <c r="RZW136" s="28"/>
      <c r="RZX136" s="31"/>
      <c r="RZY136" s="35"/>
      <c r="RZZ136" s="31"/>
      <c r="SAA136" s="26"/>
      <c r="SAB136" s="14"/>
      <c r="SAC136" s="55"/>
      <c r="SAD136" s="28"/>
      <c r="SAE136" s="28"/>
      <c r="SAF136" s="31"/>
      <c r="SAG136" s="35"/>
      <c r="SAH136" s="31"/>
      <c r="SAI136" s="26"/>
      <c r="SAJ136" s="14"/>
      <c r="SAK136" s="55"/>
      <c r="SAL136" s="28"/>
      <c r="SAM136" s="28"/>
      <c r="SAN136" s="31"/>
      <c r="SAO136" s="35"/>
      <c r="SAP136" s="31"/>
      <c r="SAQ136" s="26"/>
      <c r="SAR136" s="14"/>
      <c r="SAS136" s="55"/>
      <c r="SAT136" s="28"/>
      <c r="SAU136" s="28"/>
      <c r="SAV136" s="31"/>
      <c r="SAW136" s="35"/>
      <c r="SAX136" s="31"/>
      <c r="SAY136" s="26"/>
      <c r="SAZ136" s="14"/>
      <c r="SBA136" s="55"/>
      <c r="SBB136" s="28"/>
      <c r="SBC136" s="28"/>
      <c r="SBD136" s="31"/>
      <c r="SBE136" s="35"/>
      <c r="SBF136" s="31"/>
      <c r="SBG136" s="26"/>
      <c r="SBH136" s="14"/>
      <c r="SBI136" s="55"/>
      <c r="SBJ136" s="28"/>
      <c r="SBK136" s="28"/>
      <c r="SBL136" s="31"/>
      <c r="SBM136" s="35"/>
      <c r="SBN136" s="31"/>
      <c r="SBO136" s="26"/>
      <c r="SBP136" s="14"/>
      <c r="SBQ136" s="55"/>
      <c r="SBR136" s="28"/>
      <c r="SBS136" s="28"/>
      <c r="SBT136" s="31"/>
      <c r="SBU136" s="35"/>
      <c r="SBV136" s="31"/>
      <c r="SBW136" s="26"/>
      <c r="SBX136" s="14"/>
      <c r="SBY136" s="55"/>
      <c r="SBZ136" s="28"/>
      <c r="SCA136" s="28"/>
      <c r="SCB136" s="31"/>
      <c r="SCC136" s="35"/>
      <c r="SCD136" s="31"/>
      <c r="SCE136" s="26"/>
      <c r="SCF136" s="14"/>
      <c r="SCG136" s="55"/>
      <c r="SCH136" s="28"/>
      <c r="SCI136" s="28"/>
      <c r="SCJ136" s="31"/>
      <c r="SCK136" s="35"/>
      <c r="SCL136" s="31"/>
      <c r="SCM136" s="26"/>
      <c r="SCN136" s="14"/>
      <c r="SCO136" s="55"/>
      <c r="SCP136" s="28"/>
      <c r="SCQ136" s="28"/>
      <c r="SCR136" s="31"/>
      <c r="SCS136" s="35"/>
      <c r="SCT136" s="31"/>
      <c r="SCU136" s="26"/>
      <c r="SCV136" s="14"/>
      <c r="SCW136" s="55"/>
      <c r="SCX136" s="28"/>
      <c r="SCY136" s="28"/>
      <c r="SCZ136" s="31"/>
      <c r="SDA136" s="35"/>
      <c r="SDB136" s="31"/>
      <c r="SDC136" s="26"/>
      <c r="SDD136" s="14"/>
      <c r="SDE136" s="55"/>
      <c r="SDF136" s="28"/>
      <c r="SDG136" s="28"/>
      <c r="SDH136" s="31"/>
      <c r="SDI136" s="35"/>
      <c r="SDJ136" s="31"/>
      <c r="SDK136" s="26"/>
      <c r="SDL136" s="14"/>
      <c r="SDM136" s="55"/>
      <c r="SDN136" s="28"/>
      <c r="SDO136" s="28"/>
      <c r="SDP136" s="31"/>
      <c r="SDQ136" s="35"/>
      <c r="SDR136" s="31"/>
      <c r="SDS136" s="26"/>
      <c r="SDT136" s="14"/>
      <c r="SDU136" s="55"/>
      <c r="SDV136" s="28"/>
      <c r="SDW136" s="28"/>
      <c r="SDX136" s="31"/>
      <c r="SDY136" s="35"/>
      <c r="SDZ136" s="31"/>
      <c r="SEA136" s="26"/>
      <c r="SEB136" s="14"/>
      <c r="SEC136" s="55"/>
      <c r="SED136" s="28"/>
      <c r="SEE136" s="28"/>
      <c r="SEF136" s="31"/>
      <c r="SEG136" s="35"/>
      <c r="SEH136" s="31"/>
      <c r="SEI136" s="26"/>
      <c r="SEJ136" s="14"/>
      <c r="SEK136" s="55"/>
      <c r="SEL136" s="28"/>
      <c r="SEM136" s="28"/>
      <c r="SEN136" s="31"/>
      <c r="SEO136" s="35"/>
      <c r="SEP136" s="31"/>
      <c r="SEQ136" s="26"/>
      <c r="SER136" s="14"/>
      <c r="SES136" s="55"/>
      <c r="SET136" s="28"/>
      <c r="SEU136" s="28"/>
      <c r="SEV136" s="31"/>
      <c r="SEW136" s="35"/>
      <c r="SEX136" s="31"/>
      <c r="SEY136" s="26"/>
      <c r="SEZ136" s="14"/>
      <c r="SFA136" s="55"/>
      <c r="SFB136" s="28"/>
      <c r="SFC136" s="28"/>
      <c r="SFD136" s="31"/>
      <c r="SFE136" s="35"/>
      <c r="SFF136" s="31"/>
      <c r="SFG136" s="26"/>
      <c r="SFH136" s="14"/>
      <c r="SFI136" s="55"/>
      <c r="SFJ136" s="28"/>
      <c r="SFK136" s="28"/>
      <c r="SFL136" s="31"/>
      <c r="SFM136" s="35"/>
      <c r="SFN136" s="31"/>
      <c r="SFO136" s="26"/>
      <c r="SFP136" s="14"/>
      <c r="SFQ136" s="55"/>
      <c r="SFR136" s="28"/>
      <c r="SFS136" s="28"/>
      <c r="SFT136" s="31"/>
      <c r="SFU136" s="35"/>
      <c r="SFV136" s="31"/>
      <c r="SFW136" s="26"/>
      <c r="SFX136" s="14"/>
      <c r="SFY136" s="55"/>
      <c r="SFZ136" s="28"/>
      <c r="SGA136" s="28"/>
      <c r="SGB136" s="31"/>
      <c r="SGC136" s="35"/>
      <c r="SGD136" s="31"/>
      <c r="SGE136" s="26"/>
      <c r="SGF136" s="14"/>
      <c r="SGG136" s="55"/>
      <c r="SGH136" s="28"/>
      <c r="SGI136" s="28"/>
      <c r="SGJ136" s="31"/>
      <c r="SGK136" s="35"/>
      <c r="SGL136" s="31"/>
      <c r="SGM136" s="26"/>
      <c r="SGN136" s="14"/>
      <c r="SGO136" s="55"/>
      <c r="SGP136" s="28"/>
      <c r="SGQ136" s="28"/>
      <c r="SGR136" s="31"/>
      <c r="SGS136" s="35"/>
      <c r="SGT136" s="31"/>
      <c r="SGU136" s="26"/>
      <c r="SGV136" s="14"/>
      <c r="SGW136" s="55"/>
      <c r="SGX136" s="28"/>
      <c r="SGY136" s="28"/>
      <c r="SGZ136" s="31"/>
      <c r="SHA136" s="35"/>
      <c r="SHB136" s="31"/>
      <c r="SHC136" s="26"/>
      <c r="SHD136" s="14"/>
      <c r="SHE136" s="55"/>
      <c r="SHF136" s="28"/>
      <c r="SHG136" s="28"/>
      <c r="SHH136" s="31"/>
      <c r="SHI136" s="35"/>
      <c r="SHJ136" s="31"/>
      <c r="SHK136" s="26"/>
      <c r="SHL136" s="14"/>
      <c r="SHM136" s="55"/>
      <c r="SHN136" s="28"/>
      <c r="SHO136" s="28"/>
      <c r="SHP136" s="31"/>
      <c r="SHQ136" s="35"/>
      <c r="SHR136" s="31"/>
      <c r="SHS136" s="26"/>
      <c r="SHT136" s="14"/>
      <c r="SHU136" s="55"/>
      <c r="SHV136" s="28"/>
      <c r="SHW136" s="28"/>
      <c r="SHX136" s="31"/>
      <c r="SHY136" s="35"/>
      <c r="SHZ136" s="31"/>
      <c r="SIA136" s="26"/>
      <c r="SIB136" s="14"/>
      <c r="SIC136" s="55"/>
      <c r="SID136" s="28"/>
      <c r="SIE136" s="28"/>
      <c r="SIF136" s="31"/>
      <c r="SIG136" s="35"/>
      <c r="SIH136" s="31"/>
      <c r="SII136" s="26"/>
      <c r="SIJ136" s="14"/>
      <c r="SIK136" s="55"/>
      <c r="SIL136" s="28"/>
      <c r="SIM136" s="28"/>
      <c r="SIN136" s="31"/>
      <c r="SIO136" s="35"/>
      <c r="SIP136" s="31"/>
      <c r="SIQ136" s="26"/>
      <c r="SIR136" s="14"/>
      <c r="SIS136" s="55"/>
      <c r="SIT136" s="28"/>
      <c r="SIU136" s="28"/>
      <c r="SIV136" s="31"/>
      <c r="SIW136" s="35"/>
      <c r="SIX136" s="31"/>
      <c r="SIY136" s="26"/>
      <c r="SIZ136" s="14"/>
      <c r="SJA136" s="55"/>
      <c r="SJB136" s="28"/>
      <c r="SJC136" s="28"/>
      <c r="SJD136" s="31"/>
      <c r="SJE136" s="35"/>
      <c r="SJF136" s="31"/>
      <c r="SJG136" s="26"/>
      <c r="SJH136" s="14"/>
      <c r="SJI136" s="55"/>
      <c r="SJJ136" s="28"/>
      <c r="SJK136" s="28"/>
      <c r="SJL136" s="31"/>
      <c r="SJM136" s="35"/>
      <c r="SJN136" s="31"/>
      <c r="SJO136" s="26"/>
      <c r="SJP136" s="14"/>
      <c r="SJQ136" s="55"/>
      <c r="SJR136" s="28"/>
      <c r="SJS136" s="28"/>
      <c r="SJT136" s="31"/>
      <c r="SJU136" s="35"/>
      <c r="SJV136" s="31"/>
      <c r="SJW136" s="26"/>
      <c r="SJX136" s="14"/>
      <c r="SJY136" s="55"/>
      <c r="SJZ136" s="28"/>
      <c r="SKA136" s="28"/>
      <c r="SKB136" s="31"/>
      <c r="SKC136" s="35"/>
      <c r="SKD136" s="31"/>
      <c r="SKE136" s="26"/>
      <c r="SKF136" s="14"/>
      <c r="SKG136" s="55"/>
      <c r="SKH136" s="28"/>
      <c r="SKI136" s="28"/>
      <c r="SKJ136" s="31"/>
      <c r="SKK136" s="35"/>
      <c r="SKL136" s="31"/>
      <c r="SKM136" s="26"/>
      <c r="SKN136" s="14"/>
      <c r="SKO136" s="55"/>
      <c r="SKP136" s="28"/>
      <c r="SKQ136" s="28"/>
      <c r="SKR136" s="31"/>
      <c r="SKS136" s="35"/>
      <c r="SKT136" s="31"/>
      <c r="SKU136" s="26"/>
      <c r="SKV136" s="14"/>
      <c r="SKW136" s="55"/>
      <c r="SKX136" s="28"/>
      <c r="SKY136" s="28"/>
      <c r="SKZ136" s="31"/>
      <c r="SLA136" s="35"/>
      <c r="SLB136" s="31"/>
      <c r="SLC136" s="26"/>
      <c r="SLD136" s="14"/>
      <c r="SLE136" s="55"/>
      <c r="SLF136" s="28"/>
      <c r="SLG136" s="28"/>
      <c r="SLH136" s="31"/>
      <c r="SLI136" s="35"/>
      <c r="SLJ136" s="31"/>
      <c r="SLK136" s="26"/>
      <c r="SLL136" s="14"/>
      <c r="SLM136" s="55"/>
      <c r="SLN136" s="28"/>
      <c r="SLO136" s="28"/>
      <c r="SLP136" s="31"/>
      <c r="SLQ136" s="35"/>
      <c r="SLR136" s="31"/>
      <c r="SLS136" s="26"/>
      <c r="SLT136" s="14"/>
      <c r="SLU136" s="55"/>
      <c r="SLV136" s="28"/>
      <c r="SLW136" s="28"/>
      <c r="SLX136" s="31"/>
      <c r="SLY136" s="35"/>
      <c r="SLZ136" s="31"/>
      <c r="SMA136" s="26"/>
      <c r="SMB136" s="14"/>
      <c r="SMC136" s="55"/>
      <c r="SMD136" s="28"/>
      <c r="SME136" s="28"/>
      <c r="SMF136" s="31"/>
      <c r="SMG136" s="35"/>
      <c r="SMH136" s="31"/>
      <c r="SMI136" s="26"/>
      <c r="SMJ136" s="14"/>
      <c r="SMK136" s="55"/>
      <c r="SML136" s="28"/>
      <c r="SMM136" s="28"/>
      <c r="SMN136" s="31"/>
      <c r="SMO136" s="35"/>
      <c r="SMP136" s="31"/>
      <c r="SMQ136" s="26"/>
      <c r="SMR136" s="14"/>
      <c r="SMS136" s="55"/>
      <c r="SMT136" s="28"/>
      <c r="SMU136" s="28"/>
      <c r="SMV136" s="31"/>
      <c r="SMW136" s="35"/>
      <c r="SMX136" s="31"/>
      <c r="SMY136" s="26"/>
      <c r="SMZ136" s="14"/>
      <c r="SNA136" s="55"/>
      <c r="SNB136" s="28"/>
      <c r="SNC136" s="28"/>
      <c r="SND136" s="31"/>
      <c r="SNE136" s="35"/>
      <c r="SNF136" s="31"/>
      <c r="SNG136" s="26"/>
      <c r="SNH136" s="14"/>
      <c r="SNI136" s="55"/>
      <c r="SNJ136" s="28"/>
      <c r="SNK136" s="28"/>
      <c r="SNL136" s="31"/>
      <c r="SNM136" s="35"/>
      <c r="SNN136" s="31"/>
      <c r="SNO136" s="26"/>
      <c r="SNP136" s="14"/>
      <c r="SNQ136" s="55"/>
      <c r="SNR136" s="28"/>
      <c r="SNS136" s="28"/>
      <c r="SNT136" s="31"/>
      <c r="SNU136" s="35"/>
      <c r="SNV136" s="31"/>
      <c r="SNW136" s="26"/>
      <c r="SNX136" s="14"/>
      <c r="SNY136" s="55"/>
      <c r="SNZ136" s="28"/>
      <c r="SOA136" s="28"/>
      <c r="SOB136" s="31"/>
      <c r="SOC136" s="35"/>
      <c r="SOD136" s="31"/>
      <c r="SOE136" s="26"/>
      <c r="SOF136" s="14"/>
      <c r="SOG136" s="55"/>
      <c r="SOH136" s="28"/>
      <c r="SOI136" s="28"/>
      <c r="SOJ136" s="31"/>
      <c r="SOK136" s="35"/>
      <c r="SOL136" s="31"/>
      <c r="SOM136" s="26"/>
      <c r="SON136" s="14"/>
      <c r="SOO136" s="55"/>
      <c r="SOP136" s="28"/>
      <c r="SOQ136" s="28"/>
      <c r="SOR136" s="31"/>
      <c r="SOS136" s="35"/>
      <c r="SOT136" s="31"/>
      <c r="SOU136" s="26"/>
      <c r="SOV136" s="14"/>
      <c r="SOW136" s="55"/>
      <c r="SOX136" s="28"/>
      <c r="SOY136" s="28"/>
      <c r="SOZ136" s="31"/>
      <c r="SPA136" s="35"/>
      <c r="SPB136" s="31"/>
      <c r="SPC136" s="26"/>
      <c r="SPD136" s="14"/>
      <c r="SPE136" s="55"/>
      <c r="SPF136" s="28"/>
      <c r="SPG136" s="28"/>
      <c r="SPH136" s="31"/>
      <c r="SPI136" s="35"/>
      <c r="SPJ136" s="31"/>
      <c r="SPK136" s="26"/>
      <c r="SPL136" s="14"/>
      <c r="SPM136" s="55"/>
      <c r="SPN136" s="28"/>
      <c r="SPO136" s="28"/>
      <c r="SPP136" s="31"/>
      <c r="SPQ136" s="35"/>
      <c r="SPR136" s="31"/>
      <c r="SPS136" s="26"/>
      <c r="SPT136" s="14"/>
      <c r="SPU136" s="55"/>
      <c r="SPV136" s="28"/>
      <c r="SPW136" s="28"/>
      <c r="SPX136" s="31"/>
      <c r="SPY136" s="35"/>
      <c r="SPZ136" s="31"/>
      <c r="SQA136" s="26"/>
      <c r="SQB136" s="14"/>
      <c r="SQC136" s="55"/>
      <c r="SQD136" s="28"/>
      <c r="SQE136" s="28"/>
      <c r="SQF136" s="31"/>
      <c r="SQG136" s="35"/>
      <c r="SQH136" s="31"/>
      <c r="SQI136" s="26"/>
      <c r="SQJ136" s="14"/>
      <c r="SQK136" s="55"/>
      <c r="SQL136" s="28"/>
      <c r="SQM136" s="28"/>
      <c r="SQN136" s="31"/>
      <c r="SQO136" s="35"/>
      <c r="SQP136" s="31"/>
      <c r="SQQ136" s="26"/>
      <c r="SQR136" s="14"/>
      <c r="SQS136" s="55"/>
      <c r="SQT136" s="28"/>
      <c r="SQU136" s="28"/>
      <c r="SQV136" s="31"/>
      <c r="SQW136" s="35"/>
      <c r="SQX136" s="31"/>
      <c r="SQY136" s="26"/>
      <c r="SQZ136" s="14"/>
      <c r="SRA136" s="55"/>
      <c r="SRB136" s="28"/>
      <c r="SRC136" s="28"/>
      <c r="SRD136" s="31"/>
      <c r="SRE136" s="35"/>
      <c r="SRF136" s="31"/>
      <c r="SRG136" s="26"/>
      <c r="SRH136" s="14"/>
      <c r="SRI136" s="55"/>
      <c r="SRJ136" s="28"/>
      <c r="SRK136" s="28"/>
      <c r="SRL136" s="31"/>
      <c r="SRM136" s="35"/>
      <c r="SRN136" s="31"/>
      <c r="SRO136" s="26"/>
      <c r="SRP136" s="14"/>
      <c r="SRQ136" s="55"/>
      <c r="SRR136" s="28"/>
      <c r="SRS136" s="28"/>
      <c r="SRT136" s="31"/>
      <c r="SRU136" s="35"/>
      <c r="SRV136" s="31"/>
      <c r="SRW136" s="26"/>
      <c r="SRX136" s="14"/>
      <c r="SRY136" s="55"/>
      <c r="SRZ136" s="28"/>
      <c r="SSA136" s="28"/>
      <c r="SSB136" s="31"/>
      <c r="SSC136" s="35"/>
      <c r="SSD136" s="31"/>
      <c r="SSE136" s="26"/>
      <c r="SSF136" s="14"/>
      <c r="SSG136" s="55"/>
      <c r="SSH136" s="28"/>
      <c r="SSI136" s="28"/>
      <c r="SSJ136" s="31"/>
      <c r="SSK136" s="35"/>
      <c r="SSL136" s="31"/>
      <c r="SSM136" s="26"/>
      <c r="SSN136" s="14"/>
      <c r="SSO136" s="55"/>
      <c r="SSP136" s="28"/>
      <c r="SSQ136" s="28"/>
      <c r="SSR136" s="31"/>
      <c r="SSS136" s="35"/>
      <c r="SST136" s="31"/>
      <c r="SSU136" s="26"/>
      <c r="SSV136" s="14"/>
      <c r="SSW136" s="55"/>
      <c r="SSX136" s="28"/>
      <c r="SSY136" s="28"/>
      <c r="SSZ136" s="31"/>
      <c r="STA136" s="35"/>
      <c r="STB136" s="31"/>
      <c r="STC136" s="26"/>
      <c r="STD136" s="14"/>
      <c r="STE136" s="55"/>
      <c r="STF136" s="28"/>
      <c r="STG136" s="28"/>
      <c r="STH136" s="31"/>
      <c r="STI136" s="35"/>
      <c r="STJ136" s="31"/>
      <c r="STK136" s="26"/>
      <c r="STL136" s="14"/>
      <c r="STM136" s="55"/>
      <c r="STN136" s="28"/>
      <c r="STO136" s="28"/>
      <c r="STP136" s="31"/>
      <c r="STQ136" s="35"/>
      <c r="STR136" s="31"/>
      <c r="STS136" s="26"/>
      <c r="STT136" s="14"/>
      <c r="STU136" s="55"/>
      <c r="STV136" s="28"/>
      <c r="STW136" s="28"/>
      <c r="STX136" s="31"/>
      <c r="STY136" s="35"/>
      <c r="STZ136" s="31"/>
      <c r="SUA136" s="26"/>
      <c r="SUB136" s="14"/>
      <c r="SUC136" s="55"/>
      <c r="SUD136" s="28"/>
      <c r="SUE136" s="28"/>
      <c r="SUF136" s="31"/>
      <c r="SUG136" s="35"/>
      <c r="SUH136" s="31"/>
      <c r="SUI136" s="26"/>
      <c r="SUJ136" s="14"/>
      <c r="SUK136" s="55"/>
      <c r="SUL136" s="28"/>
      <c r="SUM136" s="28"/>
      <c r="SUN136" s="31"/>
      <c r="SUO136" s="35"/>
      <c r="SUP136" s="31"/>
      <c r="SUQ136" s="26"/>
      <c r="SUR136" s="14"/>
      <c r="SUS136" s="55"/>
      <c r="SUT136" s="28"/>
      <c r="SUU136" s="28"/>
      <c r="SUV136" s="31"/>
      <c r="SUW136" s="35"/>
      <c r="SUX136" s="31"/>
      <c r="SUY136" s="26"/>
      <c r="SUZ136" s="14"/>
      <c r="SVA136" s="55"/>
      <c r="SVB136" s="28"/>
      <c r="SVC136" s="28"/>
      <c r="SVD136" s="31"/>
      <c r="SVE136" s="35"/>
      <c r="SVF136" s="31"/>
      <c r="SVG136" s="26"/>
      <c r="SVH136" s="14"/>
      <c r="SVI136" s="55"/>
      <c r="SVJ136" s="28"/>
      <c r="SVK136" s="28"/>
      <c r="SVL136" s="31"/>
      <c r="SVM136" s="35"/>
      <c r="SVN136" s="31"/>
      <c r="SVO136" s="26"/>
      <c r="SVP136" s="14"/>
      <c r="SVQ136" s="55"/>
      <c r="SVR136" s="28"/>
      <c r="SVS136" s="28"/>
      <c r="SVT136" s="31"/>
      <c r="SVU136" s="35"/>
      <c r="SVV136" s="31"/>
      <c r="SVW136" s="26"/>
      <c r="SVX136" s="14"/>
      <c r="SVY136" s="55"/>
      <c r="SVZ136" s="28"/>
      <c r="SWA136" s="28"/>
      <c r="SWB136" s="31"/>
      <c r="SWC136" s="35"/>
      <c r="SWD136" s="31"/>
      <c r="SWE136" s="26"/>
      <c r="SWF136" s="14"/>
      <c r="SWG136" s="55"/>
      <c r="SWH136" s="28"/>
      <c r="SWI136" s="28"/>
      <c r="SWJ136" s="31"/>
      <c r="SWK136" s="35"/>
      <c r="SWL136" s="31"/>
      <c r="SWM136" s="26"/>
      <c r="SWN136" s="14"/>
      <c r="SWO136" s="55"/>
      <c r="SWP136" s="28"/>
      <c r="SWQ136" s="28"/>
      <c r="SWR136" s="31"/>
      <c r="SWS136" s="35"/>
      <c r="SWT136" s="31"/>
      <c r="SWU136" s="26"/>
      <c r="SWV136" s="14"/>
      <c r="SWW136" s="55"/>
      <c r="SWX136" s="28"/>
      <c r="SWY136" s="28"/>
      <c r="SWZ136" s="31"/>
      <c r="SXA136" s="35"/>
      <c r="SXB136" s="31"/>
      <c r="SXC136" s="26"/>
      <c r="SXD136" s="14"/>
      <c r="SXE136" s="55"/>
      <c r="SXF136" s="28"/>
      <c r="SXG136" s="28"/>
      <c r="SXH136" s="31"/>
      <c r="SXI136" s="35"/>
      <c r="SXJ136" s="31"/>
      <c r="SXK136" s="26"/>
      <c r="SXL136" s="14"/>
      <c r="SXM136" s="55"/>
      <c r="SXN136" s="28"/>
      <c r="SXO136" s="28"/>
      <c r="SXP136" s="31"/>
      <c r="SXQ136" s="35"/>
      <c r="SXR136" s="31"/>
      <c r="SXS136" s="26"/>
      <c r="SXT136" s="14"/>
      <c r="SXU136" s="55"/>
      <c r="SXV136" s="28"/>
      <c r="SXW136" s="28"/>
      <c r="SXX136" s="31"/>
      <c r="SXY136" s="35"/>
      <c r="SXZ136" s="31"/>
      <c r="SYA136" s="26"/>
      <c r="SYB136" s="14"/>
      <c r="SYC136" s="55"/>
      <c r="SYD136" s="28"/>
      <c r="SYE136" s="28"/>
      <c r="SYF136" s="31"/>
      <c r="SYG136" s="35"/>
      <c r="SYH136" s="31"/>
      <c r="SYI136" s="26"/>
      <c r="SYJ136" s="14"/>
      <c r="SYK136" s="55"/>
      <c r="SYL136" s="28"/>
      <c r="SYM136" s="28"/>
      <c r="SYN136" s="31"/>
      <c r="SYO136" s="35"/>
      <c r="SYP136" s="31"/>
      <c r="SYQ136" s="26"/>
      <c r="SYR136" s="14"/>
      <c r="SYS136" s="55"/>
      <c r="SYT136" s="28"/>
      <c r="SYU136" s="28"/>
      <c r="SYV136" s="31"/>
      <c r="SYW136" s="35"/>
      <c r="SYX136" s="31"/>
      <c r="SYY136" s="26"/>
      <c r="SYZ136" s="14"/>
      <c r="SZA136" s="55"/>
      <c r="SZB136" s="28"/>
      <c r="SZC136" s="28"/>
      <c r="SZD136" s="31"/>
      <c r="SZE136" s="35"/>
      <c r="SZF136" s="31"/>
      <c r="SZG136" s="26"/>
      <c r="SZH136" s="14"/>
      <c r="SZI136" s="55"/>
      <c r="SZJ136" s="28"/>
      <c r="SZK136" s="28"/>
      <c r="SZL136" s="31"/>
      <c r="SZM136" s="35"/>
      <c r="SZN136" s="31"/>
      <c r="SZO136" s="26"/>
      <c r="SZP136" s="14"/>
      <c r="SZQ136" s="55"/>
      <c r="SZR136" s="28"/>
      <c r="SZS136" s="28"/>
      <c r="SZT136" s="31"/>
      <c r="SZU136" s="35"/>
      <c r="SZV136" s="31"/>
      <c r="SZW136" s="26"/>
      <c r="SZX136" s="14"/>
      <c r="SZY136" s="55"/>
      <c r="SZZ136" s="28"/>
      <c r="TAA136" s="28"/>
      <c r="TAB136" s="31"/>
      <c r="TAC136" s="35"/>
      <c r="TAD136" s="31"/>
      <c r="TAE136" s="26"/>
      <c r="TAF136" s="14"/>
      <c r="TAG136" s="55"/>
      <c r="TAH136" s="28"/>
      <c r="TAI136" s="28"/>
      <c r="TAJ136" s="31"/>
      <c r="TAK136" s="35"/>
      <c r="TAL136" s="31"/>
      <c r="TAM136" s="26"/>
      <c r="TAN136" s="14"/>
      <c r="TAO136" s="55"/>
      <c r="TAP136" s="28"/>
      <c r="TAQ136" s="28"/>
      <c r="TAR136" s="31"/>
      <c r="TAS136" s="35"/>
      <c r="TAT136" s="31"/>
      <c r="TAU136" s="26"/>
      <c r="TAV136" s="14"/>
      <c r="TAW136" s="55"/>
      <c r="TAX136" s="28"/>
      <c r="TAY136" s="28"/>
      <c r="TAZ136" s="31"/>
      <c r="TBA136" s="35"/>
      <c r="TBB136" s="31"/>
      <c r="TBC136" s="26"/>
      <c r="TBD136" s="14"/>
      <c r="TBE136" s="55"/>
      <c r="TBF136" s="28"/>
      <c r="TBG136" s="28"/>
      <c r="TBH136" s="31"/>
      <c r="TBI136" s="35"/>
      <c r="TBJ136" s="31"/>
      <c r="TBK136" s="26"/>
      <c r="TBL136" s="14"/>
      <c r="TBM136" s="55"/>
      <c r="TBN136" s="28"/>
      <c r="TBO136" s="28"/>
      <c r="TBP136" s="31"/>
      <c r="TBQ136" s="35"/>
      <c r="TBR136" s="31"/>
      <c r="TBS136" s="26"/>
      <c r="TBT136" s="14"/>
      <c r="TBU136" s="55"/>
      <c r="TBV136" s="28"/>
      <c r="TBW136" s="28"/>
      <c r="TBX136" s="31"/>
      <c r="TBY136" s="35"/>
      <c r="TBZ136" s="31"/>
      <c r="TCA136" s="26"/>
      <c r="TCB136" s="14"/>
      <c r="TCC136" s="55"/>
      <c r="TCD136" s="28"/>
      <c r="TCE136" s="28"/>
      <c r="TCF136" s="31"/>
      <c r="TCG136" s="35"/>
      <c r="TCH136" s="31"/>
      <c r="TCI136" s="26"/>
      <c r="TCJ136" s="14"/>
      <c r="TCK136" s="55"/>
      <c r="TCL136" s="28"/>
      <c r="TCM136" s="28"/>
      <c r="TCN136" s="31"/>
      <c r="TCO136" s="35"/>
      <c r="TCP136" s="31"/>
      <c r="TCQ136" s="26"/>
      <c r="TCR136" s="14"/>
      <c r="TCS136" s="55"/>
      <c r="TCT136" s="28"/>
      <c r="TCU136" s="28"/>
      <c r="TCV136" s="31"/>
      <c r="TCW136" s="35"/>
      <c r="TCX136" s="31"/>
      <c r="TCY136" s="26"/>
      <c r="TCZ136" s="14"/>
      <c r="TDA136" s="55"/>
      <c r="TDB136" s="28"/>
      <c r="TDC136" s="28"/>
      <c r="TDD136" s="31"/>
      <c r="TDE136" s="35"/>
      <c r="TDF136" s="31"/>
      <c r="TDG136" s="26"/>
      <c r="TDH136" s="14"/>
      <c r="TDI136" s="55"/>
      <c r="TDJ136" s="28"/>
      <c r="TDK136" s="28"/>
      <c r="TDL136" s="31"/>
      <c r="TDM136" s="35"/>
      <c r="TDN136" s="31"/>
      <c r="TDO136" s="26"/>
      <c r="TDP136" s="14"/>
      <c r="TDQ136" s="55"/>
      <c r="TDR136" s="28"/>
      <c r="TDS136" s="28"/>
      <c r="TDT136" s="31"/>
      <c r="TDU136" s="35"/>
      <c r="TDV136" s="31"/>
      <c r="TDW136" s="26"/>
      <c r="TDX136" s="14"/>
      <c r="TDY136" s="55"/>
      <c r="TDZ136" s="28"/>
      <c r="TEA136" s="28"/>
      <c r="TEB136" s="31"/>
      <c r="TEC136" s="35"/>
      <c r="TED136" s="31"/>
      <c r="TEE136" s="26"/>
      <c r="TEF136" s="14"/>
      <c r="TEG136" s="55"/>
      <c r="TEH136" s="28"/>
      <c r="TEI136" s="28"/>
      <c r="TEJ136" s="31"/>
      <c r="TEK136" s="35"/>
      <c r="TEL136" s="31"/>
      <c r="TEM136" s="26"/>
      <c r="TEN136" s="14"/>
      <c r="TEO136" s="55"/>
      <c r="TEP136" s="28"/>
      <c r="TEQ136" s="28"/>
      <c r="TER136" s="31"/>
      <c r="TES136" s="35"/>
      <c r="TET136" s="31"/>
      <c r="TEU136" s="26"/>
      <c r="TEV136" s="14"/>
      <c r="TEW136" s="55"/>
      <c r="TEX136" s="28"/>
      <c r="TEY136" s="28"/>
      <c r="TEZ136" s="31"/>
      <c r="TFA136" s="35"/>
      <c r="TFB136" s="31"/>
      <c r="TFC136" s="26"/>
      <c r="TFD136" s="14"/>
      <c r="TFE136" s="55"/>
      <c r="TFF136" s="28"/>
      <c r="TFG136" s="28"/>
      <c r="TFH136" s="31"/>
      <c r="TFI136" s="35"/>
      <c r="TFJ136" s="31"/>
      <c r="TFK136" s="26"/>
      <c r="TFL136" s="14"/>
      <c r="TFM136" s="55"/>
      <c r="TFN136" s="28"/>
      <c r="TFO136" s="28"/>
      <c r="TFP136" s="31"/>
      <c r="TFQ136" s="35"/>
      <c r="TFR136" s="31"/>
      <c r="TFS136" s="26"/>
      <c r="TFT136" s="14"/>
      <c r="TFU136" s="55"/>
      <c r="TFV136" s="28"/>
      <c r="TFW136" s="28"/>
      <c r="TFX136" s="31"/>
      <c r="TFY136" s="35"/>
      <c r="TFZ136" s="31"/>
      <c r="TGA136" s="26"/>
      <c r="TGB136" s="14"/>
      <c r="TGC136" s="55"/>
      <c r="TGD136" s="28"/>
      <c r="TGE136" s="28"/>
      <c r="TGF136" s="31"/>
      <c r="TGG136" s="35"/>
      <c r="TGH136" s="31"/>
      <c r="TGI136" s="26"/>
      <c r="TGJ136" s="14"/>
      <c r="TGK136" s="55"/>
      <c r="TGL136" s="28"/>
      <c r="TGM136" s="28"/>
      <c r="TGN136" s="31"/>
      <c r="TGO136" s="35"/>
      <c r="TGP136" s="31"/>
      <c r="TGQ136" s="26"/>
      <c r="TGR136" s="14"/>
      <c r="TGS136" s="55"/>
      <c r="TGT136" s="28"/>
      <c r="TGU136" s="28"/>
      <c r="TGV136" s="31"/>
      <c r="TGW136" s="35"/>
      <c r="TGX136" s="31"/>
      <c r="TGY136" s="26"/>
      <c r="TGZ136" s="14"/>
      <c r="THA136" s="55"/>
      <c r="THB136" s="28"/>
      <c r="THC136" s="28"/>
      <c r="THD136" s="31"/>
      <c r="THE136" s="35"/>
      <c r="THF136" s="31"/>
      <c r="THG136" s="26"/>
      <c r="THH136" s="14"/>
      <c r="THI136" s="55"/>
      <c r="THJ136" s="28"/>
      <c r="THK136" s="28"/>
      <c r="THL136" s="31"/>
      <c r="THM136" s="35"/>
      <c r="THN136" s="31"/>
      <c r="THO136" s="26"/>
      <c r="THP136" s="14"/>
      <c r="THQ136" s="55"/>
      <c r="THR136" s="28"/>
      <c r="THS136" s="28"/>
      <c r="THT136" s="31"/>
      <c r="THU136" s="35"/>
      <c r="THV136" s="31"/>
      <c r="THW136" s="26"/>
      <c r="THX136" s="14"/>
      <c r="THY136" s="55"/>
      <c r="THZ136" s="28"/>
      <c r="TIA136" s="28"/>
      <c r="TIB136" s="31"/>
      <c r="TIC136" s="35"/>
      <c r="TID136" s="31"/>
      <c r="TIE136" s="26"/>
      <c r="TIF136" s="14"/>
      <c r="TIG136" s="55"/>
      <c r="TIH136" s="28"/>
      <c r="TII136" s="28"/>
      <c r="TIJ136" s="31"/>
      <c r="TIK136" s="35"/>
      <c r="TIL136" s="31"/>
      <c r="TIM136" s="26"/>
      <c r="TIN136" s="14"/>
      <c r="TIO136" s="55"/>
      <c r="TIP136" s="28"/>
      <c r="TIQ136" s="28"/>
      <c r="TIR136" s="31"/>
      <c r="TIS136" s="35"/>
      <c r="TIT136" s="31"/>
      <c r="TIU136" s="26"/>
      <c r="TIV136" s="14"/>
      <c r="TIW136" s="55"/>
      <c r="TIX136" s="28"/>
      <c r="TIY136" s="28"/>
      <c r="TIZ136" s="31"/>
      <c r="TJA136" s="35"/>
      <c r="TJB136" s="31"/>
      <c r="TJC136" s="26"/>
      <c r="TJD136" s="14"/>
      <c r="TJE136" s="55"/>
      <c r="TJF136" s="28"/>
      <c r="TJG136" s="28"/>
      <c r="TJH136" s="31"/>
      <c r="TJI136" s="35"/>
      <c r="TJJ136" s="31"/>
      <c r="TJK136" s="26"/>
      <c r="TJL136" s="14"/>
      <c r="TJM136" s="55"/>
      <c r="TJN136" s="28"/>
      <c r="TJO136" s="28"/>
      <c r="TJP136" s="31"/>
      <c r="TJQ136" s="35"/>
      <c r="TJR136" s="31"/>
      <c r="TJS136" s="26"/>
      <c r="TJT136" s="14"/>
      <c r="TJU136" s="55"/>
      <c r="TJV136" s="28"/>
      <c r="TJW136" s="28"/>
      <c r="TJX136" s="31"/>
      <c r="TJY136" s="35"/>
      <c r="TJZ136" s="31"/>
      <c r="TKA136" s="26"/>
      <c r="TKB136" s="14"/>
      <c r="TKC136" s="55"/>
      <c r="TKD136" s="28"/>
      <c r="TKE136" s="28"/>
      <c r="TKF136" s="31"/>
      <c r="TKG136" s="35"/>
      <c r="TKH136" s="31"/>
      <c r="TKI136" s="26"/>
      <c r="TKJ136" s="14"/>
      <c r="TKK136" s="55"/>
      <c r="TKL136" s="28"/>
      <c r="TKM136" s="28"/>
      <c r="TKN136" s="31"/>
      <c r="TKO136" s="35"/>
      <c r="TKP136" s="31"/>
      <c r="TKQ136" s="26"/>
      <c r="TKR136" s="14"/>
      <c r="TKS136" s="55"/>
      <c r="TKT136" s="28"/>
      <c r="TKU136" s="28"/>
      <c r="TKV136" s="31"/>
      <c r="TKW136" s="35"/>
      <c r="TKX136" s="31"/>
      <c r="TKY136" s="26"/>
      <c r="TKZ136" s="14"/>
      <c r="TLA136" s="55"/>
      <c r="TLB136" s="28"/>
      <c r="TLC136" s="28"/>
      <c r="TLD136" s="31"/>
      <c r="TLE136" s="35"/>
      <c r="TLF136" s="31"/>
      <c r="TLG136" s="26"/>
      <c r="TLH136" s="14"/>
      <c r="TLI136" s="55"/>
      <c r="TLJ136" s="28"/>
      <c r="TLK136" s="28"/>
      <c r="TLL136" s="31"/>
      <c r="TLM136" s="35"/>
      <c r="TLN136" s="31"/>
      <c r="TLO136" s="26"/>
      <c r="TLP136" s="14"/>
      <c r="TLQ136" s="55"/>
      <c r="TLR136" s="28"/>
      <c r="TLS136" s="28"/>
      <c r="TLT136" s="31"/>
      <c r="TLU136" s="35"/>
      <c r="TLV136" s="31"/>
      <c r="TLW136" s="26"/>
      <c r="TLX136" s="14"/>
      <c r="TLY136" s="55"/>
      <c r="TLZ136" s="28"/>
      <c r="TMA136" s="28"/>
      <c r="TMB136" s="31"/>
      <c r="TMC136" s="35"/>
      <c r="TMD136" s="31"/>
      <c r="TME136" s="26"/>
      <c r="TMF136" s="14"/>
      <c r="TMG136" s="55"/>
      <c r="TMH136" s="28"/>
      <c r="TMI136" s="28"/>
      <c r="TMJ136" s="31"/>
      <c r="TMK136" s="35"/>
      <c r="TML136" s="31"/>
      <c r="TMM136" s="26"/>
      <c r="TMN136" s="14"/>
      <c r="TMO136" s="55"/>
      <c r="TMP136" s="28"/>
      <c r="TMQ136" s="28"/>
      <c r="TMR136" s="31"/>
      <c r="TMS136" s="35"/>
      <c r="TMT136" s="31"/>
      <c r="TMU136" s="26"/>
      <c r="TMV136" s="14"/>
      <c r="TMW136" s="55"/>
      <c r="TMX136" s="28"/>
      <c r="TMY136" s="28"/>
      <c r="TMZ136" s="31"/>
      <c r="TNA136" s="35"/>
      <c r="TNB136" s="31"/>
      <c r="TNC136" s="26"/>
      <c r="TND136" s="14"/>
      <c r="TNE136" s="55"/>
      <c r="TNF136" s="28"/>
      <c r="TNG136" s="28"/>
      <c r="TNH136" s="31"/>
      <c r="TNI136" s="35"/>
      <c r="TNJ136" s="31"/>
      <c r="TNK136" s="26"/>
      <c r="TNL136" s="14"/>
      <c r="TNM136" s="55"/>
      <c r="TNN136" s="28"/>
      <c r="TNO136" s="28"/>
      <c r="TNP136" s="31"/>
      <c r="TNQ136" s="35"/>
      <c r="TNR136" s="31"/>
      <c r="TNS136" s="26"/>
      <c r="TNT136" s="14"/>
      <c r="TNU136" s="55"/>
      <c r="TNV136" s="28"/>
      <c r="TNW136" s="28"/>
      <c r="TNX136" s="31"/>
      <c r="TNY136" s="35"/>
      <c r="TNZ136" s="31"/>
      <c r="TOA136" s="26"/>
      <c r="TOB136" s="14"/>
      <c r="TOC136" s="55"/>
      <c r="TOD136" s="28"/>
      <c r="TOE136" s="28"/>
      <c r="TOF136" s="31"/>
      <c r="TOG136" s="35"/>
      <c r="TOH136" s="31"/>
      <c r="TOI136" s="26"/>
      <c r="TOJ136" s="14"/>
      <c r="TOK136" s="55"/>
      <c r="TOL136" s="28"/>
      <c r="TOM136" s="28"/>
      <c r="TON136" s="31"/>
      <c r="TOO136" s="35"/>
      <c r="TOP136" s="31"/>
      <c r="TOQ136" s="26"/>
      <c r="TOR136" s="14"/>
      <c r="TOS136" s="55"/>
      <c r="TOT136" s="28"/>
      <c r="TOU136" s="28"/>
      <c r="TOV136" s="31"/>
      <c r="TOW136" s="35"/>
      <c r="TOX136" s="31"/>
      <c r="TOY136" s="26"/>
      <c r="TOZ136" s="14"/>
      <c r="TPA136" s="55"/>
      <c r="TPB136" s="28"/>
      <c r="TPC136" s="28"/>
      <c r="TPD136" s="31"/>
      <c r="TPE136" s="35"/>
      <c r="TPF136" s="31"/>
      <c r="TPG136" s="26"/>
      <c r="TPH136" s="14"/>
      <c r="TPI136" s="55"/>
      <c r="TPJ136" s="28"/>
      <c r="TPK136" s="28"/>
      <c r="TPL136" s="31"/>
      <c r="TPM136" s="35"/>
      <c r="TPN136" s="31"/>
      <c r="TPO136" s="26"/>
      <c r="TPP136" s="14"/>
      <c r="TPQ136" s="55"/>
      <c r="TPR136" s="28"/>
      <c r="TPS136" s="28"/>
      <c r="TPT136" s="31"/>
      <c r="TPU136" s="35"/>
      <c r="TPV136" s="31"/>
      <c r="TPW136" s="26"/>
      <c r="TPX136" s="14"/>
      <c r="TPY136" s="55"/>
      <c r="TPZ136" s="28"/>
      <c r="TQA136" s="28"/>
      <c r="TQB136" s="31"/>
      <c r="TQC136" s="35"/>
      <c r="TQD136" s="31"/>
      <c r="TQE136" s="26"/>
      <c r="TQF136" s="14"/>
      <c r="TQG136" s="55"/>
      <c r="TQH136" s="28"/>
      <c r="TQI136" s="28"/>
      <c r="TQJ136" s="31"/>
      <c r="TQK136" s="35"/>
      <c r="TQL136" s="31"/>
      <c r="TQM136" s="26"/>
      <c r="TQN136" s="14"/>
      <c r="TQO136" s="55"/>
      <c r="TQP136" s="28"/>
      <c r="TQQ136" s="28"/>
      <c r="TQR136" s="31"/>
      <c r="TQS136" s="35"/>
      <c r="TQT136" s="31"/>
      <c r="TQU136" s="26"/>
      <c r="TQV136" s="14"/>
      <c r="TQW136" s="55"/>
      <c r="TQX136" s="28"/>
      <c r="TQY136" s="28"/>
      <c r="TQZ136" s="31"/>
      <c r="TRA136" s="35"/>
      <c r="TRB136" s="31"/>
      <c r="TRC136" s="26"/>
      <c r="TRD136" s="14"/>
      <c r="TRE136" s="55"/>
      <c r="TRF136" s="28"/>
      <c r="TRG136" s="28"/>
      <c r="TRH136" s="31"/>
      <c r="TRI136" s="35"/>
      <c r="TRJ136" s="31"/>
      <c r="TRK136" s="26"/>
      <c r="TRL136" s="14"/>
      <c r="TRM136" s="55"/>
      <c r="TRN136" s="28"/>
      <c r="TRO136" s="28"/>
      <c r="TRP136" s="31"/>
      <c r="TRQ136" s="35"/>
      <c r="TRR136" s="31"/>
      <c r="TRS136" s="26"/>
      <c r="TRT136" s="14"/>
      <c r="TRU136" s="55"/>
      <c r="TRV136" s="28"/>
      <c r="TRW136" s="28"/>
      <c r="TRX136" s="31"/>
      <c r="TRY136" s="35"/>
      <c r="TRZ136" s="31"/>
      <c r="TSA136" s="26"/>
      <c r="TSB136" s="14"/>
      <c r="TSC136" s="55"/>
      <c r="TSD136" s="28"/>
      <c r="TSE136" s="28"/>
      <c r="TSF136" s="31"/>
      <c r="TSG136" s="35"/>
      <c r="TSH136" s="31"/>
      <c r="TSI136" s="26"/>
      <c r="TSJ136" s="14"/>
      <c r="TSK136" s="55"/>
      <c r="TSL136" s="28"/>
      <c r="TSM136" s="28"/>
      <c r="TSN136" s="31"/>
      <c r="TSO136" s="35"/>
      <c r="TSP136" s="31"/>
      <c r="TSQ136" s="26"/>
      <c r="TSR136" s="14"/>
      <c r="TSS136" s="55"/>
      <c r="TST136" s="28"/>
      <c r="TSU136" s="28"/>
      <c r="TSV136" s="31"/>
      <c r="TSW136" s="35"/>
      <c r="TSX136" s="31"/>
      <c r="TSY136" s="26"/>
      <c r="TSZ136" s="14"/>
      <c r="TTA136" s="55"/>
      <c r="TTB136" s="28"/>
      <c r="TTC136" s="28"/>
      <c r="TTD136" s="31"/>
      <c r="TTE136" s="35"/>
      <c r="TTF136" s="31"/>
      <c r="TTG136" s="26"/>
      <c r="TTH136" s="14"/>
      <c r="TTI136" s="55"/>
      <c r="TTJ136" s="28"/>
      <c r="TTK136" s="28"/>
      <c r="TTL136" s="31"/>
      <c r="TTM136" s="35"/>
      <c r="TTN136" s="31"/>
      <c r="TTO136" s="26"/>
      <c r="TTP136" s="14"/>
      <c r="TTQ136" s="55"/>
      <c r="TTR136" s="28"/>
      <c r="TTS136" s="28"/>
      <c r="TTT136" s="31"/>
      <c r="TTU136" s="35"/>
      <c r="TTV136" s="31"/>
      <c r="TTW136" s="26"/>
      <c r="TTX136" s="14"/>
      <c r="TTY136" s="55"/>
      <c r="TTZ136" s="28"/>
      <c r="TUA136" s="28"/>
      <c r="TUB136" s="31"/>
      <c r="TUC136" s="35"/>
      <c r="TUD136" s="31"/>
      <c r="TUE136" s="26"/>
      <c r="TUF136" s="14"/>
      <c r="TUG136" s="55"/>
      <c r="TUH136" s="28"/>
      <c r="TUI136" s="28"/>
      <c r="TUJ136" s="31"/>
      <c r="TUK136" s="35"/>
      <c r="TUL136" s="31"/>
      <c r="TUM136" s="26"/>
      <c r="TUN136" s="14"/>
      <c r="TUO136" s="55"/>
      <c r="TUP136" s="28"/>
      <c r="TUQ136" s="28"/>
      <c r="TUR136" s="31"/>
      <c r="TUS136" s="35"/>
      <c r="TUT136" s="31"/>
      <c r="TUU136" s="26"/>
      <c r="TUV136" s="14"/>
      <c r="TUW136" s="55"/>
      <c r="TUX136" s="28"/>
      <c r="TUY136" s="28"/>
      <c r="TUZ136" s="31"/>
      <c r="TVA136" s="35"/>
      <c r="TVB136" s="31"/>
      <c r="TVC136" s="26"/>
      <c r="TVD136" s="14"/>
      <c r="TVE136" s="55"/>
      <c r="TVF136" s="28"/>
      <c r="TVG136" s="28"/>
      <c r="TVH136" s="31"/>
      <c r="TVI136" s="35"/>
      <c r="TVJ136" s="31"/>
      <c r="TVK136" s="26"/>
      <c r="TVL136" s="14"/>
      <c r="TVM136" s="55"/>
      <c r="TVN136" s="28"/>
      <c r="TVO136" s="28"/>
      <c r="TVP136" s="31"/>
      <c r="TVQ136" s="35"/>
      <c r="TVR136" s="31"/>
      <c r="TVS136" s="26"/>
      <c r="TVT136" s="14"/>
      <c r="TVU136" s="55"/>
      <c r="TVV136" s="28"/>
      <c r="TVW136" s="28"/>
      <c r="TVX136" s="31"/>
      <c r="TVY136" s="35"/>
      <c r="TVZ136" s="31"/>
      <c r="TWA136" s="26"/>
      <c r="TWB136" s="14"/>
      <c r="TWC136" s="55"/>
      <c r="TWD136" s="28"/>
      <c r="TWE136" s="28"/>
      <c r="TWF136" s="31"/>
      <c r="TWG136" s="35"/>
      <c r="TWH136" s="31"/>
      <c r="TWI136" s="26"/>
      <c r="TWJ136" s="14"/>
      <c r="TWK136" s="55"/>
      <c r="TWL136" s="28"/>
      <c r="TWM136" s="28"/>
      <c r="TWN136" s="31"/>
      <c r="TWO136" s="35"/>
      <c r="TWP136" s="31"/>
      <c r="TWQ136" s="26"/>
      <c r="TWR136" s="14"/>
      <c r="TWS136" s="55"/>
      <c r="TWT136" s="28"/>
      <c r="TWU136" s="28"/>
      <c r="TWV136" s="31"/>
      <c r="TWW136" s="35"/>
      <c r="TWX136" s="31"/>
      <c r="TWY136" s="26"/>
      <c r="TWZ136" s="14"/>
      <c r="TXA136" s="55"/>
      <c r="TXB136" s="28"/>
      <c r="TXC136" s="28"/>
      <c r="TXD136" s="31"/>
      <c r="TXE136" s="35"/>
      <c r="TXF136" s="31"/>
      <c r="TXG136" s="26"/>
      <c r="TXH136" s="14"/>
      <c r="TXI136" s="55"/>
      <c r="TXJ136" s="28"/>
      <c r="TXK136" s="28"/>
      <c r="TXL136" s="31"/>
      <c r="TXM136" s="35"/>
      <c r="TXN136" s="31"/>
      <c r="TXO136" s="26"/>
      <c r="TXP136" s="14"/>
      <c r="TXQ136" s="55"/>
      <c r="TXR136" s="28"/>
      <c r="TXS136" s="28"/>
      <c r="TXT136" s="31"/>
      <c r="TXU136" s="35"/>
      <c r="TXV136" s="31"/>
      <c r="TXW136" s="26"/>
      <c r="TXX136" s="14"/>
      <c r="TXY136" s="55"/>
      <c r="TXZ136" s="28"/>
      <c r="TYA136" s="28"/>
      <c r="TYB136" s="31"/>
      <c r="TYC136" s="35"/>
      <c r="TYD136" s="31"/>
      <c r="TYE136" s="26"/>
      <c r="TYF136" s="14"/>
      <c r="TYG136" s="55"/>
      <c r="TYH136" s="28"/>
      <c r="TYI136" s="28"/>
      <c r="TYJ136" s="31"/>
      <c r="TYK136" s="35"/>
      <c r="TYL136" s="31"/>
      <c r="TYM136" s="26"/>
      <c r="TYN136" s="14"/>
      <c r="TYO136" s="55"/>
      <c r="TYP136" s="28"/>
      <c r="TYQ136" s="28"/>
      <c r="TYR136" s="31"/>
      <c r="TYS136" s="35"/>
      <c r="TYT136" s="31"/>
      <c r="TYU136" s="26"/>
      <c r="TYV136" s="14"/>
      <c r="TYW136" s="55"/>
      <c r="TYX136" s="28"/>
      <c r="TYY136" s="28"/>
      <c r="TYZ136" s="31"/>
      <c r="TZA136" s="35"/>
      <c r="TZB136" s="31"/>
      <c r="TZC136" s="26"/>
      <c r="TZD136" s="14"/>
      <c r="TZE136" s="55"/>
      <c r="TZF136" s="28"/>
      <c r="TZG136" s="28"/>
      <c r="TZH136" s="31"/>
      <c r="TZI136" s="35"/>
      <c r="TZJ136" s="31"/>
      <c r="TZK136" s="26"/>
      <c r="TZL136" s="14"/>
      <c r="TZM136" s="55"/>
      <c r="TZN136" s="28"/>
      <c r="TZO136" s="28"/>
      <c r="TZP136" s="31"/>
      <c r="TZQ136" s="35"/>
      <c r="TZR136" s="31"/>
      <c r="TZS136" s="26"/>
      <c r="TZT136" s="14"/>
      <c r="TZU136" s="55"/>
      <c r="TZV136" s="28"/>
      <c r="TZW136" s="28"/>
      <c r="TZX136" s="31"/>
      <c r="TZY136" s="35"/>
      <c r="TZZ136" s="31"/>
      <c r="UAA136" s="26"/>
      <c r="UAB136" s="14"/>
      <c r="UAC136" s="55"/>
      <c r="UAD136" s="28"/>
      <c r="UAE136" s="28"/>
      <c r="UAF136" s="31"/>
      <c r="UAG136" s="35"/>
      <c r="UAH136" s="31"/>
      <c r="UAI136" s="26"/>
      <c r="UAJ136" s="14"/>
      <c r="UAK136" s="55"/>
      <c r="UAL136" s="28"/>
      <c r="UAM136" s="28"/>
      <c r="UAN136" s="31"/>
      <c r="UAO136" s="35"/>
      <c r="UAP136" s="31"/>
      <c r="UAQ136" s="26"/>
      <c r="UAR136" s="14"/>
      <c r="UAS136" s="55"/>
      <c r="UAT136" s="28"/>
      <c r="UAU136" s="28"/>
      <c r="UAV136" s="31"/>
      <c r="UAW136" s="35"/>
      <c r="UAX136" s="31"/>
      <c r="UAY136" s="26"/>
      <c r="UAZ136" s="14"/>
      <c r="UBA136" s="55"/>
      <c r="UBB136" s="28"/>
      <c r="UBC136" s="28"/>
      <c r="UBD136" s="31"/>
      <c r="UBE136" s="35"/>
      <c r="UBF136" s="31"/>
      <c r="UBG136" s="26"/>
      <c r="UBH136" s="14"/>
      <c r="UBI136" s="55"/>
      <c r="UBJ136" s="28"/>
      <c r="UBK136" s="28"/>
      <c r="UBL136" s="31"/>
      <c r="UBM136" s="35"/>
      <c r="UBN136" s="31"/>
      <c r="UBO136" s="26"/>
      <c r="UBP136" s="14"/>
      <c r="UBQ136" s="55"/>
      <c r="UBR136" s="28"/>
      <c r="UBS136" s="28"/>
      <c r="UBT136" s="31"/>
      <c r="UBU136" s="35"/>
      <c r="UBV136" s="31"/>
      <c r="UBW136" s="26"/>
      <c r="UBX136" s="14"/>
      <c r="UBY136" s="55"/>
      <c r="UBZ136" s="28"/>
      <c r="UCA136" s="28"/>
      <c r="UCB136" s="31"/>
      <c r="UCC136" s="35"/>
      <c r="UCD136" s="31"/>
      <c r="UCE136" s="26"/>
      <c r="UCF136" s="14"/>
      <c r="UCG136" s="55"/>
      <c r="UCH136" s="28"/>
      <c r="UCI136" s="28"/>
      <c r="UCJ136" s="31"/>
      <c r="UCK136" s="35"/>
      <c r="UCL136" s="31"/>
      <c r="UCM136" s="26"/>
      <c r="UCN136" s="14"/>
      <c r="UCO136" s="55"/>
      <c r="UCP136" s="28"/>
      <c r="UCQ136" s="28"/>
      <c r="UCR136" s="31"/>
      <c r="UCS136" s="35"/>
      <c r="UCT136" s="31"/>
      <c r="UCU136" s="26"/>
      <c r="UCV136" s="14"/>
      <c r="UCW136" s="55"/>
      <c r="UCX136" s="28"/>
      <c r="UCY136" s="28"/>
      <c r="UCZ136" s="31"/>
      <c r="UDA136" s="35"/>
      <c r="UDB136" s="31"/>
      <c r="UDC136" s="26"/>
      <c r="UDD136" s="14"/>
      <c r="UDE136" s="55"/>
      <c r="UDF136" s="28"/>
      <c r="UDG136" s="28"/>
      <c r="UDH136" s="31"/>
      <c r="UDI136" s="35"/>
      <c r="UDJ136" s="31"/>
      <c r="UDK136" s="26"/>
      <c r="UDL136" s="14"/>
      <c r="UDM136" s="55"/>
      <c r="UDN136" s="28"/>
      <c r="UDO136" s="28"/>
      <c r="UDP136" s="31"/>
      <c r="UDQ136" s="35"/>
      <c r="UDR136" s="31"/>
      <c r="UDS136" s="26"/>
      <c r="UDT136" s="14"/>
      <c r="UDU136" s="55"/>
      <c r="UDV136" s="28"/>
      <c r="UDW136" s="28"/>
      <c r="UDX136" s="31"/>
      <c r="UDY136" s="35"/>
      <c r="UDZ136" s="31"/>
      <c r="UEA136" s="26"/>
      <c r="UEB136" s="14"/>
      <c r="UEC136" s="55"/>
      <c r="UED136" s="28"/>
      <c r="UEE136" s="28"/>
      <c r="UEF136" s="31"/>
      <c r="UEG136" s="35"/>
      <c r="UEH136" s="31"/>
      <c r="UEI136" s="26"/>
      <c r="UEJ136" s="14"/>
      <c r="UEK136" s="55"/>
      <c r="UEL136" s="28"/>
      <c r="UEM136" s="28"/>
      <c r="UEN136" s="31"/>
      <c r="UEO136" s="35"/>
      <c r="UEP136" s="31"/>
      <c r="UEQ136" s="26"/>
      <c r="UER136" s="14"/>
      <c r="UES136" s="55"/>
      <c r="UET136" s="28"/>
      <c r="UEU136" s="28"/>
      <c r="UEV136" s="31"/>
      <c r="UEW136" s="35"/>
      <c r="UEX136" s="31"/>
      <c r="UEY136" s="26"/>
      <c r="UEZ136" s="14"/>
      <c r="UFA136" s="55"/>
      <c r="UFB136" s="28"/>
      <c r="UFC136" s="28"/>
      <c r="UFD136" s="31"/>
      <c r="UFE136" s="35"/>
      <c r="UFF136" s="31"/>
      <c r="UFG136" s="26"/>
      <c r="UFH136" s="14"/>
      <c r="UFI136" s="55"/>
      <c r="UFJ136" s="28"/>
      <c r="UFK136" s="28"/>
      <c r="UFL136" s="31"/>
      <c r="UFM136" s="35"/>
      <c r="UFN136" s="31"/>
      <c r="UFO136" s="26"/>
      <c r="UFP136" s="14"/>
      <c r="UFQ136" s="55"/>
      <c r="UFR136" s="28"/>
      <c r="UFS136" s="28"/>
      <c r="UFT136" s="31"/>
      <c r="UFU136" s="35"/>
      <c r="UFV136" s="31"/>
      <c r="UFW136" s="26"/>
      <c r="UFX136" s="14"/>
      <c r="UFY136" s="55"/>
      <c r="UFZ136" s="28"/>
      <c r="UGA136" s="28"/>
      <c r="UGB136" s="31"/>
      <c r="UGC136" s="35"/>
      <c r="UGD136" s="31"/>
      <c r="UGE136" s="26"/>
      <c r="UGF136" s="14"/>
      <c r="UGG136" s="55"/>
      <c r="UGH136" s="28"/>
      <c r="UGI136" s="28"/>
      <c r="UGJ136" s="31"/>
      <c r="UGK136" s="35"/>
      <c r="UGL136" s="31"/>
      <c r="UGM136" s="26"/>
      <c r="UGN136" s="14"/>
      <c r="UGO136" s="55"/>
      <c r="UGP136" s="28"/>
      <c r="UGQ136" s="28"/>
      <c r="UGR136" s="31"/>
      <c r="UGS136" s="35"/>
      <c r="UGT136" s="31"/>
      <c r="UGU136" s="26"/>
      <c r="UGV136" s="14"/>
      <c r="UGW136" s="55"/>
      <c r="UGX136" s="28"/>
      <c r="UGY136" s="28"/>
      <c r="UGZ136" s="31"/>
      <c r="UHA136" s="35"/>
      <c r="UHB136" s="31"/>
      <c r="UHC136" s="26"/>
      <c r="UHD136" s="14"/>
      <c r="UHE136" s="55"/>
      <c r="UHF136" s="28"/>
      <c r="UHG136" s="28"/>
      <c r="UHH136" s="31"/>
      <c r="UHI136" s="35"/>
      <c r="UHJ136" s="31"/>
      <c r="UHK136" s="26"/>
      <c r="UHL136" s="14"/>
      <c r="UHM136" s="55"/>
      <c r="UHN136" s="28"/>
      <c r="UHO136" s="28"/>
      <c r="UHP136" s="31"/>
      <c r="UHQ136" s="35"/>
      <c r="UHR136" s="31"/>
      <c r="UHS136" s="26"/>
      <c r="UHT136" s="14"/>
      <c r="UHU136" s="55"/>
      <c r="UHV136" s="28"/>
      <c r="UHW136" s="28"/>
      <c r="UHX136" s="31"/>
      <c r="UHY136" s="35"/>
      <c r="UHZ136" s="31"/>
      <c r="UIA136" s="26"/>
      <c r="UIB136" s="14"/>
      <c r="UIC136" s="55"/>
      <c r="UID136" s="28"/>
      <c r="UIE136" s="28"/>
      <c r="UIF136" s="31"/>
      <c r="UIG136" s="35"/>
      <c r="UIH136" s="31"/>
      <c r="UII136" s="26"/>
      <c r="UIJ136" s="14"/>
      <c r="UIK136" s="55"/>
      <c r="UIL136" s="28"/>
      <c r="UIM136" s="28"/>
      <c r="UIN136" s="31"/>
      <c r="UIO136" s="35"/>
      <c r="UIP136" s="31"/>
      <c r="UIQ136" s="26"/>
      <c r="UIR136" s="14"/>
      <c r="UIS136" s="55"/>
      <c r="UIT136" s="28"/>
      <c r="UIU136" s="28"/>
      <c r="UIV136" s="31"/>
      <c r="UIW136" s="35"/>
      <c r="UIX136" s="31"/>
      <c r="UIY136" s="26"/>
      <c r="UIZ136" s="14"/>
      <c r="UJA136" s="55"/>
      <c r="UJB136" s="28"/>
      <c r="UJC136" s="28"/>
      <c r="UJD136" s="31"/>
      <c r="UJE136" s="35"/>
      <c r="UJF136" s="31"/>
      <c r="UJG136" s="26"/>
      <c r="UJH136" s="14"/>
      <c r="UJI136" s="55"/>
      <c r="UJJ136" s="28"/>
      <c r="UJK136" s="28"/>
      <c r="UJL136" s="31"/>
      <c r="UJM136" s="35"/>
      <c r="UJN136" s="31"/>
      <c r="UJO136" s="26"/>
      <c r="UJP136" s="14"/>
      <c r="UJQ136" s="55"/>
      <c r="UJR136" s="28"/>
      <c r="UJS136" s="28"/>
      <c r="UJT136" s="31"/>
      <c r="UJU136" s="35"/>
      <c r="UJV136" s="31"/>
      <c r="UJW136" s="26"/>
      <c r="UJX136" s="14"/>
      <c r="UJY136" s="55"/>
      <c r="UJZ136" s="28"/>
      <c r="UKA136" s="28"/>
      <c r="UKB136" s="31"/>
      <c r="UKC136" s="35"/>
      <c r="UKD136" s="31"/>
      <c r="UKE136" s="26"/>
      <c r="UKF136" s="14"/>
      <c r="UKG136" s="55"/>
      <c r="UKH136" s="28"/>
      <c r="UKI136" s="28"/>
      <c r="UKJ136" s="31"/>
      <c r="UKK136" s="35"/>
      <c r="UKL136" s="31"/>
      <c r="UKM136" s="26"/>
      <c r="UKN136" s="14"/>
      <c r="UKO136" s="55"/>
      <c r="UKP136" s="28"/>
      <c r="UKQ136" s="28"/>
      <c r="UKR136" s="31"/>
      <c r="UKS136" s="35"/>
      <c r="UKT136" s="31"/>
      <c r="UKU136" s="26"/>
      <c r="UKV136" s="14"/>
      <c r="UKW136" s="55"/>
      <c r="UKX136" s="28"/>
      <c r="UKY136" s="28"/>
      <c r="UKZ136" s="31"/>
      <c r="ULA136" s="35"/>
      <c r="ULB136" s="31"/>
      <c r="ULC136" s="26"/>
      <c r="ULD136" s="14"/>
      <c r="ULE136" s="55"/>
      <c r="ULF136" s="28"/>
      <c r="ULG136" s="28"/>
      <c r="ULH136" s="31"/>
      <c r="ULI136" s="35"/>
      <c r="ULJ136" s="31"/>
      <c r="ULK136" s="26"/>
      <c r="ULL136" s="14"/>
      <c r="ULM136" s="55"/>
      <c r="ULN136" s="28"/>
      <c r="ULO136" s="28"/>
      <c r="ULP136" s="31"/>
      <c r="ULQ136" s="35"/>
      <c r="ULR136" s="31"/>
      <c r="ULS136" s="26"/>
      <c r="ULT136" s="14"/>
      <c r="ULU136" s="55"/>
      <c r="ULV136" s="28"/>
      <c r="ULW136" s="28"/>
      <c r="ULX136" s="31"/>
      <c r="ULY136" s="35"/>
      <c r="ULZ136" s="31"/>
      <c r="UMA136" s="26"/>
      <c r="UMB136" s="14"/>
      <c r="UMC136" s="55"/>
      <c r="UMD136" s="28"/>
      <c r="UME136" s="28"/>
      <c r="UMF136" s="31"/>
      <c r="UMG136" s="35"/>
      <c r="UMH136" s="31"/>
      <c r="UMI136" s="26"/>
      <c r="UMJ136" s="14"/>
      <c r="UMK136" s="55"/>
      <c r="UML136" s="28"/>
      <c r="UMM136" s="28"/>
      <c r="UMN136" s="31"/>
      <c r="UMO136" s="35"/>
      <c r="UMP136" s="31"/>
      <c r="UMQ136" s="26"/>
      <c r="UMR136" s="14"/>
      <c r="UMS136" s="55"/>
      <c r="UMT136" s="28"/>
      <c r="UMU136" s="28"/>
      <c r="UMV136" s="31"/>
      <c r="UMW136" s="35"/>
      <c r="UMX136" s="31"/>
      <c r="UMY136" s="26"/>
      <c r="UMZ136" s="14"/>
      <c r="UNA136" s="55"/>
      <c r="UNB136" s="28"/>
      <c r="UNC136" s="28"/>
      <c r="UND136" s="31"/>
      <c r="UNE136" s="35"/>
      <c r="UNF136" s="31"/>
      <c r="UNG136" s="26"/>
      <c r="UNH136" s="14"/>
      <c r="UNI136" s="55"/>
      <c r="UNJ136" s="28"/>
      <c r="UNK136" s="28"/>
      <c r="UNL136" s="31"/>
      <c r="UNM136" s="35"/>
      <c r="UNN136" s="31"/>
      <c r="UNO136" s="26"/>
      <c r="UNP136" s="14"/>
      <c r="UNQ136" s="55"/>
      <c r="UNR136" s="28"/>
      <c r="UNS136" s="28"/>
      <c r="UNT136" s="31"/>
      <c r="UNU136" s="35"/>
      <c r="UNV136" s="31"/>
      <c r="UNW136" s="26"/>
      <c r="UNX136" s="14"/>
      <c r="UNY136" s="55"/>
      <c r="UNZ136" s="28"/>
      <c r="UOA136" s="28"/>
      <c r="UOB136" s="31"/>
      <c r="UOC136" s="35"/>
      <c r="UOD136" s="31"/>
      <c r="UOE136" s="26"/>
      <c r="UOF136" s="14"/>
      <c r="UOG136" s="55"/>
      <c r="UOH136" s="28"/>
      <c r="UOI136" s="28"/>
      <c r="UOJ136" s="31"/>
      <c r="UOK136" s="35"/>
      <c r="UOL136" s="31"/>
      <c r="UOM136" s="26"/>
      <c r="UON136" s="14"/>
      <c r="UOO136" s="55"/>
      <c r="UOP136" s="28"/>
      <c r="UOQ136" s="28"/>
      <c r="UOR136" s="31"/>
      <c r="UOS136" s="35"/>
      <c r="UOT136" s="31"/>
      <c r="UOU136" s="26"/>
      <c r="UOV136" s="14"/>
      <c r="UOW136" s="55"/>
      <c r="UOX136" s="28"/>
      <c r="UOY136" s="28"/>
      <c r="UOZ136" s="31"/>
      <c r="UPA136" s="35"/>
      <c r="UPB136" s="31"/>
      <c r="UPC136" s="26"/>
      <c r="UPD136" s="14"/>
      <c r="UPE136" s="55"/>
      <c r="UPF136" s="28"/>
      <c r="UPG136" s="28"/>
      <c r="UPH136" s="31"/>
      <c r="UPI136" s="35"/>
      <c r="UPJ136" s="31"/>
      <c r="UPK136" s="26"/>
      <c r="UPL136" s="14"/>
      <c r="UPM136" s="55"/>
      <c r="UPN136" s="28"/>
      <c r="UPO136" s="28"/>
      <c r="UPP136" s="31"/>
      <c r="UPQ136" s="35"/>
      <c r="UPR136" s="31"/>
      <c r="UPS136" s="26"/>
      <c r="UPT136" s="14"/>
      <c r="UPU136" s="55"/>
      <c r="UPV136" s="28"/>
      <c r="UPW136" s="28"/>
      <c r="UPX136" s="31"/>
      <c r="UPY136" s="35"/>
      <c r="UPZ136" s="31"/>
      <c r="UQA136" s="26"/>
      <c r="UQB136" s="14"/>
      <c r="UQC136" s="55"/>
      <c r="UQD136" s="28"/>
      <c r="UQE136" s="28"/>
      <c r="UQF136" s="31"/>
      <c r="UQG136" s="35"/>
      <c r="UQH136" s="31"/>
      <c r="UQI136" s="26"/>
      <c r="UQJ136" s="14"/>
      <c r="UQK136" s="55"/>
      <c r="UQL136" s="28"/>
      <c r="UQM136" s="28"/>
      <c r="UQN136" s="31"/>
      <c r="UQO136" s="35"/>
      <c r="UQP136" s="31"/>
      <c r="UQQ136" s="26"/>
      <c r="UQR136" s="14"/>
      <c r="UQS136" s="55"/>
      <c r="UQT136" s="28"/>
      <c r="UQU136" s="28"/>
      <c r="UQV136" s="31"/>
      <c r="UQW136" s="35"/>
      <c r="UQX136" s="31"/>
      <c r="UQY136" s="26"/>
      <c r="UQZ136" s="14"/>
      <c r="URA136" s="55"/>
      <c r="URB136" s="28"/>
      <c r="URC136" s="28"/>
      <c r="URD136" s="31"/>
      <c r="URE136" s="35"/>
      <c r="URF136" s="31"/>
      <c r="URG136" s="26"/>
      <c r="URH136" s="14"/>
      <c r="URI136" s="55"/>
      <c r="URJ136" s="28"/>
      <c r="URK136" s="28"/>
      <c r="URL136" s="31"/>
      <c r="URM136" s="35"/>
      <c r="URN136" s="31"/>
      <c r="URO136" s="26"/>
      <c r="URP136" s="14"/>
      <c r="URQ136" s="55"/>
      <c r="URR136" s="28"/>
      <c r="URS136" s="28"/>
      <c r="URT136" s="31"/>
      <c r="URU136" s="35"/>
      <c r="URV136" s="31"/>
      <c r="URW136" s="26"/>
      <c r="URX136" s="14"/>
      <c r="URY136" s="55"/>
      <c r="URZ136" s="28"/>
      <c r="USA136" s="28"/>
      <c r="USB136" s="31"/>
      <c r="USC136" s="35"/>
      <c r="USD136" s="31"/>
      <c r="USE136" s="26"/>
      <c r="USF136" s="14"/>
      <c r="USG136" s="55"/>
      <c r="USH136" s="28"/>
      <c r="USI136" s="28"/>
      <c r="USJ136" s="31"/>
      <c r="USK136" s="35"/>
      <c r="USL136" s="31"/>
      <c r="USM136" s="26"/>
      <c r="USN136" s="14"/>
      <c r="USO136" s="55"/>
      <c r="USP136" s="28"/>
      <c r="USQ136" s="28"/>
      <c r="USR136" s="31"/>
      <c r="USS136" s="35"/>
      <c r="UST136" s="31"/>
      <c r="USU136" s="26"/>
      <c r="USV136" s="14"/>
      <c r="USW136" s="55"/>
      <c r="USX136" s="28"/>
      <c r="USY136" s="28"/>
      <c r="USZ136" s="31"/>
      <c r="UTA136" s="35"/>
      <c r="UTB136" s="31"/>
      <c r="UTC136" s="26"/>
      <c r="UTD136" s="14"/>
      <c r="UTE136" s="55"/>
      <c r="UTF136" s="28"/>
      <c r="UTG136" s="28"/>
      <c r="UTH136" s="31"/>
      <c r="UTI136" s="35"/>
      <c r="UTJ136" s="31"/>
      <c r="UTK136" s="26"/>
      <c r="UTL136" s="14"/>
      <c r="UTM136" s="55"/>
      <c r="UTN136" s="28"/>
      <c r="UTO136" s="28"/>
      <c r="UTP136" s="31"/>
      <c r="UTQ136" s="35"/>
      <c r="UTR136" s="31"/>
      <c r="UTS136" s="26"/>
      <c r="UTT136" s="14"/>
      <c r="UTU136" s="55"/>
      <c r="UTV136" s="28"/>
      <c r="UTW136" s="28"/>
      <c r="UTX136" s="31"/>
      <c r="UTY136" s="35"/>
      <c r="UTZ136" s="31"/>
      <c r="UUA136" s="26"/>
      <c r="UUB136" s="14"/>
      <c r="UUC136" s="55"/>
      <c r="UUD136" s="28"/>
      <c r="UUE136" s="28"/>
      <c r="UUF136" s="31"/>
      <c r="UUG136" s="35"/>
      <c r="UUH136" s="31"/>
      <c r="UUI136" s="26"/>
      <c r="UUJ136" s="14"/>
      <c r="UUK136" s="55"/>
      <c r="UUL136" s="28"/>
      <c r="UUM136" s="28"/>
      <c r="UUN136" s="31"/>
      <c r="UUO136" s="35"/>
      <c r="UUP136" s="31"/>
      <c r="UUQ136" s="26"/>
      <c r="UUR136" s="14"/>
      <c r="UUS136" s="55"/>
      <c r="UUT136" s="28"/>
      <c r="UUU136" s="28"/>
      <c r="UUV136" s="31"/>
      <c r="UUW136" s="35"/>
      <c r="UUX136" s="31"/>
      <c r="UUY136" s="26"/>
      <c r="UUZ136" s="14"/>
      <c r="UVA136" s="55"/>
      <c r="UVB136" s="28"/>
      <c r="UVC136" s="28"/>
      <c r="UVD136" s="31"/>
      <c r="UVE136" s="35"/>
      <c r="UVF136" s="31"/>
      <c r="UVG136" s="26"/>
      <c r="UVH136" s="14"/>
      <c r="UVI136" s="55"/>
      <c r="UVJ136" s="28"/>
      <c r="UVK136" s="28"/>
      <c r="UVL136" s="31"/>
      <c r="UVM136" s="35"/>
      <c r="UVN136" s="31"/>
      <c r="UVO136" s="26"/>
      <c r="UVP136" s="14"/>
      <c r="UVQ136" s="55"/>
      <c r="UVR136" s="28"/>
      <c r="UVS136" s="28"/>
      <c r="UVT136" s="31"/>
      <c r="UVU136" s="35"/>
      <c r="UVV136" s="31"/>
      <c r="UVW136" s="26"/>
      <c r="UVX136" s="14"/>
      <c r="UVY136" s="55"/>
      <c r="UVZ136" s="28"/>
      <c r="UWA136" s="28"/>
      <c r="UWB136" s="31"/>
      <c r="UWC136" s="35"/>
      <c r="UWD136" s="31"/>
      <c r="UWE136" s="26"/>
      <c r="UWF136" s="14"/>
      <c r="UWG136" s="55"/>
      <c r="UWH136" s="28"/>
      <c r="UWI136" s="28"/>
      <c r="UWJ136" s="31"/>
      <c r="UWK136" s="35"/>
      <c r="UWL136" s="31"/>
      <c r="UWM136" s="26"/>
      <c r="UWN136" s="14"/>
      <c r="UWO136" s="55"/>
      <c r="UWP136" s="28"/>
      <c r="UWQ136" s="28"/>
      <c r="UWR136" s="31"/>
      <c r="UWS136" s="35"/>
      <c r="UWT136" s="31"/>
      <c r="UWU136" s="26"/>
      <c r="UWV136" s="14"/>
      <c r="UWW136" s="55"/>
      <c r="UWX136" s="28"/>
      <c r="UWY136" s="28"/>
      <c r="UWZ136" s="31"/>
      <c r="UXA136" s="35"/>
      <c r="UXB136" s="31"/>
      <c r="UXC136" s="26"/>
      <c r="UXD136" s="14"/>
      <c r="UXE136" s="55"/>
      <c r="UXF136" s="28"/>
      <c r="UXG136" s="28"/>
      <c r="UXH136" s="31"/>
      <c r="UXI136" s="35"/>
      <c r="UXJ136" s="31"/>
      <c r="UXK136" s="26"/>
      <c r="UXL136" s="14"/>
      <c r="UXM136" s="55"/>
      <c r="UXN136" s="28"/>
      <c r="UXO136" s="28"/>
      <c r="UXP136" s="31"/>
      <c r="UXQ136" s="35"/>
      <c r="UXR136" s="31"/>
      <c r="UXS136" s="26"/>
      <c r="UXT136" s="14"/>
      <c r="UXU136" s="55"/>
      <c r="UXV136" s="28"/>
      <c r="UXW136" s="28"/>
      <c r="UXX136" s="31"/>
      <c r="UXY136" s="35"/>
      <c r="UXZ136" s="31"/>
      <c r="UYA136" s="26"/>
      <c r="UYB136" s="14"/>
      <c r="UYC136" s="55"/>
      <c r="UYD136" s="28"/>
      <c r="UYE136" s="28"/>
      <c r="UYF136" s="31"/>
      <c r="UYG136" s="35"/>
      <c r="UYH136" s="31"/>
      <c r="UYI136" s="26"/>
      <c r="UYJ136" s="14"/>
      <c r="UYK136" s="55"/>
      <c r="UYL136" s="28"/>
      <c r="UYM136" s="28"/>
      <c r="UYN136" s="31"/>
      <c r="UYO136" s="35"/>
      <c r="UYP136" s="31"/>
      <c r="UYQ136" s="26"/>
      <c r="UYR136" s="14"/>
      <c r="UYS136" s="55"/>
      <c r="UYT136" s="28"/>
      <c r="UYU136" s="28"/>
      <c r="UYV136" s="31"/>
      <c r="UYW136" s="35"/>
      <c r="UYX136" s="31"/>
      <c r="UYY136" s="26"/>
      <c r="UYZ136" s="14"/>
      <c r="UZA136" s="55"/>
      <c r="UZB136" s="28"/>
      <c r="UZC136" s="28"/>
      <c r="UZD136" s="31"/>
      <c r="UZE136" s="35"/>
      <c r="UZF136" s="31"/>
      <c r="UZG136" s="26"/>
      <c r="UZH136" s="14"/>
      <c r="UZI136" s="55"/>
      <c r="UZJ136" s="28"/>
      <c r="UZK136" s="28"/>
      <c r="UZL136" s="31"/>
      <c r="UZM136" s="35"/>
      <c r="UZN136" s="31"/>
      <c r="UZO136" s="26"/>
      <c r="UZP136" s="14"/>
      <c r="UZQ136" s="55"/>
      <c r="UZR136" s="28"/>
      <c r="UZS136" s="28"/>
      <c r="UZT136" s="31"/>
      <c r="UZU136" s="35"/>
      <c r="UZV136" s="31"/>
      <c r="UZW136" s="26"/>
      <c r="UZX136" s="14"/>
      <c r="UZY136" s="55"/>
      <c r="UZZ136" s="28"/>
      <c r="VAA136" s="28"/>
      <c r="VAB136" s="31"/>
      <c r="VAC136" s="35"/>
      <c r="VAD136" s="31"/>
      <c r="VAE136" s="26"/>
      <c r="VAF136" s="14"/>
      <c r="VAG136" s="55"/>
      <c r="VAH136" s="28"/>
      <c r="VAI136" s="28"/>
      <c r="VAJ136" s="31"/>
      <c r="VAK136" s="35"/>
      <c r="VAL136" s="31"/>
      <c r="VAM136" s="26"/>
      <c r="VAN136" s="14"/>
      <c r="VAO136" s="55"/>
      <c r="VAP136" s="28"/>
      <c r="VAQ136" s="28"/>
      <c r="VAR136" s="31"/>
      <c r="VAS136" s="35"/>
      <c r="VAT136" s="31"/>
      <c r="VAU136" s="26"/>
      <c r="VAV136" s="14"/>
      <c r="VAW136" s="55"/>
      <c r="VAX136" s="28"/>
      <c r="VAY136" s="28"/>
      <c r="VAZ136" s="31"/>
      <c r="VBA136" s="35"/>
      <c r="VBB136" s="31"/>
      <c r="VBC136" s="26"/>
      <c r="VBD136" s="14"/>
      <c r="VBE136" s="55"/>
      <c r="VBF136" s="28"/>
      <c r="VBG136" s="28"/>
      <c r="VBH136" s="31"/>
      <c r="VBI136" s="35"/>
      <c r="VBJ136" s="31"/>
      <c r="VBK136" s="26"/>
      <c r="VBL136" s="14"/>
      <c r="VBM136" s="55"/>
      <c r="VBN136" s="28"/>
      <c r="VBO136" s="28"/>
      <c r="VBP136" s="31"/>
      <c r="VBQ136" s="35"/>
      <c r="VBR136" s="31"/>
      <c r="VBS136" s="26"/>
      <c r="VBT136" s="14"/>
      <c r="VBU136" s="55"/>
      <c r="VBV136" s="28"/>
      <c r="VBW136" s="28"/>
      <c r="VBX136" s="31"/>
      <c r="VBY136" s="35"/>
      <c r="VBZ136" s="31"/>
      <c r="VCA136" s="26"/>
      <c r="VCB136" s="14"/>
      <c r="VCC136" s="55"/>
      <c r="VCD136" s="28"/>
      <c r="VCE136" s="28"/>
      <c r="VCF136" s="31"/>
      <c r="VCG136" s="35"/>
      <c r="VCH136" s="31"/>
      <c r="VCI136" s="26"/>
      <c r="VCJ136" s="14"/>
      <c r="VCK136" s="55"/>
      <c r="VCL136" s="28"/>
      <c r="VCM136" s="28"/>
      <c r="VCN136" s="31"/>
      <c r="VCO136" s="35"/>
      <c r="VCP136" s="31"/>
      <c r="VCQ136" s="26"/>
      <c r="VCR136" s="14"/>
      <c r="VCS136" s="55"/>
      <c r="VCT136" s="28"/>
      <c r="VCU136" s="28"/>
      <c r="VCV136" s="31"/>
      <c r="VCW136" s="35"/>
      <c r="VCX136" s="31"/>
      <c r="VCY136" s="26"/>
      <c r="VCZ136" s="14"/>
      <c r="VDA136" s="55"/>
      <c r="VDB136" s="28"/>
      <c r="VDC136" s="28"/>
      <c r="VDD136" s="31"/>
      <c r="VDE136" s="35"/>
      <c r="VDF136" s="31"/>
      <c r="VDG136" s="26"/>
      <c r="VDH136" s="14"/>
      <c r="VDI136" s="55"/>
      <c r="VDJ136" s="28"/>
      <c r="VDK136" s="28"/>
      <c r="VDL136" s="31"/>
      <c r="VDM136" s="35"/>
      <c r="VDN136" s="31"/>
      <c r="VDO136" s="26"/>
      <c r="VDP136" s="14"/>
      <c r="VDQ136" s="55"/>
      <c r="VDR136" s="28"/>
      <c r="VDS136" s="28"/>
      <c r="VDT136" s="31"/>
      <c r="VDU136" s="35"/>
      <c r="VDV136" s="31"/>
      <c r="VDW136" s="26"/>
      <c r="VDX136" s="14"/>
      <c r="VDY136" s="55"/>
      <c r="VDZ136" s="28"/>
      <c r="VEA136" s="28"/>
      <c r="VEB136" s="31"/>
      <c r="VEC136" s="35"/>
      <c r="VED136" s="31"/>
      <c r="VEE136" s="26"/>
      <c r="VEF136" s="14"/>
      <c r="VEG136" s="55"/>
      <c r="VEH136" s="28"/>
      <c r="VEI136" s="28"/>
      <c r="VEJ136" s="31"/>
      <c r="VEK136" s="35"/>
      <c r="VEL136" s="31"/>
      <c r="VEM136" s="26"/>
      <c r="VEN136" s="14"/>
      <c r="VEO136" s="55"/>
      <c r="VEP136" s="28"/>
      <c r="VEQ136" s="28"/>
      <c r="VER136" s="31"/>
      <c r="VES136" s="35"/>
      <c r="VET136" s="31"/>
      <c r="VEU136" s="26"/>
      <c r="VEV136" s="14"/>
      <c r="VEW136" s="55"/>
      <c r="VEX136" s="28"/>
      <c r="VEY136" s="28"/>
      <c r="VEZ136" s="31"/>
      <c r="VFA136" s="35"/>
      <c r="VFB136" s="31"/>
      <c r="VFC136" s="26"/>
      <c r="VFD136" s="14"/>
      <c r="VFE136" s="55"/>
      <c r="VFF136" s="28"/>
      <c r="VFG136" s="28"/>
      <c r="VFH136" s="31"/>
      <c r="VFI136" s="35"/>
      <c r="VFJ136" s="31"/>
      <c r="VFK136" s="26"/>
      <c r="VFL136" s="14"/>
      <c r="VFM136" s="55"/>
      <c r="VFN136" s="28"/>
      <c r="VFO136" s="28"/>
      <c r="VFP136" s="31"/>
      <c r="VFQ136" s="35"/>
      <c r="VFR136" s="31"/>
      <c r="VFS136" s="26"/>
      <c r="VFT136" s="14"/>
      <c r="VFU136" s="55"/>
      <c r="VFV136" s="28"/>
      <c r="VFW136" s="28"/>
      <c r="VFX136" s="31"/>
      <c r="VFY136" s="35"/>
      <c r="VFZ136" s="31"/>
      <c r="VGA136" s="26"/>
      <c r="VGB136" s="14"/>
      <c r="VGC136" s="55"/>
      <c r="VGD136" s="28"/>
      <c r="VGE136" s="28"/>
      <c r="VGF136" s="31"/>
      <c r="VGG136" s="35"/>
      <c r="VGH136" s="31"/>
      <c r="VGI136" s="26"/>
      <c r="VGJ136" s="14"/>
      <c r="VGK136" s="55"/>
      <c r="VGL136" s="28"/>
      <c r="VGM136" s="28"/>
      <c r="VGN136" s="31"/>
      <c r="VGO136" s="35"/>
      <c r="VGP136" s="31"/>
      <c r="VGQ136" s="26"/>
      <c r="VGR136" s="14"/>
      <c r="VGS136" s="55"/>
      <c r="VGT136" s="28"/>
      <c r="VGU136" s="28"/>
      <c r="VGV136" s="31"/>
      <c r="VGW136" s="35"/>
      <c r="VGX136" s="31"/>
      <c r="VGY136" s="26"/>
      <c r="VGZ136" s="14"/>
      <c r="VHA136" s="55"/>
      <c r="VHB136" s="28"/>
      <c r="VHC136" s="28"/>
      <c r="VHD136" s="31"/>
      <c r="VHE136" s="35"/>
      <c r="VHF136" s="31"/>
      <c r="VHG136" s="26"/>
      <c r="VHH136" s="14"/>
      <c r="VHI136" s="55"/>
      <c r="VHJ136" s="28"/>
      <c r="VHK136" s="28"/>
      <c r="VHL136" s="31"/>
      <c r="VHM136" s="35"/>
      <c r="VHN136" s="31"/>
      <c r="VHO136" s="26"/>
      <c r="VHP136" s="14"/>
      <c r="VHQ136" s="55"/>
      <c r="VHR136" s="28"/>
      <c r="VHS136" s="28"/>
      <c r="VHT136" s="31"/>
      <c r="VHU136" s="35"/>
      <c r="VHV136" s="31"/>
      <c r="VHW136" s="26"/>
      <c r="VHX136" s="14"/>
      <c r="VHY136" s="55"/>
      <c r="VHZ136" s="28"/>
      <c r="VIA136" s="28"/>
      <c r="VIB136" s="31"/>
      <c r="VIC136" s="35"/>
      <c r="VID136" s="31"/>
      <c r="VIE136" s="26"/>
      <c r="VIF136" s="14"/>
      <c r="VIG136" s="55"/>
      <c r="VIH136" s="28"/>
      <c r="VII136" s="28"/>
      <c r="VIJ136" s="31"/>
      <c r="VIK136" s="35"/>
      <c r="VIL136" s="31"/>
      <c r="VIM136" s="26"/>
      <c r="VIN136" s="14"/>
      <c r="VIO136" s="55"/>
      <c r="VIP136" s="28"/>
      <c r="VIQ136" s="28"/>
      <c r="VIR136" s="31"/>
      <c r="VIS136" s="35"/>
      <c r="VIT136" s="31"/>
      <c r="VIU136" s="26"/>
      <c r="VIV136" s="14"/>
      <c r="VIW136" s="55"/>
      <c r="VIX136" s="28"/>
      <c r="VIY136" s="28"/>
      <c r="VIZ136" s="31"/>
      <c r="VJA136" s="35"/>
      <c r="VJB136" s="31"/>
      <c r="VJC136" s="26"/>
      <c r="VJD136" s="14"/>
      <c r="VJE136" s="55"/>
      <c r="VJF136" s="28"/>
      <c r="VJG136" s="28"/>
      <c r="VJH136" s="31"/>
      <c r="VJI136" s="35"/>
      <c r="VJJ136" s="31"/>
      <c r="VJK136" s="26"/>
      <c r="VJL136" s="14"/>
      <c r="VJM136" s="55"/>
      <c r="VJN136" s="28"/>
      <c r="VJO136" s="28"/>
      <c r="VJP136" s="31"/>
      <c r="VJQ136" s="35"/>
      <c r="VJR136" s="31"/>
      <c r="VJS136" s="26"/>
      <c r="VJT136" s="14"/>
      <c r="VJU136" s="55"/>
      <c r="VJV136" s="28"/>
      <c r="VJW136" s="28"/>
      <c r="VJX136" s="31"/>
      <c r="VJY136" s="35"/>
      <c r="VJZ136" s="31"/>
      <c r="VKA136" s="26"/>
      <c r="VKB136" s="14"/>
      <c r="VKC136" s="55"/>
      <c r="VKD136" s="28"/>
      <c r="VKE136" s="28"/>
      <c r="VKF136" s="31"/>
      <c r="VKG136" s="35"/>
      <c r="VKH136" s="31"/>
      <c r="VKI136" s="26"/>
      <c r="VKJ136" s="14"/>
      <c r="VKK136" s="55"/>
      <c r="VKL136" s="28"/>
      <c r="VKM136" s="28"/>
      <c r="VKN136" s="31"/>
      <c r="VKO136" s="35"/>
      <c r="VKP136" s="31"/>
      <c r="VKQ136" s="26"/>
      <c r="VKR136" s="14"/>
      <c r="VKS136" s="55"/>
      <c r="VKT136" s="28"/>
      <c r="VKU136" s="28"/>
      <c r="VKV136" s="31"/>
      <c r="VKW136" s="35"/>
      <c r="VKX136" s="31"/>
      <c r="VKY136" s="26"/>
      <c r="VKZ136" s="14"/>
      <c r="VLA136" s="55"/>
      <c r="VLB136" s="28"/>
      <c r="VLC136" s="28"/>
      <c r="VLD136" s="31"/>
      <c r="VLE136" s="35"/>
      <c r="VLF136" s="31"/>
      <c r="VLG136" s="26"/>
      <c r="VLH136" s="14"/>
      <c r="VLI136" s="55"/>
      <c r="VLJ136" s="28"/>
      <c r="VLK136" s="28"/>
      <c r="VLL136" s="31"/>
      <c r="VLM136" s="35"/>
      <c r="VLN136" s="31"/>
      <c r="VLO136" s="26"/>
      <c r="VLP136" s="14"/>
      <c r="VLQ136" s="55"/>
      <c r="VLR136" s="28"/>
      <c r="VLS136" s="28"/>
      <c r="VLT136" s="31"/>
      <c r="VLU136" s="35"/>
      <c r="VLV136" s="31"/>
      <c r="VLW136" s="26"/>
      <c r="VLX136" s="14"/>
      <c r="VLY136" s="55"/>
      <c r="VLZ136" s="28"/>
      <c r="VMA136" s="28"/>
      <c r="VMB136" s="31"/>
      <c r="VMC136" s="35"/>
      <c r="VMD136" s="31"/>
      <c r="VME136" s="26"/>
      <c r="VMF136" s="14"/>
      <c r="VMG136" s="55"/>
      <c r="VMH136" s="28"/>
      <c r="VMI136" s="28"/>
      <c r="VMJ136" s="31"/>
      <c r="VMK136" s="35"/>
      <c r="VML136" s="31"/>
      <c r="VMM136" s="26"/>
      <c r="VMN136" s="14"/>
      <c r="VMO136" s="55"/>
      <c r="VMP136" s="28"/>
      <c r="VMQ136" s="28"/>
      <c r="VMR136" s="31"/>
      <c r="VMS136" s="35"/>
      <c r="VMT136" s="31"/>
      <c r="VMU136" s="26"/>
      <c r="VMV136" s="14"/>
      <c r="VMW136" s="55"/>
      <c r="VMX136" s="28"/>
      <c r="VMY136" s="28"/>
      <c r="VMZ136" s="31"/>
      <c r="VNA136" s="35"/>
      <c r="VNB136" s="31"/>
      <c r="VNC136" s="26"/>
      <c r="VND136" s="14"/>
      <c r="VNE136" s="55"/>
      <c r="VNF136" s="28"/>
      <c r="VNG136" s="28"/>
      <c r="VNH136" s="31"/>
      <c r="VNI136" s="35"/>
      <c r="VNJ136" s="31"/>
      <c r="VNK136" s="26"/>
      <c r="VNL136" s="14"/>
      <c r="VNM136" s="55"/>
      <c r="VNN136" s="28"/>
      <c r="VNO136" s="28"/>
      <c r="VNP136" s="31"/>
      <c r="VNQ136" s="35"/>
      <c r="VNR136" s="31"/>
      <c r="VNS136" s="26"/>
      <c r="VNT136" s="14"/>
      <c r="VNU136" s="55"/>
      <c r="VNV136" s="28"/>
      <c r="VNW136" s="28"/>
      <c r="VNX136" s="31"/>
      <c r="VNY136" s="35"/>
      <c r="VNZ136" s="31"/>
      <c r="VOA136" s="26"/>
      <c r="VOB136" s="14"/>
      <c r="VOC136" s="55"/>
      <c r="VOD136" s="28"/>
      <c r="VOE136" s="28"/>
      <c r="VOF136" s="31"/>
      <c r="VOG136" s="35"/>
      <c r="VOH136" s="31"/>
      <c r="VOI136" s="26"/>
      <c r="VOJ136" s="14"/>
      <c r="VOK136" s="55"/>
      <c r="VOL136" s="28"/>
      <c r="VOM136" s="28"/>
      <c r="VON136" s="31"/>
      <c r="VOO136" s="35"/>
      <c r="VOP136" s="31"/>
      <c r="VOQ136" s="26"/>
      <c r="VOR136" s="14"/>
      <c r="VOS136" s="55"/>
      <c r="VOT136" s="28"/>
      <c r="VOU136" s="28"/>
      <c r="VOV136" s="31"/>
      <c r="VOW136" s="35"/>
      <c r="VOX136" s="31"/>
      <c r="VOY136" s="26"/>
      <c r="VOZ136" s="14"/>
      <c r="VPA136" s="55"/>
      <c r="VPB136" s="28"/>
      <c r="VPC136" s="28"/>
      <c r="VPD136" s="31"/>
      <c r="VPE136" s="35"/>
      <c r="VPF136" s="31"/>
      <c r="VPG136" s="26"/>
      <c r="VPH136" s="14"/>
      <c r="VPI136" s="55"/>
      <c r="VPJ136" s="28"/>
      <c r="VPK136" s="28"/>
      <c r="VPL136" s="31"/>
      <c r="VPM136" s="35"/>
      <c r="VPN136" s="31"/>
      <c r="VPO136" s="26"/>
      <c r="VPP136" s="14"/>
      <c r="VPQ136" s="55"/>
      <c r="VPR136" s="28"/>
      <c r="VPS136" s="28"/>
      <c r="VPT136" s="31"/>
      <c r="VPU136" s="35"/>
      <c r="VPV136" s="31"/>
      <c r="VPW136" s="26"/>
      <c r="VPX136" s="14"/>
      <c r="VPY136" s="55"/>
      <c r="VPZ136" s="28"/>
      <c r="VQA136" s="28"/>
      <c r="VQB136" s="31"/>
      <c r="VQC136" s="35"/>
      <c r="VQD136" s="31"/>
      <c r="VQE136" s="26"/>
      <c r="VQF136" s="14"/>
      <c r="VQG136" s="55"/>
      <c r="VQH136" s="28"/>
      <c r="VQI136" s="28"/>
      <c r="VQJ136" s="31"/>
      <c r="VQK136" s="35"/>
      <c r="VQL136" s="31"/>
      <c r="VQM136" s="26"/>
      <c r="VQN136" s="14"/>
      <c r="VQO136" s="55"/>
      <c r="VQP136" s="28"/>
      <c r="VQQ136" s="28"/>
      <c r="VQR136" s="31"/>
      <c r="VQS136" s="35"/>
      <c r="VQT136" s="31"/>
      <c r="VQU136" s="26"/>
      <c r="VQV136" s="14"/>
      <c r="VQW136" s="55"/>
      <c r="VQX136" s="28"/>
      <c r="VQY136" s="28"/>
      <c r="VQZ136" s="31"/>
      <c r="VRA136" s="35"/>
      <c r="VRB136" s="31"/>
      <c r="VRC136" s="26"/>
      <c r="VRD136" s="14"/>
      <c r="VRE136" s="55"/>
      <c r="VRF136" s="28"/>
      <c r="VRG136" s="28"/>
      <c r="VRH136" s="31"/>
      <c r="VRI136" s="35"/>
      <c r="VRJ136" s="31"/>
      <c r="VRK136" s="26"/>
      <c r="VRL136" s="14"/>
      <c r="VRM136" s="55"/>
      <c r="VRN136" s="28"/>
      <c r="VRO136" s="28"/>
      <c r="VRP136" s="31"/>
      <c r="VRQ136" s="35"/>
      <c r="VRR136" s="31"/>
      <c r="VRS136" s="26"/>
      <c r="VRT136" s="14"/>
      <c r="VRU136" s="55"/>
      <c r="VRV136" s="28"/>
      <c r="VRW136" s="28"/>
      <c r="VRX136" s="31"/>
      <c r="VRY136" s="35"/>
      <c r="VRZ136" s="31"/>
      <c r="VSA136" s="26"/>
      <c r="VSB136" s="14"/>
      <c r="VSC136" s="55"/>
      <c r="VSD136" s="28"/>
      <c r="VSE136" s="28"/>
      <c r="VSF136" s="31"/>
      <c r="VSG136" s="35"/>
      <c r="VSH136" s="31"/>
      <c r="VSI136" s="26"/>
      <c r="VSJ136" s="14"/>
      <c r="VSK136" s="55"/>
      <c r="VSL136" s="28"/>
      <c r="VSM136" s="28"/>
      <c r="VSN136" s="31"/>
      <c r="VSO136" s="35"/>
      <c r="VSP136" s="31"/>
      <c r="VSQ136" s="26"/>
      <c r="VSR136" s="14"/>
      <c r="VSS136" s="55"/>
      <c r="VST136" s="28"/>
      <c r="VSU136" s="28"/>
      <c r="VSV136" s="31"/>
      <c r="VSW136" s="35"/>
      <c r="VSX136" s="31"/>
      <c r="VSY136" s="26"/>
      <c r="VSZ136" s="14"/>
      <c r="VTA136" s="55"/>
      <c r="VTB136" s="28"/>
      <c r="VTC136" s="28"/>
      <c r="VTD136" s="31"/>
      <c r="VTE136" s="35"/>
      <c r="VTF136" s="31"/>
      <c r="VTG136" s="26"/>
      <c r="VTH136" s="14"/>
      <c r="VTI136" s="55"/>
      <c r="VTJ136" s="28"/>
      <c r="VTK136" s="28"/>
      <c r="VTL136" s="31"/>
      <c r="VTM136" s="35"/>
      <c r="VTN136" s="31"/>
      <c r="VTO136" s="26"/>
      <c r="VTP136" s="14"/>
      <c r="VTQ136" s="55"/>
      <c r="VTR136" s="28"/>
      <c r="VTS136" s="28"/>
      <c r="VTT136" s="31"/>
      <c r="VTU136" s="35"/>
      <c r="VTV136" s="31"/>
      <c r="VTW136" s="26"/>
      <c r="VTX136" s="14"/>
      <c r="VTY136" s="55"/>
      <c r="VTZ136" s="28"/>
      <c r="VUA136" s="28"/>
      <c r="VUB136" s="31"/>
      <c r="VUC136" s="35"/>
      <c r="VUD136" s="31"/>
      <c r="VUE136" s="26"/>
      <c r="VUF136" s="14"/>
      <c r="VUG136" s="55"/>
      <c r="VUH136" s="28"/>
      <c r="VUI136" s="28"/>
      <c r="VUJ136" s="31"/>
      <c r="VUK136" s="35"/>
      <c r="VUL136" s="31"/>
      <c r="VUM136" s="26"/>
      <c r="VUN136" s="14"/>
      <c r="VUO136" s="55"/>
      <c r="VUP136" s="28"/>
      <c r="VUQ136" s="28"/>
      <c r="VUR136" s="31"/>
      <c r="VUS136" s="35"/>
      <c r="VUT136" s="31"/>
      <c r="VUU136" s="26"/>
      <c r="VUV136" s="14"/>
      <c r="VUW136" s="55"/>
      <c r="VUX136" s="28"/>
      <c r="VUY136" s="28"/>
      <c r="VUZ136" s="31"/>
      <c r="VVA136" s="35"/>
      <c r="VVB136" s="31"/>
      <c r="VVC136" s="26"/>
      <c r="VVD136" s="14"/>
      <c r="VVE136" s="55"/>
      <c r="VVF136" s="28"/>
      <c r="VVG136" s="28"/>
      <c r="VVH136" s="31"/>
      <c r="VVI136" s="35"/>
      <c r="VVJ136" s="31"/>
      <c r="VVK136" s="26"/>
      <c r="VVL136" s="14"/>
      <c r="VVM136" s="55"/>
      <c r="VVN136" s="28"/>
      <c r="VVO136" s="28"/>
      <c r="VVP136" s="31"/>
      <c r="VVQ136" s="35"/>
      <c r="VVR136" s="31"/>
      <c r="VVS136" s="26"/>
      <c r="VVT136" s="14"/>
      <c r="VVU136" s="55"/>
      <c r="VVV136" s="28"/>
      <c r="VVW136" s="28"/>
      <c r="VVX136" s="31"/>
      <c r="VVY136" s="35"/>
      <c r="VVZ136" s="31"/>
      <c r="VWA136" s="26"/>
      <c r="VWB136" s="14"/>
      <c r="VWC136" s="55"/>
      <c r="VWD136" s="28"/>
      <c r="VWE136" s="28"/>
      <c r="VWF136" s="31"/>
      <c r="VWG136" s="35"/>
      <c r="VWH136" s="31"/>
      <c r="VWI136" s="26"/>
      <c r="VWJ136" s="14"/>
      <c r="VWK136" s="55"/>
      <c r="VWL136" s="28"/>
      <c r="VWM136" s="28"/>
      <c r="VWN136" s="31"/>
      <c r="VWO136" s="35"/>
      <c r="VWP136" s="31"/>
      <c r="VWQ136" s="26"/>
      <c r="VWR136" s="14"/>
      <c r="VWS136" s="55"/>
      <c r="VWT136" s="28"/>
      <c r="VWU136" s="28"/>
      <c r="VWV136" s="31"/>
      <c r="VWW136" s="35"/>
      <c r="VWX136" s="31"/>
      <c r="VWY136" s="26"/>
      <c r="VWZ136" s="14"/>
      <c r="VXA136" s="55"/>
      <c r="VXB136" s="28"/>
      <c r="VXC136" s="28"/>
      <c r="VXD136" s="31"/>
      <c r="VXE136" s="35"/>
      <c r="VXF136" s="31"/>
      <c r="VXG136" s="26"/>
      <c r="VXH136" s="14"/>
      <c r="VXI136" s="55"/>
      <c r="VXJ136" s="28"/>
      <c r="VXK136" s="28"/>
      <c r="VXL136" s="31"/>
      <c r="VXM136" s="35"/>
      <c r="VXN136" s="31"/>
      <c r="VXO136" s="26"/>
      <c r="VXP136" s="14"/>
      <c r="VXQ136" s="55"/>
      <c r="VXR136" s="28"/>
      <c r="VXS136" s="28"/>
      <c r="VXT136" s="31"/>
      <c r="VXU136" s="35"/>
      <c r="VXV136" s="31"/>
      <c r="VXW136" s="26"/>
      <c r="VXX136" s="14"/>
      <c r="VXY136" s="55"/>
      <c r="VXZ136" s="28"/>
      <c r="VYA136" s="28"/>
      <c r="VYB136" s="31"/>
      <c r="VYC136" s="35"/>
      <c r="VYD136" s="31"/>
      <c r="VYE136" s="26"/>
      <c r="VYF136" s="14"/>
      <c r="VYG136" s="55"/>
      <c r="VYH136" s="28"/>
      <c r="VYI136" s="28"/>
      <c r="VYJ136" s="31"/>
      <c r="VYK136" s="35"/>
      <c r="VYL136" s="31"/>
      <c r="VYM136" s="26"/>
      <c r="VYN136" s="14"/>
      <c r="VYO136" s="55"/>
      <c r="VYP136" s="28"/>
      <c r="VYQ136" s="28"/>
      <c r="VYR136" s="31"/>
      <c r="VYS136" s="35"/>
      <c r="VYT136" s="31"/>
      <c r="VYU136" s="26"/>
      <c r="VYV136" s="14"/>
      <c r="VYW136" s="55"/>
      <c r="VYX136" s="28"/>
      <c r="VYY136" s="28"/>
      <c r="VYZ136" s="31"/>
      <c r="VZA136" s="35"/>
      <c r="VZB136" s="31"/>
      <c r="VZC136" s="26"/>
      <c r="VZD136" s="14"/>
      <c r="VZE136" s="55"/>
      <c r="VZF136" s="28"/>
      <c r="VZG136" s="28"/>
      <c r="VZH136" s="31"/>
      <c r="VZI136" s="35"/>
      <c r="VZJ136" s="31"/>
      <c r="VZK136" s="26"/>
      <c r="VZL136" s="14"/>
      <c r="VZM136" s="55"/>
      <c r="VZN136" s="28"/>
      <c r="VZO136" s="28"/>
      <c r="VZP136" s="31"/>
      <c r="VZQ136" s="35"/>
      <c r="VZR136" s="31"/>
      <c r="VZS136" s="26"/>
      <c r="VZT136" s="14"/>
      <c r="VZU136" s="55"/>
      <c r="VZV136" s="28"/>
      <c r="VZW136" s="28"/>
      <c r="VZX136" s="31"/>
      <c r="VZY136" s="35"/>
      <c r="VZZ136" s="31"/>
      <c r="WAA136" s="26"/>
      <c r="WAB136" s="14"/>
      <c r="WAC136" s="55"/>
      <c r="WAD136" s="28"/>
      <c r="WAE136" s="28"/>
      <c r="WAF136" s="31"/>
      <c r="WAG136" s="35"/>
      <c r="WAH136" s="31"/>
      <c r="WAI136" s="26"/>
      <c r="WAJ136" s="14"/>
      <c r="WAK136" s="55"/>
      <c r="WAL136" s="28"/>
      <c r="WAM136" s="28"/>
      <c r="WAN136" s="31"/>
      <c r="WAO136" s="35"/>
      <c r="WAP136" s="31"/>
      <c r="WAQ136" s="26"/>
      <c r="WAR136" s="14"/>
      <c r="WAS136" s="55"/>
      <c r="WAT136" s="28"/>
      <c r="WAU136" s="28"/>
      <c r="WAV136" s="31"/>
      <c r="WAW136" s="35"/>
      <c r="WAX136" s="31"/>
      <c r="WAY136" s="26"/>
      <c r="WAZ136" s="14"/>
      <c r="WBA136" s="55"/>
      <c r="WBB136" s="28"/>
      <c r="WBC136" s="28"/>
      <c r="WBD136" s="31"/>
      <c r="WBE136" s="35"/>
      <c r="WBF136" s="31"/>
      <c r="WBG136" s="26"/>
      <c r="WBH136" s="14"/>
      <c r="WBI136" s="55"/>
      <c r="WBJ136" s="28"/>
      <c r="WBK136" s="28"/>
      <c r="WBL136" s="31"/>
      <c r="WBM136" s="35"/>
      <c r="WBN136" s="31"/>
      <c r="WBO136" s="26"/>
      <c r="WBP136" s="14"/>
      <c r="WBQ136" s="55"/>
      <c r="WBR136" s="28"/>
      <c r="WBS136" s="28"/>
      <c r="WBT136" s="31"/>
      <c r="WBU136" s="35"/>
      <c r="WBV136" s="31"/>
      <c r="WBW136" s="26"/>
      <c r="WBX136" s="14"/>
      <c r="WBY136" s="55"/>
      <c r="WBZ136" s="28"/>
      <c r="WCA136" s="28"/>
      <c r="WCB136" s="31"/>
      <c r="WCC136" s="35"/>
      <c r="WCD136" s="31"/>
      <c r="WCE136" s="26"/>
      <c r="WCF136" s="14"/>
      <c r="WCG136" s="55"/>
      <c r="WCH136" s="28"/>
      <c r="WCI136" s="28"/>
      <c r="WCJ136" s="31"/>
      <c r="WCK136" s="35"/>
      <c r="WCL136" s="31"/>
      <c r="WCM136" s="26"/>
      <c r="WCN136" s="14"/>
      <c r="WCO136" s="55"/>
      <c r="WCP136" s="28"/>
      <c r="WCQ136" s="28"/>
      <c r="WCR136" s="31"/>
      <c r="WCS136" s="35"/>
      <c r="WCT136" s="31"/>
      <c r="WCU136" s="26"/>
      <c r="WCV136" s="14"/>
      <c r="WCW136" s="55"/>
      <c r="WCX136" s="28"/>
      <c r="WCY136" s="28"/>
      <c r="WCZ136" s="31"/>
      <c r="WDA136" s="35"/>
      <c r="WDB136" s="31"/>
      <c r="WDC136" s="26"/>
      <c r="WDD136" s="14"/>
      <c r="WDE136" s="55"/>
      <c r="WDF136" s="28"/>
      <c r="WDG136" s="28"/>
      <c r="WDH136" s="31"/>
      <c r="WDI136" s="35"/>
      <c r="WDJ136" s="31"/>
      <c r="WDK136" s="26"/>
      <c r="WDL136" s="14"/>
      <c r="WDM136" s="55"/>
      <c r="WDN136" s="28"/>
      <c r="WDO136" s="28"/>
      <c r="WDP136" s="31"/>
      <c r="WDQ136" s="35"/>
      <c r="WDR136" s="31"/>
      <c r="WDS136" s="26"/>
      <c r="WDT136" s="14"/>
      <c r="WDU136" s="55"/>
      <c r="WDV136" s="28"/>
      <c r="WDW136" s="28"/>
      <c r="WDX136" s="31"/>
      <c r="WDY136" s="35"/>
      <c r="WDZ136" s="31"/>
      <c r="WEA136" s="26"/>
      <c r="WEB136" s="14"/>
      <c r="WEC136" s="55"/>
      <c r="WED136" s="28"/>
      <c r="WEE136" s="28"/>
      <c r="WEF136" s="31"/>
      <c r="WEG136" s="35"/>
      <c r="WEH136" s="31"/>
      <c r="WEI136" s="26"/>
      <c r="WEJ136" s="14"/>
      <c r="WEK136" s="55"/>
      <c r="WEL136" s="28"/>
      <c r="WEM136" s="28"/>
      <c r="WEN136" s="31"/>
      <c r="WEO136" s="35"/>
      <c r="WEP136" s="31"/>
      <c r="WEQ136" s="26"/>
      <c r="WER136" s="14"/>
      <c r="WES136" s="55"/>
      <c r="WET136" s="28"/>
      <c r="WEU136" s="28"/>
      <c r="WEV136" s="31"/>
      <c r="WEW136" s="35"/>
      <c r="WEX136" s="31"/>
      <c r="WEY136" s="26"/>
      <c r="WEZ136" s="14"/>
      <c r="WFA136" s="55"/>
      <c r="WFB136" s="28"/>
      <c r="WFC136" s="28"/>
      <c r="WFD136" s="31"/>
      <c r="WFE136" s="35"/>
      <c r="WFF136" s="31"/>
      <c r="WFG136" s="26"/>
      <c r="WFH136" s="14"/>
      <c r="WFI136" s="55"/>
      <c r="WFJ136" s="28"/>
      <c r="WFK136" s="28"/>
      <c r="WFL136" s="31"/>
      <c r="WFM136" s="35"/>
      <c r="WFN136" s="31"/>
      <c r="WFO136" s="26"/>
      <c r="WFP136" s="14"/>
      <c r="WFQ136" s="55"/>
      <c r="WFR136" s="28"/>
      <c r="WFS136" s="28"/>
      <c r="WFT136" s="31"/>
      <c r="WFU136" s="35"/>
      <c r="WFV136" s="31"/>
      <c r="WFW136" s="26"/>
      <c r="WFX136" s="14"/>
      <c r="WFY136" s="55"/>
      <c r="WFZ136" s="28"/>
      <c r="WGA136" s="28"/>
      <c r="WGB136" s="31"/>
      <c r="WGC136" s="35"/>
      <c r="WGD136" s="31"/>
      <c r="WGE136" s="26"/>
      <c r="WGF136" s="14"/>
      <c r="WGG136" s="55"/>
      <c r="WGH136" s="28"/>
      <c r="WGI136" s="28"/>
      <c r="WGJ136" s="31"/>
      <c r="WGK136" s="35"/>
      <c r="WGL136" s="31"/>
      <c r="WGM136" s="26"/>
      <c r="WGN136" s="14"/>
      <c r="WGO136" s="55"/>
      <c r="WGP136" s="28"/>
      <c r="WGQ136" s="28"/>
      <c r="WGR136" s="31"/>
      <c r="WGS136" s="35"/>
      <c r="WGT136" s="31"/>
      <c r="WGU136" s="26"/>
      <c r="WGV136" s="14"/>
      <c r="WGW136" s="55"/>
      <c r="WGX136" s="28"/>
      <c r="WGY136" s="28"/>
      <c r="WGZ136" s="31"/>
      <c r="WHA136" s="35"/>
      <c r="WHB136" s="31"/>
      <c r="WHC136" s="26"/>
      <c r="WHD136" s="14"/>
      <c r="WHE136" s="55"/>
      <c r="WHF136" s="28"/>
      <c r="WHG136" s="28"/>
      <c r="WHH136" s="31"/>
      <c r="WHI136" s="35"/>
      <c r="WHJ136" s="31"/>
      <c r="WHK136" s="26"/>
      <c r="WHL136" s="14"/>
      <c r="WHM136" s="55"/>
      <c r="WHN136" s="28"/>
      <c r="WHO136" s="28"/>
      <c r="WHP136" s="31"/>
      <c r="WHQ136" s="35"/>
      <c r="WHR136" s="31"/>
      <c r="WHS136" s="26"/>
      <c r="WHT136" s="14"/>
      <c r="WHU136" s="55"/>
      <c r="WHV136" s="28"/>
      <c r="WHW136" s="28"/>
      <c r="WHX136" s="31"/>
      <c r="WHY136" s="35"/>
      <c r="WHZ136" s="31"/>
      <c r="WIA136" s="26"/>
      <c r="WIB136" s="14"/>
      <c r="WIC136" s="55"/>
      <c r="WID136" s="28"/>
      <c r="WIE136" s="28"/>
      <c r="WIF136" s="31"/>
      <c r="WIG136" s="35"/>
      <c r="WIH136" s="31"/>
      <c r="WII136" s="26"/>
      <c r="WIJ136" s="14"/>
      <c r="WIK136" s="55"/>
      <c r="WIL136" s="28"/>
      <c r="WIM136" s="28"/>
      <c r="WIN136" s="31"/>
      <c r="WIO136" s="35"/>
      <c r="WIP136" s="31"/>
      <c r="WIQ136" s="26"/>
      <c r="WIR136" s="14"/>
      <c r="WIS136" s="55"/>
      <c r="WIT136" s="28"/>
      <c r="WIU136" s="28"/>
      <c r="WIV136" s="31"/>
      <c r="WIW136" s="35"/>
      <c r="WIX136" s="31"/>
      <c r="WIY136" s="26"/>
      <c r="WIZ136" s="14"/>
      <c r="WJA136" s="55"/>
      <c r="WJB136" s="28"/>
      <c r="WJC136" s="28"/>
      <c r="WJD136" s="31"/>
      <c r="WJE136" s="35"/>
      <c r="WJF136" s="31"/>
      <c r="WJG136" s="26"/>
      <c r="WJH136" s="14"/>
      <c r="WJI136" s="55"/>
      <c r="WJJ136" s="28"/>
      <c r="WJK136" s="28"/>
      <c r="WJL136" s="31"/>
      <c r="WJM136" s="35"/>
      <c r="WJN136" s="31"/>
      <c r="WJO136" s="26"/>
      <c r="WJP136" s="14"/>
      <c r="WJQ136" s="55"/>
      <c r="WJR136" s="28"/>
      <c r="WJS136" s="28"/>
      <c r="WJT136" s="31"/>
      <c r="WJU136" s="35"/>
      <c r="WJV136" s="31"/>
      <c r="WJW136" s="26"/>
      <c r="WJX136" s="14"/>
      <c r="WJY136" s="55"/>
      <c r="WJZ136" s="28"/>
      <c r="WKA136" s="28"/>
      <c r="WKB136" s="31"/>
      <c r="WKC136" s="35"/>
      <c r="WKD136" s="31"/>
      <c r="WKE136" s="26"/>
      <c r="WKF136" s="14"/>
      <c r="WKG136" s="55"/>
      <c r="WKH136" s="28"/>
      <c r="WKI136" s="28"/>
      <c r="WKJ136" s="31"/>
      <c r="WKK136" s="35"/>
      <c r="WKL136" s="31"/>
      <c r="WKM136" s="26"/>
      <c r="WKN136" s="14"/>
      <c r="WKO136" s="55"/>
      <c r="WKP136" s="28"/>
      <c r="WKQ136" s="28"/>
      <c r="WKR136" s="31"/>
      <c r="WKS136" s="35"/>
      <c r="WKT136" s="31"/>
      <c r="WKU136" s="26"/>
      <c r="WKV136" s="14"/>
      <c r="WKW136" s="55"/>
      <c r="WKX136" s="28"/>
      <c r="WKY136" s="28"/>
      <c r="WKZ136" s="31"/>
      <c r="WLA136" s="35"/>
      <c r="WLB136" s="31"/>
      <c r="WLC136" s="26"/>
      <c r="WLD136" s="14"/>
      <c r="WLE136" s="55"/>
      <c r="WLF136" s="28"/>
      <c r="WLG136" s="28"/>
      <c r="WLH136" s="31"/>
      <c r="WLI136" s="35"/>
      <c r="WLJ136" s="31"/>
      <c r="WLK136" s="26"/>
      <c r="WLL136" s="14"/>
      <c r="WLM136" s="55"/>
      <c r="WLN136" s="28"/>
      <c r="WLO136" s="28"/>
      <c r="WLP136" s="31"/>
      <c r="WLQ136" s="35"/>
      <c r="WLR136" s="31"/>
      <c r="WLS136" s="26"/>
      <c r="WLT136" s="14"/>
      <c r="WLU136" s="55"/>
      <c r="WLV136" s="28"/>
      <c r="WLW136" s="28"/>
      <c r="WLX136" s="31"/>
      <c r="WLY136" s="35"/>
      <c r="WLZ136" s="31"/>
      <c r="WMA136" s="26"/>
      <c r="WMB136" s="14"/>
      <c r="WMC136" s="55"/>
      <c r="WMD136" s="28"/>
      <c r="WME136" s="28"/>
      <c r="WMF136" s="31"/>
      <c r="WMG136" s="35"/>
      <c r="WMH136" s="31"/>
      <c r="WMI136" s="26"/>
      <c r="WMJ136" s="14"/>
      <c r="WMK136" s="55"/>
      <c r="WML136" s="28"/>
      <c r="WMM136" s="28"/>
      <c r="WMN136" s="31"/>
      <c r="WMO136" s="35"/>
      <c r="WMP136" s="31"/>
      <c r="WMQ136" s="26"/>
      <c r="WMR136" s="14"/>
      <c r="WMS136" s="55"/>
      <c r="WMT136" s="28"/>
      <c r="WMU136" s="28"/>
      <c r="WMV136" s="31"/>
      <c r="WMW136" s="35"/>
      <c r="WMX136" s="31"/>
      <c r="WMY136" s="26"/>
      <c r="WMZ136" s="14"/>
      <c r="WNA136" s="55"/>
      <c r="WNB136" s="28"/>
      <c r="WNC136" s="28"/>
      <c r="WND136" s="31"/>
      <c r="WNE136" s="35"/>
      <c r="WNF136" s="31"/>
      <c r="WNG136" s="26"/>
      <c r="WNH136" s="14"/>
      <c r="WNI136" s="55"/>
      <c r="WNJ136" s="28"/>
      <c r="WNK136" s="28"/>
      <c r="WNL136" s="31"/>
      <c r="WNM136" s="35"/>
      <c r="WNN136" s="31"/>
      <c r="WNO136" s="26"/>
      <c r="WNP136" s="14"/>
      <c r="WNQ136" s="55"/>
      <c r="WNR136" s="28"/>
      <c r="WNS136" s="28"/>
      <c r="WNT136" s="31"/>
      <c r="WNU136" s="35"/>
      <c r="WNV136" s="31"/>
      <c r="WNW136" s="26"/>
      <c r="WNX136" s="14"/>
      <c r="WNY136" s="55"/>
      <c r="WNZ136" s="28"/>
      <c r="WOA136" s="28"/>
      <c r="WOB136" s="31"/>
      <c r="WOC136" s="35"/>
      <c r="WOD136" s="31"/>
      <c r="WOE136" s="26"/>
      <c r="WOF136" s="14"/>
      <c r="WOG136" s="55"/>
      <c r="WOH136" s="28"/>
      <c r="WOI136" s="28"/>
      <c r="WOJ136" s="31"/>
      <c r="WOK136" s="35"/>
      <c r="WOL136" s="31"/>
      <c r="WOM136" s="26"/>
      <c r="WON136" s="14"/>
      <c r="WOO136" s="55"/>
      <c r="WOP136" s="28"/>
      <c r="WOQ136" s="28"/>
      <c r="WOR136" s="31"/>
      <c r="WOS136" s="35"/>
      <c r="WOT136" s="31"/>
      <c r="WOU136" s="26"/>
      <c r="WOV136" s="14"/>
      <c r="WOW136" s="55"/>
      <c r="WOX136" s="28"/>
      <c r="WOY136" s="28"/>
      <c r="WOZ136" s="31"/>
      <c r="WPA136" s="35"/>
      <c r="WPB136" s="31"/>
      <c r="WPC136" s="26"/>
      <c r="WPD136" s="14"/>
      <c r="WPE136" s="55"/>
      <c r="WPF136" s="28"/>
      <c r="WPG136" s="28"/>
      <c r="WPH136" s="31"/>
      <c r="WPI136" s="35"/>
      <c r="WPJ136" s="31"/>
      <c r="WPK136" s="26"/>
      <c r="WPL136" s="14"/>
      <c r="WPM136" s="55"/>
      <c r="WPN136" s="28"/>
      <c r="WPO136" s="28"/>
      <c r="WPP136" s="31"/>
      <c r="WPQ136" s="35"/>
      <c r="WPR136" s="31"/>
      <c r="WPS136" s="26"/>
      <c r="WPT136" s="14"/>
      <c r="WPU136" s="55"/>
      <c r="WPV136" s="28"/>
      <c r="WPW136" s="28"/>
      <c r="WPX136" s="31"/>
      <c r="WPY136" s="35"/>
      <c r="WPZ136" s="31"/>
      <c r="WQA136" s="26"/>
      <c r="WQB136" s="14"/>
      <c r="WQC136" s="55"/>
      <c r="WQD136" s="28"/>
      <c r="WQE136" s="28"/>
      <c r="WQF136" s="31"/>
      <c r="WQG136" s="35"/>
      <c r="WQH136" s="31"/>
      <c r="WQI136" s="26"/>
      <c r="WQJ136" s="14"/>
      <c r="WQK136" s="55"/>
      <c r="WQL136" s="28"/>
      <c r="WQM136" s="28"/>
      <c r="WQN136" s="31"/>
      <c r="WQO136" s="35"/>
      <c r="WQP136" s="31"/>
      <c r="WQQ136" s="26"/>
      <c r="WQR136" s="14"/>
      <c r="WQS136" s="55"/>
      <c r="WQT136" s="28"/>
      <c r="WQU136" s="28"/>
      <c r="WQV136" s="31"/>
      <c r="WQW136" s="35"/>
      <c r="WQX136" s="31"/>
      <c r="WQY136" s="26"/>
      <c r="WQZ136" s="14"/>
      <c r="WRA136" s="55"/>
      <c r="WRB136" s="28"/>
      <c r="WRC136" s="28"/>
      <c r="WRD136" s="31"/>
      <c r="WRE136" s="35"/>
      <c r="WRF136" s="31"/>
      <c r="WRG136" s="26"/>
      <c r="WRH136" s="14"/>
      <c r="WRI136" s="55"/>
      <c r="WRJ136" s="28"/>
      <c r="WRK136" s="28"/>
      <c r="WRL136" s="31"/>
      <c r="WRM136" s="35"/>
      <c r="WRN136" s="31"/>
      <c r="WRO136" s="26"/>
      <c r="WRP136" s="14"/>
      <c r="WRQ136" s="55"/>
      <c r="WRR136" s="28"/>
      <c r="WRS136" s="28"/>
      <c r="WRT136" s="31"/>
      <c r="WRU136" s="35"/>
      <c r="WRV136" s="31"/>
      <c r="WRW136" s="26"/>
      <c r="WRX136" s="14"/>
      <c r="WRY136" s="55"/>
      <c r="WRZ136" s="28"/>
      <c r="WSA136" s="28"/>
      <c r="WSB136" s="31"/>
      <c r="WSC136" s="35"/>
      <c r="WSD136" s="31"/>
      <c r="WSE136" s="26"/>
      <c r="WSF136" s="14"/>
      <c r="WSG136" s="55"/>
      <c r="WSH136" s="28"/>
      <c r="WSI136" s="28"/>
      <c r="WSJ136" s="31"/>
      <c r="WSK136" s="35"/>
      <c r="WSL136" s="31"/>
      <c r="WSM136" s="26"/>
      <c r="WSN136" s="14"/>
      <c r="WSO136" s="55"/>
      <c r="WSP136" s="28"/>
      <c r="WSQ136" s="28"/>
      <c r="WSR136" s="31"/>
      <c r="WSS136" s="35"/>
      <c r="WST136" s="31"/>
      <c r="WSU136" s="26"/>
      <c r="WSV136" s="14"/>
      <c r="WSW136" s="55"/>
      <c r="WSX136" s="28"/>
      <c r="WSY136" s="28"/>
      <c r="WSZ136" s="31"/>
      <c r="WTA136" s="35"/>
      <c r="WTB136" s="31"/>
      <c r="WTC136" s="26"/>
      <c r="WTD136" s="14"/>
      <c r="WTE136" s="55"/>
      <c r="WTF136" s="28"/>
      <c r="WTG136" s="28"/>
      <c r="WTH136" s="31"/>
      <c r="WTI136" s="35"/>
      <c r="WTJ136" s="31"/>
      <c r="WTK136" s="26"/>
      <c r="WTL136" s="14"/>
      <c r="WTM136" s="55"/>
      <c r="WTN136" s="28"/>
      <c r="WTO136" s="28"/>
      <c r="WTP136" s="31"/>
      <c r="WTQ136" s="35"/>
      <c r="WTR136" s="31"/>
      <c r="WTS136" s="26"/>
      <c r="WTT136" s="14"/>
      <c r="WTU136" s="55"/>
      <c r="WTV136" s="28"/>
      <c r="WTW136" s="28"/>
      <c r="WTX136" s="31"/>
      <c r="WTY136" s="35"/>
      <c r="WTZ136" s="31"/>
      <c r="WUA136" s="26"/>
      <c r="WUB136" s="14"/>
      <c r="WUC136" s="55"/>
      <c r="WUD136" s="28"/>
      <c r="WUE136" s="28"/>
      <c r="WUF136" s="31"/>
      <c r="WUG136" s="35"/>
      <c r="WUH136" s="31"/>
      <c r="WUI136" s="26"/>
      <c r="WUJ136" s="14"/>
      <c r="WUK136" s="55"/>
      <c r="WUL136" s="28"/>
      <c r="WUM136" s="28"/>
      <c r="WUN136" s="31"/>
      <c r="WUO136" s="35"/>
      <c r="WUP136" s="31"/>
      <c r="WUQ136" s="26"/>
      <c r="WUR136" s="14"/>
      <c r="WUS136" s="55"/>
      <c r="WUT136" s="28"/>
      <c r="WUU136" s="28"/>
      <c r="WUV136" s="31"/>
      <c r="WUW136" s="35"/>
      <c r="WUX136" s="31"/>
      <c r="WUY136" s="26"/>
      <c r="WUZ136" s="14"/>
      <c r="WVA136" s="55"/>
      <c r="WVB136" s="28"/>
      <c r="WVC136" s="28"/>
      <c r="WVD136" s="31"/>
      <c r="WVE136" s="35"/>
      <c r="WVF136" s="31"/>
      <c r="WVG136" s="26"/>
      <c r="WVH136" s="14"/>
      <c r="WVI136" s="55"/>
      <c r="WVJ136" s="28"/>
      <c r="WVK136" s="28"/>
      <c r="WVL136" s="31"/>
      <c r="WVM136" s="35"/>
      <c r="WVN136" s="31"/>
      <c r="WVO136" s="26"/>
      <c r="WVP136" s="14"/>
      <c r="WVQ136" s="55"/>
      <c r="WVR136" s="28"/>
      <c r="WVS136" s="28"/>
      <c r="WVT136" s="31"/>
      <c r="WVU136" s="35"/>
      <c r="WVV136" s="31"/>
      <c r="WVW136" s="26"/>
      <c r="WVX136" s="14"/>
      <c r="WVY136" s="55"/>
      <c r="WVZ136" s="28"/>
      <c r="WWA136" s="28"/>
      <c r="WWB136" s="31"/>
      <c r="WWC136" s="35"/>
      <c r="WWD136" s="31"/>
      <c r="WWE136" s="26"/>
      <c r="WWF136" s="14"/>
      <c r="WWG136" s="55"/>
      <c r="WWH136" s="28"/>
      <c r="WWI136" s="28"/>
      <c r="WWJ136" s="31"/>
      <c r="WWK136" s="35"/>
      <c r="WWL136" s="31"/>
      <c r="WWM136" s="26"/>
      <c r="WWN136" s="14"/>
      <c r="WWO136" s="55"/>
      <c r="WWP136" s="28"/>
      <c r="WWQ136" s="28"/>
      <c r="WWR136" s="31"/>
      <c r="WWS136" s="35"/>
      <c r="WWT136" s="31"/>
      <c r="WWU136" s="26"/>
      <c r="WWV136" s="14"/>
      <c r="WWW136" s="55"/>
      <c r="WWX136" s="28"/>
      <c r="WWY136" s="28"/>
      <c r="WWZ136" s="31"/>
      <c r="WXA136" s="35"/>
      <c r="WXB136" s="31"/>
      <c r="WXC136" s="26"/>
      <c r="WXD136" s="14"/>
      <c r="WXE136" s="55"/>
      <c r="WXF136" s="28"/>
      <c r="WXG136" s="28"/>
      <c r="WXH136" s="31"/>
      <c r="WXI136" s="35"/>
      <c r="WXJ136" s="31"/>
      <c r="WXK136" s="26"/>
      <c r="WXL136" s="14"/>
      <c r="WXM136" s="55"/>
      <c r="WXN136" s="28"/>
      <c r="WXO136" s="28"/>
      <c r="WXP136" s="31"/>
      <c r="WXQ136" s="35"/>
      <c r="WXR136" s="31"/>
      <c r="WXS136" s="26"/>
      <c r="WXT136" s="14"/>
      <c r="WXU136" s="55"/>
      <c r="WXV136" s="28"/>
      <c r="WXW136" s="28"/>
      <c r="WXX136" s="31"/>
      <c r="WXY136" s="35"/>
      <c r="WXZ136" s="31"/>
      <c r="WYA136" s="26"/>
      <c r="WYB136" s="14"/>
      <c r="WYC136" s="55"/>
      <c r="WYD136" s="28"/>
      <c r="WYE136" s="28"/>
      <c r="WYF136" s="31"/>
      <c r="WYG136" s="35"/>
      <c r="WYH136" s="31"/>
      <c r="WYI136" s="26"/>
      <c r="WYJ136" s="14"/>
      <c r="WYK136" s="55"/>
      <c r="WYL136" s="28"/>
      <c r="WYM136" s="28"/>
      <c r="WYN136" s="31"/>
      <c r="WYO136" s="35"/>
      <c r="WYP136" s="31"/>
      <c r="WYQ136" s="26"/>
      <c r="WYR136" s="14"/>
      <c r="WYS136" s="55"/>
      <c r="WYT136" s="28"/>
      <c r="WYU136" s="28"/>
      <c r="WYV136" s="31"/>
      <c r="WYW136" s="35"/>
      <c r="WYX136" s="31"/>
      <c r="WYY136" s="26"/>
      <c r="WYZ136" s="14"/>
      <c r="WZA136" s="55"/>
      <c r="WZB136" s="28"/>
      <c r="WZC136" s="28"/>
      <c r="WZD136" s="31"/>
      <c r="WZE136" s="35"/>
      <c r="WZF136" s="31"/>
      <c r="WZG136" s="26"/>
      <c r="WZH136" s="14"/>
      <c r="WZI136" s="55"/>
      <c r="WZJ136" s="28"/>
      <c r="WZK136" s="28"/>
      <c r="WZL136" s="31"/>
      <c r="WZM136" s="35"/>
      <c r="WZN136" s="31"/>
      <c r="WZO136" s="26"/>
      <c r="WZP136" s="14"/>
      <c r="WZQ136" s="55"/>
      <c r="WZR136" s="28"/>
      <c r="WZS136" s="28"/>
      <c r="WZT136" s="31"/>
      <c r="WZU136" s="35"/>
      <c r="WZV136" s="31"/>
      <c r="WZW136" s="26"/>
      <c r="WZX136" s="14"/>
      <c r="WZY136" s="55"/>
      <c r="WZZ136" s="28"/>
      <c r="XAA136" s="28"/>
      <c r="XAB136" s="31"/>
      <c r="XAC136" s="35"/>
      <c r="XAD136" s="31"/>
      <c r="XAE136" s="26"/>
      <c r="XAF136" s="14"/>
      <c r="XAG136" s="55"/>
      <c r="XAH136" s="28"/>
      <c r="XAI136" s="28"/>
      <c r="XAJ136" s="31"/>
      <c r="XAK136" s="35"/>
      <c r="XAL136" s="31"/>
      <c r="XAM136" s="26"/>
      <c r="XAN136" s="14"/>
      <c r="XAO136" s="55"/>
      <c r="XAP136" s="28"/>
      <c r="XAQ136" s="28"/>
      <c r="XAR136" s="31"/>
      <c r="XAS136" s="35"/>
      <c r="XAT136" s="31"/>
      <c r="XAU136" s="26"/>
      <c r="XAV136" s="14"/>
      <c r="XAW136" s="55"/>
      <c r="XAX136" s="28"/>
      <c r="XAY136" s="28"/>
      <c r="XAZ136" s="31"/>
      <c r="XBA136" s="35"/>
      <c r="XBB136" s="31"/>
      <c r="XBC136" s="26"/>
      <c r="XBD136" s="14"/>
      <c r="XBE136" s="55"/>
      <c r="XBF136" s="28"/>
      <c r="XBG136" s="28"/>
      <c r="XBH136" s="31"/>
      <c r="XBI136" s="35"/>
      <c r="XBJ136" s="31"/>
      <c r="XBK136" s="26"/>
      <c r="XBL136" s="14"/>
      <c r="XBM136" s="55"/>
      <c r="XBN136" s="28"/>
      <c r="XBO136" s="28"/>
      <c r="XBP136" s="31"/>
      <c r="XBQ136" s="35"/>
      <c r="XBR136" s="31"/>
      <c r="XBS136" s="26"/>
      <c r="XBT136" s="14"/>
      <c r="XBU136" s="55"/>
      <c r="XBV136" s="28"/>
      <c r="XBW136" s="28"/>
      <c r="XBX136" s="31"/>
      <c r="XBY136" s="35"/>
      <c r="XBZ136" s="31"/>
      <c r="XCA136" s="26"/>
      <c r="XCB136" s="14"/>
      <c r="XCC136" s="55"/>
      <c r="XCD136" s="28"/>
      <c r="XCE136" s="28"/>
      <c r="XCF136" s="31"/>
      <c r="XCG136" s="35"/>
      <c r="XCH136" s="31"/>
      <c r="XCI136" s="26"/>
      <c r="XCJ136" s="14"/>
      <c r="XCK136" s="55"/>
      <c r="XCL136" s="28"/>
      <c r="XCM136" s="28"/>
      <c r="XCN136" s="31"/>
      <c r="XCO136" s="35"/>
      <c r="XCP136" s="31"/>
      <c r="XCQ136" s="26"/>
      <c r="XCR136" s="14"/>
      <c r="XCS136" s="55"/>
      <c r="XCT136" s="28"/>
      <c r="XCU136" s="28"/>
      <c r="XCV136" s="31"/>
      <c r="XCW136" s="35"/>
      <c r="XCX136" s="31"/>
      <c r="XCY136" s="26"/>
      <c r="XCZ136" s="14"/>
      <c r="XDA136" s="55"/>
      <c r="XDB136" s="28"/>
      <c r="XDC136" s="28"/>
      <c r="XDD136" s="31"/>
      <c r="XDE136" s="35"/>
      <c r="XDF136" s="31"/>
      <c r="XDG136" s="26"/>
      <c r="XDH136" s="14"/>
      <c r="XDI136" s="55"/>
      <c r="XDJ136" s="28"/>
      <c r="XDK136" s="28"/>
      <c r="XDL136" s="31"/>
      <c r="XDM136" s="35"/>
      <c r="XDN136" s="31"/>
      <c r="XDO136" s="26"/>
      <c r="XDP136" s="14"/>
      <c r="XDQ136" s="55"/>
      <c r="XDR136" s="28"/>
      <c r="XDS136" s="28"/>
      <c r="XDT136" s="31"/>
      <c r="XDU136" s="35"/>
      <c r="XDV136" s="31"/>
      <c r="XDW136" s="26"/>
      <c r="XDX136" s="14"/>
      <c r="XDY136" s="55"/>
      <c r="XDZ136" s="28"/>
      <c r="XEA136" s="28"/>
      <c r="XEB136" s="31"/>
      <c r="XEC136" s="35"/>
      <c r="XED136" s="31"/>
      <c r="XEE136" s="26"/>
      <c r="XEF136" s="14"/>
      <c r="XEG136" s="55"/>
      <c r="XEH136" s="28"/>
      <c r="XEI136" s="28"/>
      <c r="XEJ136" s="31"/>
      <c r="XEK136" s="35"/>
      <c r="XEL136" s="31"/>
      <c r="XEM136" s="26"/>
      <c r="XEN136" s="14"/>
      <c r="XEO136" s="55"/>
      <c r="XEP136" s="28"/>
      <c r="XEQ136" s="28"/>
      <c r="XER136" s="31"/>
      <c r="XES136" s="35"/>
      <c r="XET136" s="31"/>
      <c r="XEU136" s="26"/>
      <c r="XEV136" s="14"/>
      <c r="XEW136" s="55"/>
      <c r="XEX136" s="28"/>
      <c r="XEY136" s="28"/>
      <c r="XEZ136" s="31"/>
      <c r="XFA136" s="35"/>
      <c r="XFB136" s="31"/>
      <c r="XFC136" s="26"/>
      <c r="XFD136" s="14"/>
    </row>
    <row r="137" spans="1:16384" customFormat="1" ht="15" customHeight="1" x14ac:dyDescent="0.25">
      <c r="B137" s="30"/>
      <c r="C137" s="30"/>
      <c r="D137" s="33"/>
      <c r="E137" s="35"/>
      <c r="F137" s="33"/>
      <c r="G137" s="26"/>
    </row>
    <row r="138" spans="1:16384" customFormat="1" ht="15" customHeight="1" x14ac:dyDescent="0.25">
      <c r="A138" s="19" t="s">
        <v>1503</v>
      </c>
      <c r="B138" s="30"/>
      <c r="C138" s="30"/>
      <c r="D138" s="33"/>
      <c r="E138" s="35"/>
      <c r="F138" s="33"/>
      <c r="G138" s="26"/>
    </row>
    <row r="139" spans="1:16384" customFormat="1" ht="15" customHeight="1" x14ac:dyDescent="0.25">
      <c r="A139" s="56" t="s">
        <v>1283</v>
      </c>
      <c r="B139" s="28" t="s">
        <v>1500</v>
      </c>
      <c r="C139" s="28" t="s">
        <v>1504</v>
      </c>
      <c r="D139" s="31">
        <v>2005</v>
      </c>
      <c r="E139" s="35"/>
      <c r="F139" s="31" t="str">
        <f>MID(SSKO,LEN(SSKO)-4,4)</f>
        <v>2023</v>
      </c>
      <c r="G139" s="26"/>
      <c r="H139" s="14" t="s">
        <v>3570</v>
      </c>
    </row>
    <row r="140" spans="1:16384" customFormat="1" ht="15" customHeight="1" x14ac:dyDescent="0.25">
      <c r="A140" s="57" t="s">
        <v>1284</v>
      </c>
      <c r="B140" s="28" t="s">
        <v>1501</v>
      </c>
      <c r="C140" s="28" t="s">
        <v>1505</v>
      </c>
      <c r="D140" s="31">
        <v>2005</v>
      </c>
      <c r="E140" s="35"/>
      <c r="F140" s="31" t="str">
        <f>MID(SSSY,LEN(SSSY)-4,4)</f>
        <v>2023</v>
      </c>
      <c r="G140" s="26"/>
      <c r="H140" s="14" t="s">
        <v>3571</v>
      </c>
    </row>
    <row r="141" spans="1:16384" customFormat="1" ht="15" customHeight="1" x14ac:dyDescent="0.25">
      <c r="A141" s="57" t="s">
        <v>1285</v>
      </c>
      <c r="B141" s="28" t="s">
        <v>1501</v>
      </c>
      <c r="C141" s="28" t="s">
        <v>1505</v>
      </c>
      <c r="D141" s="31">
        <v>1990</v>
      </c>
      <c r="E141" s="35">
        <v>2005</v>
      </c>
      <c r="F141" s="31" t="str">
        <f>MID(SYSI,LEN(SYSI)-4,4)</f>
        <v>2005</v>
      </c>
      <c r="G141" s="26"/>
      <c r="H141" s="14" t="s">
        <v>3572</v>
      </c>
    </row>
    <row r="142" spans="1:16384" customFormat="1" ht="15" customHeight="1" x14ac:dyDescent="0.25">
      <c r="A142" s="57" t="s">
        <v>1286</v>
      </c>
      <c r="B142" s="28" t="s">
        <v>1502</v>
      </c>
      <c r="C142" s="28" t="s">
        <v>1506</v>
      </c>
      <c r="D142" s="31">
        <v>1992</v>
      </c>
      <c r="E142" s="35">
        <v>2005</v>
      </c>
      <c r="F142" s="31" t="str">
        <f>MID(SYST,LEN(SYST)-4,4)</f>
        <v>2005</v>
      </c>
      <c r="G142" s="26"/>
      <c r="H142" s="14" t="s">
        <v>3573</v>
      </c>
    </row>
    <row r="143" spans="1:16384" customFormat="1" ht="15" customHeight="1" x14ac:dyDescent="0.25">
      <c r="B143" s="30"/>
      <c r="C143" s="30"/>
      <c r="D143" s="33"/>
      <c r="E143" s="35"/>
      <c r="F143" s="33"/>
      <c r="G143" s="26"/>
    </row>
  </sheetData>
  <mergeCells count="1">
    <mergeCell ref="A2:B2"/>
  </mergeCells>
  <hyperlinks>
    <hyperlink ref="A6" location="ADOP" display="ADOP" xr:uid="{00000000-0004-0000-0100-000000000000}"/>
    <hyperlink ref="A12" location="DOD" display="DOD" xr:uid="{00000000-0004-0000-0100-000001000000}"/>
    <hyperlink ref="A15" location="FAFA" display="FAFA" xr:uid="{00000000-0004-0000-0100-000002000000}"/>
    <hyperlink ref="A18" location="FAIN" display="FAIN" xr:uid="{00000000-0004-0000-0100-000003000000}"/>
    <hyperlink ref="A16" location="FAHU" display="FAHU" xr:uid="{00000000-0004-0000-0100-000004000000}"/>
    <hyperlink ref="A22" location="HUST" display="HUST" xr:uid="{00000000-0004-0000-0100-000005000000}"/>
    <hyperlink ref="A20" location="FOB" display="FOB" xr:uid="{00000000-0004-0000-0100-000006000000}"/>
    <hyperlink ref="A17" location="FAIK" display="FAIK" xr:uid="{00000000-0004-0000-0100-000007000000}"/>
    <hyperlink ref="A21" location="FTDB" display="FTDB" xr:uid="{00000000-0004-0000-0100-000008000000}"/>
    <hyperlink ref="A23" location="IEPE" display="IEPE" xr:uid="{00000000-0004-0000-0100-000009000000}"/>
    <hyperlink ref="A24" location="VNDS" display="VNDS" xr:uid="{00000000-0004-0000-0100-00000A000000}"/>
    <hyperlink ref="A106" location="LMDB" display="LMDB" xr:uid="{00000000-0004-0000-0100-00000B000000}"/>
    <hyperlink ref="A8" location="BEF" display="BEF" xr:uid="{00000000-0004-0000-0100-00000C000000}"/>
    <hyperlink ref="A19" location="FAM" display="FAM" xr:uid="{00000000-0004-0000-0100-00000D000000}"/>
    <hyperlink ref="A28" location="UDDA" display="UDDA" xr:uid="{00000000-0004-0000-0100-000012000000}"/>
    <hyperlink ref="A32" location="UDFK" display="UDFK" xr:uid="{00000000-0004-0000-0100-000013000000}"/>
    <hyperlink ref="A33" location="UDG" display="UDG" xr:uid="{00000000-0004-0000-0100-000014000000}"/>
    <hyperlink ref="A34" location="UDGK" display="UDGK" xr:uid="{00000000-0004-0000-0100-000015000000}"/>
    <hyperlink ref="A35" location="UDKV" display="UDKV" xr:uid="{00000000-0004-0000-0100-000016000000}"/>
    <hyperlink ref="A36" location="UDSP" display="UDSP" xr:uid="{00000000-0004-0000-0100-000017000000}"/>
    <hyperlink ref="A37" location="VEUV" display="VEUV" xr:uid="{00000000-0004-0000-0100-000018000000}"/>
    <hyperlink ref="A42" location="BUA" display="BUA" xr:uid="{00000000-0004-0000-0100-000019000000}"/>
    <hyperlink ref="A45" location="BUFO" display="BUFO" xr:uid="{00000000-0004-0000-0100-00001A000000}"/>
    <hyperlink ref="A46" location="DAGI" display="DAGI" xr:uid="{00000000-0004-0000-0100-00001B000000}"/>
    <hyperlink ref="A83" location="KRAF" display="KRAF" xr:uid="{00000000-0004-0000-0100-00001C000000}"/>
    <hyperlink ref="A84" location="KRAN" display="KRAN" xr:uid="{00000000-0004-0000-0100-00001D000000}"/>
    <hyperlink ref="A85" location="KRIN" display="KRIN" xr:uid="{00000000-0004-0000-0100-00001E000000}"/>
    <hyperlink ref="A86" location="KRKO" display="KRKO" xr:uid="{00000000-0004-0000-0100-00001F000000}"/>
    <hyperlink ref="A88" location="KROF" display="KROF" xr:uid="{00000000-0004-0000-0100-000020000000}"/>
    <hyperlink ref="A89" location="KRSI" display="KRSI" xr:uid="{00000000-0004-0000-0100-000021000000}"/>
    <hyperlink ref="A97" location="BOL" display="BOL" xr:uid="{00000000-0004-0000-0100-000022000000}"/>
    <hyperlink ref="A98" location="EJER" display="EJER" xr:uid="{00000000-0004-0000-0100-000023000000}"/>
    <hyperlink ref="A99" location="EJSA" display="EJSA" xr:uid="{00000000-0004-0000-0100-000024000000}"/>
    <hyperlink ref="A100" location="EJVK" display="EJVK" xr:uid="{00000000-0004-0000-0100-000025000000}"/>
    <hyperlink ref="A103" location="DREAM" display="DREAM" xr:uid="{00000000-0004-0000-0100-000027000000}"/>
    <hyperlink ref="A123" location="LPRDIAG" display="LPR_DIAG" xr:uid="{00000000-0004-0000-0100-000028000000}"/>
    <hyperlink ref="A124" location="LPRDRG_S" display="LPRDRG_S" xr:uid="{00000000-0004-0000-0100-000029000000}"/>
    <hyperlink ref="A72" location="IDAS" display="IDAS" xr:uid="{00000000-0004-0000-0100-00002A000000}"/>
    <hyperlink ref="A73" location="IDFI" display="IDFI" xr:uid="{00000000-0004-0000-0100-00002B000000}"/>
    <hyperlink ref="A49" location="AKM" display="AKM" xr:uid="{00000000-0004-0000-0100-00002C000000}"/>
    <hyperlink ref="A50" location="IDAN" display="IDAN" xr:uid="{00000000-0004-0000-0100-00002D000000}"/>
    <hyperlink ref="A51" location="IDAP" display="IDAP" xr:uid="{00000000-0004-0000-0100-00002E000000}"/>
    <hyperlink ref="A52" location="INDH" display="INDH" xr:uid="{00000000-0004-0000-0100-00002F000000}"/>
    <hyperlink ref="A57" location="IDAN2" display="IDAN" xr:uid="{00000000-0004-0000-0100-000030000000}"/>
    <hyperlink ref="A58" location="IDAP2" display="IDAP" xr:uid="{00000000-0004-0000-0100-000031000000}"/>
    <hyperlink ref="A59" location="LON" display="LON" xr:uid="{00000000-0004-0000-0100-000032000000}"/>
    <hyperlink ref="A63" location="FAIK" display="FAIK" xr:uid="{00000000-0004-0000-0100-000035000000}"/>
    <hyperlink ref="A66" location="AMFO" display="AMFO" xr:uid="{00000000-0004-0000-0100-000036000000}"/>
    <hyperlink ref="A67" location="DUR" display="DUR" xr:uid="{00000000-0004-0000-0100-000038000000}"/>
    <hyperlink ref="A68" location="IDAP3" display="IDAP" xr:uid="{00000000-0004-0000-0100-000039000000}"/>
    <hyperlink ref="A69" location="OF" display="OF" xr:uid="{00000000-0004-0000-0100-00003A000000}"/>
    <hyperlink ref="A80" location="SGDP" display="SGDP" xr:uid="{00000000-0004-0000-0100-00003B000000}"/>
    <hyperlink ref="A76" location="BUA" display="BUA" xr:uid="{00000000-0004-0000-0100-00003C000000}"/>
    <hyperlink ref="A79" location="BUFO" display="BUFO" xr:uid="{00000000-0004-0000-0100-00003D000000}"/>
    <hyperlink ref="A13" location="DODSAARS" display="DODSAARS" xr:uid="{00000000-0004-0000-0100-00003E000000}"/>
    <hyperlink ref="A14" location="DODSAASG" display="DODSAASG" xr:uid="{00000000-0004-0000-0100-00003F000000}"/>
    <hyperlink ref="A93" location="BBRB" display="BBRB" xr:uid="{00000000-0004-0000-0100-000040000000}"/>
    <hyperlink ref="A95" location="BBRE" display="BBRE" xr:uid="{00000000-0004-0000-0100-000041000000}"/>
    <hyperlink ref="A122" location="LPRBES" display="LPR_BES" xr:uid="{00000000-0004-0000-0100-000042000000}"/>
    <hyperlink ref="A140" location="SSSY" display="SSSY" xr:uid="{00000000-0004-0000-0100-000043000000}"/>
    <hyperlink ref="A141" location="SYSI" display="SYSI" xr:uid="{00000000-0004-0000-0100-000044000000}"/>
    <hyperlink ref="A139" location="SSKO" display="SSKO" xr:uid="{00000000-0004-0000-0100-000045000000}"/>
    <hyperlink ref="A142" location="SYST" display="SYST" xr:uid="{00000000-0004-0000-0100-000046000000}"/>
    <hyperlink ref="A27" location="KOTRE" display="KOTRE" xr:uid="{00000000-0004-0000-0100-000048000000}"/>
    <hyperlink ref="A62" location="IND" display="IND" xr:uid="{00000000-0004-0000-0100-000049000000}"/>
    <hyperlink ref="A53" location="RAS" display="RAS" xr:uid="{00000000-0004-0000-0100-00004B000000}"/>
    <hyperlink ref="A7" location="BARNFORA" display="BARNFORA" xr:uid="{00000000-0004-0000-0100-00004C000000}"/>
    <hyperlink ref="A121" location="LPRADM" display="LPR_ADM" xr:uid="{00000000-0004-0000-0100-00004D000000}"/>
    <hyperlink ref="A126" location="LPR_SKSOPR" display="LPR_SKSOPR" xr:uid="{00000000-0004-0000-0100-00004E000000}"/>
    <hyperlink ref="A43:A44" location="BUA" display="BUA" xr:uid="{00000000-0004-0000-0100-00004F000000}"/>
    <hyperlink ref="A43" location="BUAH" display="BUAH" xr:uid="{00000000-0004-0000-0100-000050000000}"/>
    <hyperlink ref="A44" location="BUAS" display="BUAS" xr:uid="{00000000-0004-0000-0100-000051000000}"/>
    <hyperlink ref="H6" r:id="rId1" xr:uid="{00000000-0004-0000-0100-000052000000}"/>
    <hyperlink ref="H15" r:id="rId2" xr:uid="{00000000-0004-0000-0100-000053000000}"/>
    <hyperlink ref="H16" r:id="rId3" xr:uid="{00000000-0004-0000-0100-000054000000}"/>
    <hyperlink ref="H18" r:id="rId4" xr:uid="{00000000-0004-0000-0100-000055000000}"/>
    <hyperlink ref="H19" r:id="rId5" xr:uid="{00000000-0004-0000-0100-000056000000}"/>
    <hyperlink ref="H17" r:id="rId6" xr:uid="{00000000-0004-0000-0100-000057000000}"/>
    <hyperlink ref="H22" r:id="rId7" xr:uid="{00000000-0004-0000-0100-000058000000}"/>
    <hyperlink ref="H23" r:id="rId8" xr:uid="{00000000-0004-0000-0100-000059000000}"/>
    <hyperlink ref="H24" r:id="rId9" xr:uid="{00000000-0004-0000-0100-00005A000000}"/>
    <hyperlink ref="H27" r:id="rId10" xr:uid="{00000000-0004-0000-0100-00005F000000}"/>
    <hyperlink ref="H28" r:id="rId11" xr:uid="{00000000-0004-0000-0100-000061000000}"/>
    <hyperlink ref="H34" r:id="rId12" xr:uid="{00000000-0004-0000-0100-000062000000}"/>
    <hyperlink ref="H35" r:id="rId13" xr:uid="{00000000-0004-0000-0100-000063000000}"/>
    <hyperlink ref="H36" r:id="rId14" xr:uid="{00000000-0004-0000-0100-000064000000}"/>
    <hyperlink ref="H37" r:id="rId15" xr:uid="{00000000-0004-0000-0100-000065000000}"/>
    <hyperlink ref="H46" r:id="rId16" xr:uid="{00000000-0004-0000-0100-000066000000}"/>
    <hyperlink ref="H49" r:id="rId17" xr:uid="{00000000-0004-0000-0100-000067000000}"/>
    <hyperlink ref="H53" r:id="rId18" xr:uid="{00000000-0004-0000-0100-000068000000}"/>
    <hyperlink ref="H62" r:id="rId19" xr:uid="{00000000-0004-0000-0100-000069000000}"/>
    <hyperlink ref="H63" r:id="rId20" xr:uid="{00000000-0004-0000-0100-00006A000000}"/>
    <hyperlink ref="H66" r:id="rId21" xr:uid="{00000000-0004-0000-0100-00006B000000}"/>
    <hyperlink ref="H67" r:id="rId22" xr:uid="{00000000-0004-0000-0100-00006C000000}"/>
    <hyperlink ref="H69" r:id="rId23" xr:uid="{00000000-0004-0000-0100-00006D000000}"/>
    <hyperlink ref="H73" r:id="rId24" xr:uid="{00000000-0004-0000-0100-00006E000000}"/>
    <hyperlink ref="H80" r:id="rId25" xr:uid="{00000000-0004-0000-0100-00006F000000}"/>
    <hyperlink ref="H84" r:id="rId26" xr:uid="{00000000-0004-0000-0100-000070000000}"/>
    <hyperlink ref="H89" r:id="rId27" xr:uid="{00000000-0004-0000-0100-000071000000}"/>
    <hyperlink ref="H88" r:id="rId28" xr:uid="{00000000-0004-0000-0100-000072000000}"/>
    <hyperlink ref="H86" r:id="rId29" xr:uid="{00000000-0004-0000-0100-000073000000}"/>
    <hyperlink ref="H95" r:id="rId30" xr:uid="{00000000-0004-0000-0100-000074000000}"/>
    <hyperlink ref="H93" r:id="rId31" xr:uid="{00000000-0004-0000-0100-000075000000}"/>
    <hyperlink ref="H100" r:id="rId32" xr:uid="{00000000-0004-0000-0100-000076000000}"/>
    <hyperlink ref="H99" r:id="rId33" xr:uid="{00000000-0004-0000-0100-000077000000}"/>
    <hyperlink ref="H98" r:id="rId34" xr:uid="{00000000-0004-0000-0100-000078000000}"/>
    <hyperlink ref="A131:A132" location="LPRSKSOP" display="LPRSKSOP" xr:uid="{00000000-0004-0000-0100-000079000000}"/>
    <hyperlink ref="A131" location="PSYK_ADM" display="PSYK_ADM" xr:uid="{00000000-0004-0000-0100-00007A000000}"/>
    <hyperlink ref="A132" location="PSYK_DIAG" display="PSYK_DIAG" xr:uid="{00000000-0004-0000-0100-00007B000000}"/>
    <hyperlink ref="H140" r:id="rId35" xr:uid="{00000000-0004-0000-0100-00007C000000}"/>
    <hyperlink ref="H139" r:id="rId36" xr:uid="{00000000-0004-0000-0100-00007D000000}"/>
    <hyperlink ref="H142" r:id="rId37" xr:uid="{00000000-0004-0000-0100-00007E000000}"/>
    <hyperlink ref="H141" r:id="rId38" xr:uid="{00000000-0004-0000-0100-00007F000000}"/>
    <hyperlink ref="A77:A78" location="BUA" display="BUA" xr:uid="{00000000-0004-0000-0100-000080000000}"/>
    <hyperlink ref="A77" location="BUAH" display="BUAH" xr:uid="{00000000-0004-0000-0100-000081000000}"/>
    <hyperlink ref="A78" location="BUAS" display="BUAS" xr:uid="{00000000-0004-0000-0100-000082000000}"/>
    <hyperlink ref="A87" location="KRMS" display="KRMS" xr:uid="{00000000-0004-0000-0100-000083000000}"/>
    <hyperlink ref="A29" location="UDDF" display="UDDF" xr:uid="{00000000-0004-0000-0100-000084000000}"/>
    <hyperlink ref="H29" r:id="rId39" xr:uid="{00000000-0004-0000-0100-000085000000}"/>
    <hyperlink ref="A41" location="BOERNSB" display="BOERNSB" xr:uid="{00000000-0004-0000-0100-000086000000}"/>
    <hyperlink ref="A40" location="BOERNFB" display="BOERNFB" xr:uid="{00000000-0004-0000-0100-000087000000}"/>
    <hyperlink ref="A9" location="BEFADR" display="BEFADR" xr:uid="{00000000-0004-0000-0100-000088000000}"/>
    <hyperlink ref="A10" location="BEFBOP" display="BEFBOP" xr:uid="{00000000-0004-0000-0100-000089000000}"/>
    <hyperlink ref="A11" location="DAR" display="DAR" xr:uid="{00000000-0004-0000-0100-00008A000000}"/>
    <hyperlink ref="A134" location="PSYK_PSYKIO" display="PSYK_PSYKIO" xr:uid="{00000000-0004-0000-0100-00008B000000}"/>
    <hyperlink ref="A133" location="PSYK_PERS" display="PSYK_DIAG" xr:uid="{00000000-0004-0000-0100-00008C000000}"/>
    <hyperlink ref="A109" location="LPR_F_DIAGNOSER" display="LPR_F_DIAGNOSER" xr:uid="{00000000-0004-0000-0100-00008D000000}"/>
    <hyperlink ref="A110" location="LPR_F_FORLOEB" display="LPR_F_FORLOEB" xr:uid="{00000000-0004-0000-0100-00008F000000}"/>
    <hyperlink ref="A111" location="LPR_F_HELBREDSFORLOEB" display="LPR_F_HELBREDSFORLOEB" xr:uid="{00000000-0004-0000-0100-000090000000}"/>
    <hyperlink ref="A112" location="LPR_F_HENVISNING_TILLAEG" display="LPR_F_HENVISNING_TILLAEG" xr:uid="{00000000-0004-0000-0100-000091000000}"/>
    <hyperlink ref="A113" location="LPR_F_KONTAKTER" display="LPR_F_KONTAKTER" xr:uid="{00000000-0004-0000-0100-000092000000}"/>
    <hyperlink ref="A115" location="LPR_F_MORBARNFORLOEB" display="LPR_F_MORBARNFORLOEB" xr:uid="{00000000-0004-0000-0100-000093000000}"/>
    <hyperlink ref="A117" location="LPR_F_ORGANISATIONER" display="LPR_F_ORGANISATIONER" xr:uid="{00000000-0004-0000-0100-000094000000}"/>
    <hyperlink ref="A118" location="LPR_F_PROCEDURER_ANDRE" display="LPR_F_PROCEDURER_ANDRE" xr:uid="{00000000-0004-0000-0100-000095000000}"/>
    <hyperlink ref="A119" location="LPR_F_PROCEDURER_KIRURGI" display="LPR_F_PROCEDURER_KIRURGI" xr:uid="{00000000-0004-0000-0100-000096000000}"/>
    <hyperlink ref="A120" location="LPR_F_RESULTATER" display="LPR_F_RESULTATER" xr:uid="{00000000-0004-0000-0100-000097000000}"/>
    <hyperlink ref="A92" location="BBR_ADG" display="BBR_ADG" xr:uid="{00000000-0004-0000-0100-000098000000}"/>
    <hyperlink ref="A94" location="BBRBYGNING" display="BBRBYGNING" xr:uid="{00000000-0004-0000-0100-000099000000}"/>
    <hyperlink ref="A96" location="BBRENHED" display="BBRENHED" xr:uid="{00000000-0004-0000-0100-00009A000000}"/>
    <hyperlink ref="H9" r:id="rId40" xr:uid="{C017ED8A-37B5-4234-8095-624B38DAB37C}"/>
    <hyperlink ref="A30" location="UDDINST" display="UDDINST" xr:uid="{83404205-95CF-45CC-AE38-8F7A75528DE8}"/>
    <hyperlink ref="A56" location="All!B176" display="BFL" xr:uid="{A38F6F8C-9561-4693-892C-B62D33AFE3EB}"/>
    <hyperlink ref="A31" location="UDDLAERER" display="UDDLAERER" xr:uid="{D30D0183-184D-4787-BC5D-1E4470A3D6F1}"/>
    <hyperlink ref="H31" r:id="rId41" xr:uid="{1D3EF225-76E0-4BC6-A5BB-78D0B700D1C5}"/>
    <hyperlink ref="H109" r:id="rId42" xr:uid="{5D7B4BD4-9E06-4F39-94A4-05CE48957834}"/>
    <hyperlink ref="H110" r:id="rId43" xr:uid="{A60B7D93-0450-4EE7-8378-403D1253C3F0}"/>
    <hyperlink ref="H111" r:id="rId44" xr:uid="{EDD9A82E-8619-4198-B685-17D51AFDBB84}"/>
    <hyperlink ref="H112" r:id="rId45" xr:uid="{31560B9B-1B3C-4CB7-BD08-160D57F4AB91}"/>
    <hyperlink ref="H113" r:id="rId46" xr:uid="{E721AE6D-0FE0-4166-8EFA-38241476A633}"/>
    <hyperlink ref="H115" r:id="rId47" xr:uid="{F8F498F2-1A0A-445E-B57C-3FB26E9E7B7E}"/>
    <hyperlink ref="H117" r:id="rId48" xr:uid="{298A8BE4-CE81-471F-BC10-5BAFF929D8CE}"/>
    <hyperlink ref="H118" r:id="rId49" xr:uid="{2E1214B1-A7DF-415D-8895-43A11795A66E}"/>
    <hyperlink ref="H119" r:id="rId50" xr:uid="{3E2CC9FC-44D3-4BD3-94FD-B390A6A586F5}"/>
    <hyperlink ref="H123" r:id="rId51" xr:uid="{EEC7AF7E-0D70-4221-B12B-628BF75EE90C}"/>
    <hyperlink ref="H122" r:id="rId52" xr:uid="{5F1D3A84-CF00-4773-8D7D-7936EF61A0A7}"/>
    <hyperlink ref="H121" r:id="rId53" xr:uid="{359D5E8F-C83D-48F2-BAE7-03F1027F9C09}"/>
    <hyperlink ref="H120" r:id="rId54" xr:uid="{2E49DEFE-74FD-4305-8955-311A19AFBED2}"/>
    <hyperlink ref="H126" r:id="rId55" xr:uid="{A09EDD4D-F472-4828-8057-8F18B99939B8}"/>
    <hyperlink ref="H131" r:id="rId56" xr:uid="{3D8EF421-A328-49E8-8489-A80D9F1445A5}"/>
    <hyperlink ref="H132" r:id="rId57" xr:uid="{0776FEBF-CEFD-49E8-B83D-D18E5C717464}"/>
    <hyperlink ref="H133" r:id="rId58" xr:uid="{B3800725-DA15-441E-A275-F055BB68AAFF}"/>
    <hyperlink ref="H134" r:id="rId59" xr:uid="{C8C56EB6-AF4C-4DC4-A8FF-2C08A5573D73}"/>
    <hyperlink ref="H116" r:id="rId60" xr:uid="{01711226-63F5-4F5C-95C0-79AC1213006A}"/>
    <hyperlink ref="H114" r:id="rId61" xr:uid="{EA6C78E6-2D70-47A6-B340-246FA66F205C}"/>
    <hyperlink ref="A114" location="All!B1270" display="LPR_F_KONTAKTLOKATIONER" xr:uid="{9A39D919-27E1-430C-B6DA-5A3BA6846046}"/>
    <hyperlink ref="A116" location="All!B1296" display="LPR_F_NYT_HELBREDSFORLOEB" xr:uid="{47ADE460-8810-4A08-B836-AFD5A83153C9}"/>
    <hyperlink ref="H135" r:id="rId62" xr:uid="{22A4B374-2A3E-4DB1-8B0D-0718B160209D}"/>
    <hyperlink ref="P135" r:id="rId63" xr:uid="{B4CE8A5B-4345-4B3C-8AE5-CB8466F95D12}"/>
    <hyperlink ref="X135" r:id="rId64" xr:uid="{86829AED-28F7-4D14-AD17-60411900C352}"/>
    <hyperlink ref="AF135" r:id="rId65" xr:uid="{01ED1649-A190-4FF0-93C8-36A5F8ED827B}"/>
    <hyperlink ref="AN135" r:id="rId66" xr:uid="{D5A5DD2F-BCBD-476B-A798-A84B1E6B8495}"/>
    <hyperlink ref="AV135" r:id="rId67" xr:uid="{EE77861D-DE87-4493-BFD8-0BA87208FFE7}"/>
    <hyperlink ref="BD135" r:id="rId68" xr:uid="{B6C7597D-B02B-46CA-ACD9-47B48B49534C}"/>
    <hyperlink ref="BL135" r:id="rId69" xr:uid="{348812E9-0197-4E90-A1A9-2D1D3ADD23AE}"/>
    <hyperlink ref="BT135" r:id="rId70" xr:uid="{EAD2DD02-4A1D-42AD-B4B6-B30FB5DD08E4}"/>
    <hyperlink ref="CB135" r:id="rId71" xr:uid="{13B4851F-AEA8-4A52-BBFD-CFBB6C7C944D}"/>
    <hyperlink ref="CJ135" r:id="rId72" xr:uid="{C7B9DEC2-3803-4B45-B23B-D31B51D81ABB}"/>
    <hyperlink ref="CR135" r:id="rId73" xr:uid="{0ACC964A-DE63-43B0-AD55-D60A0DB7894D}"/>
    <hyperlink ref="CZ135" r:id="rId74" xr:uid="{5146AF65-A52F-4E33-84EB-AA9C73B21E78}"/>
    <hyperlink ref="DH135" r:id="rId75" xr:uid="{6DBF5790-2D8D-4B9B-9039-04CDB9FA4901}"/>
    <hyperlink ref="DP135" r:id="rId76" xr:uid="{F6BCDCA9-49C6-4A99-9AEC-5CECA5202E11}"/>
    <hyperlink ref="DX135" r:id="rId77" xr:uid="{E3E3CB05-8E42-4667-A08C-EDF864282955}"/>
    <hyperlink ref="EF135" r:id="rId78" xr:uid="{5D761277-80AE-4A84-AD96-8DEAB6A3568D}"/>
    <hyperlink ref="EN135" r:id="rId79" xr:uid="{32814ECA-3CC3-47BA-BAB9-5A8AB79D5754}"/>
    <hyperlink ref="EV135" r:id="rId80" xr:uid="{5660278D-7237-4114-A42C-9F7C6D73A788}"/>
    <hyperlink ref="FD135" r:id="rId81" xr:uid="{A62D0F54-90A7-43C3-AAE4-A1D6E27D4A9B}"/>
    <hyperlink ref="FL135" r:id="rId82" xr:uid="{D28F44A3-57E4-436D-84DD-2DC6BFACF32B}"/>
    <hyperlink ref="FT135" r:id="rId83" xr:uid="{FFC74E57-B225-4ECC-943D-C23538F5EDCE}"/>
    <hyperlink ref="GB135" r:id="rId84" xr:uid="{460E4880-690E-46DE-B744-9F08B9113D6E}"/>
    <hyperlink ref="GJ135" r:id="rId85" xr:uid="{06CBF904-1875-4FEB-9751-57D5F2D1F8D0}"/>
    <hyperlink ref="GR135" r:id="rId86" xr:uid="{DBDCB6AC-E194-4561-9453-A810B7D05376}"/>
    <hyperlink ref="GZ135" r:id="rId87" xr:uid="{70859387-76C4-417E-A2FC-2825ACF4AEEF}"/>
    <hyperlink ref="HH135" r:id="rId88" xr:uid="{5BE22C81-2A80-447C-ACA5-F472E2806C71}"/>
    <hyperlink ref="HP135" r:id="rId89" xr:uid="{AF56D5DD-8B51-41F1-AF0C-E166C83658AB}"/>
    <hyperlink ref="HX135" r:id="rId90" xr:uid="{177C7B68-047F-4497-9091-A5C8C828C180}"/>
    <hyperlink ref="IF135" r:id="rId91" xr:uid="{996B4D42-E4E8-45B2-B2A5-F80915066136}"/>
    <hyperlink ref="IN135" r:id="rId92" xr:uid="{66D2E047-65DF-457E-A5BF-ABDC547D6C4D}"/>
    <hyperlink ref="IV135" r:id="rId93" xr:uid="{124AE907-1C1D-4E73-B6E6-D58A25752204}"/>
    <hyperlink ref="JD135" r:id="rId94" xr:uid="{9E483415-0624-4D0A-B0C5-1C5397377F03}"/>
    <hyperlink ref="JL135" r:id="rId95" xr:uid="{6FE939E5-86A1-445D-B592-8899B3E35D59}"/>
    <hyperlink ref="JT135" r:id="rId96" xr:uid="{4EAD068C-351F-4FE6-8306-CC42A63305AE}"/>
    <hyperlink ref="KB135" r:id="rId97" xr:uid="{18BB7C37-8760-4CAB-AB8D-D17BE3F796E4}"/>
    <hyperlink ref="KJ135" r:id="rId98" xr:uid="{704EAA53-D0EF-441E-8ABB-1D856C2CA091}"/>
    <hyperlink ref="KR135" r:id="rId99" xr:uid="{C2509A31-7D3A-4141-B5B6-E4F0F43B06F9}"/>
    <hyperlink ref="KZ135" r:id="rId100" xr:uid="{DFEECA05-D669-4845-991A-904A53F254D9}"/>
    <hyperlink ref="LH135" r:id="rId101" xr:uid="{B8AD5B0D-A2F6-4B78-AA9D-7D0218ADE2EB}"/>
    <hyperlink ref="LP135" r:id="rId102" xr:uid="{79E7D385-14F4-4971-9D1D-C28AE70B4EF8}"/>
    <hyperlink ref="LX135" r:id="rId103" xr:uid="{F2AFCA09-E6F9-4640-906A-C4725A9DFD5D}"/>
    <hyperlink ref="MF135" r:id="rId104" xr:uid="{56278C06-2D18-45B6-BEAC-EAB9CCF3B0B1}"/>
    <hyperlink ref="MN135" r:id="rId105" xr:uid="{56D43C22-3FE8-46EE-B536-6ED69BDDD560}"/>
    <hyperlink ref="MV135" r:id="rId106" xr:uid="{8B14BB38-4C55-40B3-9B38-DAAEF4D8287E}"/>
    <hyperlink ref="ND135" r:id="rId107" xr:uid="{BD6E9F36-5D9D-4C0C-912C-67B3D7B7112B}"/>
    <hyperlink ref="NL135" r:id="rId108" xr:uid="{956B8EEE-B8EC-4901-9040-5FCFFB9CC57E}"/>
    <hyperlink ref="NT135" r:id="rId109" xr:uid="{5EB67EF8-B037-443E-AD1D-90C39ACFD490}"/>
    <hyperlink ref="OB135" r:id="rId110" xr:uid="{D2D38C2A-7E71-459B-A8EC-4510E4BAEFBB}"/>
    <hyperlink ref="OJ135" r:id="rId111" xr:uid="{3265B9A0-71BA-427D-9594-D6918408EE17}"/>
    <hyperlink ref="OR135" r:id="rId112" xr:uid="{9274C50B-100A-4FD5-941B-07AF53670AE7}"/>
    <hyperlink ref="OZ135" r:id="rId113" xr:uid="{15FB9972-B812-4836-BCEB-B2B8B5883F11}"/>
    <hyperlink ref="PH135" r:id="rId114" xr:uid="{2667F2F8-6F57-4D2D-996C-3B7DF91EFDEA}"/>
    <hyperlink ref="PP135" r:id="rId115" xr:uid="{AED89F11-F490-4B86-BF5A-361FEFD899B7}"/>
    <hyperlink ref="PX135" r:id="rId116" xr:uid="{9AE46C1D-7CA7-4912-A3FB-483E38105A1A}"/>
    <hyperlink ref="QF135" r:id="rId117" xr:uid="{C89475B3-B5CD-43BD-98D3-AA39D53E0E1A}"/>
    <hyperlink ref="QN135" r:id="rId118" xr:uid="{77AEC730-C64C-4595-8FD9-2DF3DA983585}"/>
    <hyperlink ref="QV135" r:id="rId119" xr:uid="{0483D2F6-A0CC-487D-96B1-C3F640D6E3FA}"/>
    <hyperlink ref="RD135" r:id="rId120" xr:uid="{BE40DD47-FD67-4751-8FF5-A157915F4B9F}"/>
    <hyperlink ref="RL135" r:id="rId121" xr:uid="{31121769-BBB9-4665-878A-E84FCFDF5566}"/>
    <hyperlink ref="RT135" r:id="rId122" xr:uid="{A38928D3-4953-4C31-9D44-8A7B5D7594B9}"/>
    <hyperlink ref="SB135" r:id="rId123" xr:uid="{7437D62C-AF1E-435B-8BF8-24B73F896259}"/>
    <hyperlink ref="SJ135" r:id="rId124" xr:uid="{A3AB0384-F65D-434D-A499-34FB76371FC4}"/>
    <hyperlink ref="SR135" r:id="rId125" xr:uid="{7C7DC562-B812-4E56-BCE0-FA5348A5EF61}"/>
    <hyperlink ref="SZ135" r:id="rId126" xr:uid="{64E149F4-E60F-4B5E-8B2F-3033428EEE76}"/>
    <hyperlink ref="TH135" r:id="rId127" xr:uid="{D7E42622-B21B-4B6A-B66A-07FA6CCA75C4}"/>
    <hyperlink ref="TP135" r:id="rId128" xr:uid="{D1FEFA10-88CE-418F-838E-627D40350955}"/>
    <hyperlink ref="TX135" r:id="rId129" xr:uid="{020A82DA-72F2-433A-9DC6-FEFDC2060E3B}"/>
    <hyperlink ref="UF135" r:id="rId130" xr:uid="{8A6C7C81-4260-4211-A773-6A7BD66EDD9D}"/>
    <hyperlink ref="UN135" r:id="rId131" xr:uid="{F151B59C-1891-4822-89D4-A4464327E42E}"/>
    <hyperlink ref="UV135" r:id="rId132" xr:uid="{0FD5BE3D-A4FF-4234-8BF0-F5C337E0A472}"/>
    <hyperlink ref="VD135" r:id="rId133" xr:uid="{BECB6119-9939-4290-BE61-E435EF8A663E}"/>
    <hyperlink ref="VL135" r:id="rId134" xr:uid="{8E95124B-F756-47AB-B39F-8B65123314E0}"/>
    <hyperlink ref="VT135" r:id="rId135" xr:uid="{2DA8D266-032D-466D-9E37-E491779B9885}"/>
    <hyperlink ref="WB135" r:id="rId136" xr:uid="{3EFCA307-6151-4BF1-84E8-8B1A36C73BBD}"/>
    <hyperlink ref="WJ135" r:id="rId137" xr:uid="{AB7B0D23-C376-4F17-8C8B-E27126632A8C}"/>
    <hyperlink ref="WR135" r:id="rId138" xr:uid="{C891D8C4-4E28-4B47-A4D5-62EB1FFE8D40}"/>
    <hyperlink ref="WZ135" r:id="rId139" xr:uid="{E9CB3AC4-EB08-46A5-BC7D-7391C356718B}"/>
    <hyperlink ref="XH135" r:id="rId140" xr:uid="{0B9CAD14-AC8D-4565-B871-F1D602CD1647}"/>
    <hyperlink ref="XP135" r:id="rId141" xr:uid="{1E01E73A-1F2E-4978-96A7-1620A0069C57}"/>
    <hyperlink ref="XX135" r:id="rId142" xr:uid="{F588F23D-00FF-4714-89F5-FE9D233CA5DF}"/>
    <hyperlink ref="YF135" r:id="rId143" xr:uid="{303D692D-C9D9-435E-B314-7BCF8D098C3F}"/>
    <hyperlink ref="YN135" r:id="rId144" xr:uid="{9E22ADFA-7ACB-4284-9322-C89CB319A305}"/>
    <hyperlink ref="YV135" r:id="rId145" xr:uid="{10C85023-B080-4AAB-9868-A1E40E07C9FA}"/>
    <hyperlink ref="ZD135" r:id="rId146" xr:uid="{403F6504-C902-415E-B4E8-69AADC6C5473}"/>
    <hyperlink ref="ZL135" r:id="rId147" xr:uid="{2EF6F95C-6498-4588-9947-8DCFBE5A1039}"/>
    <hyperlink ref="ZT135" r:id="rId148" xr:uid="{8C5C8EEF-8251-4D34-998B-73399E5F3D8C}"/>
    <hyperlink ref="AAB135" r:id="rId149" xr:uid="{E4D09CDE-9F4A-4464-BC16-043E58F0C0E5}"/>
    <hyperlink ref="AAJ135" r:id="rId150" xr:uid="{42604AC4-EAF3-444F-809F-55C031E84CFF}"/>
    <hyperlink ref="AAR135" r:id="rId151" xr:uid="{D72F39DB-D07E-4ED7-87A3-1A50D3AEF80A}"/>
    <hyperlink ref="AAZ135" r:id="rId152" xr:uid="{20B0E7A8-52B7-4BF2-A51F-D594BA793B9B}"/>
    <hyperlink ref="ABH135" r:id="rId153" xr:uid="{8A2211A4-360B-48EC-B752-FBE6B1D53DD8}"/>
    <hyperlink ref="ABP135" r:id="rId154" xr:uid="{B77819A4-C55D-4D19-A3A9-9B33096B8313}"/>
    <hyperlink ref="ABX135" r:id="rId155" xr:uid="{BA11770A-0BEF-43AE-BFEA-029A594CD831}"/>
    <hyperlink ref="ACF135" r:id="rId156" xr:uid="{65AAFC24-AA35-429D-B0B4-18C938AE68EA}"/>
    <hyperlink ref="ACN135" r:id="rId157" xr:uid="{E7C6BBDA-22EA-46D4-B58F-CA3F24AA3E11}"/>
    <hyperlink ref="ACV135" r:id="rId158" xr:uid="{D96086F4-C2A6-49E5-9107-97F271355895}"/>
    <hyperlink ref="ADD135" r:id="rId159" xr:uid="{A9667B57-6AD2-486C-AFB0-88BF84FC4F73}"/>
    <hyperlink ref="ADL135" r:id="rId160" xr:uid="{1936ECBF-FAA6-465B-BD42-88137898AE84}"/>
    <hyperlink ref="ADT135" r:id="rId161" xr:uid="{19617B63-245D-4841-8A3F-BD9296AC1D45}"/>
    <hyperlink ref="AEB135" r:id="rId162" xr:uid="{D7084C6C-8470-4F80-BE19-30474DF1BCC5}"/>
    <hyperlink ref="AEJ135" r:id="rId163" xr:uid="{271411E9-8D11-4D1B-8065-D0B2D783050C}"/>
    <hyperlink ref="AER135" r:id="rId164" xr:uid="{C4947ABE-4ED4-489B-81F7-C95CE1E447D6}"/>
    <hyperlink ref="AEZ135" r:id="rId165" xr:uid="{C7EDA70C-55FD-4FAE-B67A-0D4EDDC46017}"/>
    <hyperlink ref="AFH135" r:id="rId166" xr:uid="{8C134B8F-08C2-4652-92CF-BB28E3F0E9BA}"/>
    <hyperlink ref="AFP135" r:id="rId167" xr:uid="{B8F3695E-AB90-4474-824F-48F2E4CB4353}"/>
    <hyperlink ref="AFX135" r:id="rId168" xr:uid="{7EDC7312-832B-4461-AC69-09E0201C5277}"/>
    <hyperlink ref="AGF135" r:id="rId169" xr:uid="{8D59B813-8AE9-4FF2-A82D-541C7786044D}"/>
    <hyperlink ref="AGN135" r:id="rId170" xr:uid="{A4870EB2-3C4E-4C94-8261-C8B855C969FF}"/>
    <hyperlink ref="AGV135" r:id="rId171" xr:uid="{4FB6457F-62E0-49C0-9857-75466168E24D}"/>
    <hyperlink ref="AHD135" r:id="rId172" xr:uid="{1939BB7C-6DB7-40E6-8CAF-9F2C7353EE88}"/>
    <hyperlink ref="AHL135" r:id="rId173" xr:uid="{1C797182-B076-4938-9C0C-5E07F3D62704}"/>
    <hyperlink ref="AHT135" r:id="rId174" xr:uid="{0810F8A5-0908-4B54-B8EC-B20AE3165501}"/>
    <hyperlink ref="AIB135" r:id="rId175" xr:uid="{1415A9B4-9F74-4389-AA2F-D23529931660}"/>
    <hyperlink ref="AIJ135" r:id="rId176" xr:uid="{D7E812E3-5864-4B6A-B4BF-6C856BCF5A9F}"/>
    <hyperlink ref="AIR135" r:id="rId177" xr:uid="{7C2581B4-3C82-474C-8C37-D37189E0253F}"/>
    <hyperlink ref="AIZ135" r:id="rId178" xr:uid="{F84CD5C2-0975-41E7-85FA-97F0B55B253B}"/>
    <hyperlink ref="AJH135" r:id="rId179" xr:uid="{B358A8CE-FA76-40E9-A285-72C03D81C24B}"/>
    <hyperlink ref="AJP135" r:id="rId180" xr:uid="{F2D28380-C2C1-410B-BEC2-D1FF57BF534F}"/>
    <hyperlink ref="AJX135" r:id="rId181" xr:uid="{85034F6F-5D3A-4FC1-9AD7-FFA412EB4102}"/>
    <hyperlink ref="AKF135" r:id="rId182" xr:uid="{B006E220-DB1C-4F02-A20D-3AB9E4A12947}"/>
    <hyperlink ref="AKN135" r:id="rId183" xr:uid="{DFAA1F75-5BD7-437A-9316-BA9168F92651}"/>
    <hyperlink ref="AKV135" r:id="rId184" xr:uid="{D1FBA7E9-E622-455B-AF44-3E0C2906D19B}"/>
    <hyperlink ref="ALD135" r:id="rId185" xr:uid="{56DB0919-CF4F-41CC-BD0D-678E15FF330F}"/>
    <hyperlink ref="ALL135" r:id="rId186" xr:uid="{E7311C8E-CCDB-4C5C-A0E9-80A999637C70}"/>
    <hyperlink ref="ALT135" r:id="rId187" xr:uid="{7A44F178-9D90-4BED-BB40-197FDD7ACE48}"/>
    <hyperlink ref="AMB135" r:id="rId188" xr:uid="{7DAB6BFE-6431-49D7-91BC-EF4716389DA2}"/>
    <hyperlink ref="AMJ135" r:id="rId189" xr:uid="{31B84E5D-079A-4E04-934B-1B64F38CFDC0}"/>
    <hyperlink ref="AMR135" r:id="rId190" xr:uid="{D294D9B7-2454-4D1A-ACE1-122F0DBEF855}"/>
    <hyperlink ref="AMZ135" r:id="rId191" xr:uid="{FD658DB2-E173-4713-86F8-7D3BF6641A56}"/>
    <hyperlink ref="ANH135" r:id="rId192" xr:uid="{373F12D8-407F-46BE-88A3-EB7CC4368DCA}"/>
    <hyperlink ref="ANP135" r:id="rId193" xr:uid="{7655D6B2-8832-4CDF-ADE8-E349F141B9A8}"/>
    <hyperlink ref="ANX135" r:id="rId194" xr:uid="{F99A1885-9141-4D92-AEBE-95FA0DE37477}"/>
    <hyperlink ref="AOF135" r:id="rId195" xr:uid="{C311CEE7-3D16-45B6-9AF2-2E1356DC422C}"/>
    <hyperlink ref="AON135" r:id="rId196" xr:uid="{3BF5E1A6-44D6-4587-9987-061ABE42176A}"/>
    <hyperlink ref="AOV135" r:id="rId197" xr:uid="{D407F858-2F2B-40AD-A867-675F405B1477}"/>
    <hyperlink ref="APD135" r:id="rId198" xr:uid="{FDD48623-6445-43B3-8CB3-0FFCF8DB5316}"/>
    <hyperlink ref="APL135" r:id="rId199" xr:uid="{CF638D78-1EB2-402E-BB64-7153BD46A3C1}"/>
    <hyperlink ref="APT135" r:id="rId200" xr:uid="{B6E51AEA-667E-4F3A-AF24-6FE3D6267455}"/>
    <hyperlink ref="AQB135" r:id="rId201" xr:uid="{DBCA1F07-9F06-405F-B499-99F04C640B31}"/>
    <hyperlink ref="AQJ135" r:id="rId202" xr:uid="{01D487E9-3884-429F-8D92-37599ECAD6F7}"/>
    <hyperlink ref="AQR135" r:id="rId203" xr:uid="{67107640-297E-4F02-828E-5AB9A39E824D}"/>
    <hyperlink ref="AQZ135" r:id="rId204" xr:uid="{B63DD059-C434-4311-931B-7FEE822D5577}"/>
    <hyperlink ref="ARH135" r:id="rId205" xr:uid="{7011153E-08C2-42B7-A2A0-1DD0A0AD50A4}"/>
    <hyperlink ref="ARP135" r:id="rId206" xr:uid="{B21D56FF-5FE3-4980-BE6A-419D5E2C884B}"/>
    <hyperlink ref="ARX135" r:id="rId207" xr:uid="{636C2218-22F2-4D4A-A19B-489B78C3BF4A}"/>
    <hyperlink ref="ASF135" r:id="rId208" xr:uid="{48F8CFB2-D52B-4CAE-9A54-1A055BDEC179}"/>
    <hyperlink ref="ASN135" r:id="rId209" xr:uid="{49F388D7-E8F2-44ED-B204-900696A73D1A}"/>
    <hyperlink ref="ASV135" r:id="rId210" xr:uid="{BC732BCC-04E5-4986-AB0C-E888DCEF1E49}"/>
    <hyperlink ref="ATD135" r:id="rId211" xr:uid="{971D05FC-ADAA-44FE-975E-C5A34BBBFCE2}"/>
    <hyperlink ref="ATL135" r:id="rId212" xr:uid="{7DB8C3A0-0E26-47D0-8D4B-7576F9B12DE6}"/>
    <hyperlink ref="ATT135" r:id="rId213" xr:uid="{3579E4BE-5590-493B-B6F3-C62ACCDC5C54}"/>
    <hyperlink ref="AUB135" r:id="rId214" xr:uid="{2D21FC69-F904-428E-9DC8-7E1AE7B3599A}"/>
    <hyperlink ref="AUJ135" r:id="rId215" xr:uid="{10AEB839-7F5A-462A-9D07-D889828EBE38}"/>
    <hyperlink ref="AUR135" r:id="rId216" xr:uid="{20CEB1E7-A242-4A60-B1C5-A1390EE8F47E}"/>
    <hyperlink ref="AUZ135" r:id="rId217" xr:uid="{BAAF8F28-1680-4057-923C-C311288B8525}"/>
    <hyperlink ref="AVH135" r:id="rId218" xr:uid="{AF011535-3ABE-4F43-AEEE-BC9A27BA0AE8}"/>
    <hyperlink ref="AVP135" r:id="rId219" xr:uid="{5548E7FF-91E2-4455-886E-6FF3CBB7E808}"/>
    <hyperlink ref="AVX135" r:id="rId220" xr:uid="{BEB64CA3-5963-483A-94BE-6F1653EA85AA}"/>
    <hyperlink ref="AWF135" r:id="rId221" xr:uid="{7832CAE1-C89C-4C22-A454-81FA6553ED24}"/>
    <hyperlink ref="AWN135" r:id="rId222" xr:uid="{B4B292F9-F5ED-40EB-AC74-0C08341108D1}"/>
    <hyperlink ref="AWV135" r:id="rId223" xr:uid="{0D4AF678-255D-4E37-B373-922A31922FAD}"/>
    <hyperlink ref="AXD135" r:id="rId224" xr:uid="{F58B3EE4-A8C2-42C4-A219-50D6A2D33988}"/>
    <hyperlink ref="AXL135" r:id="rId225" xr:uid="{73CB0508-339F-413D-A10F-E2CA41D78620}"/>
    <hyperlink ref="AXT135" r:id="rId226" xr:uid="{E22429B3-86B6-4DCE-9797-59306E759E1F}"/>
    <hyperlink ref="AYB135" r:id="rId227" xr:uid="{6F189EF7-9E87-40C8-9ABA-A4E40284D13C}"/>
    <hyperlink ref="AYJ135" r:id="rId228" xr:uid="{5E46CD23-CD97-4DC9-AF10-9D3DA7994099}"/>
    <hyperlink ref="AYR135" r:id="rId229" xr:uid="{319D0BD1-4585-4FF7-BA5F-A9094B78FB09}"/>
    <hyperlink ref="AYZ135" r:id="rId230" xr:uid="{BD30241A-EEE0-4221-9E12-8765992C0792}"/>
    <hyperlink ref="AZH135" r:id="rId231" xr:uid="{02B7DBCE-6824-4B11-B15B-3B57FFDF83A2}"/>
    <hyperlink ref="AZP135" r:id="rId232" xr:uid="{2DD8BCF8-AC32-48AF-9D6B-0E4459DAFD76}"/>
    <hyperlink ref="AZX135" r:id="rId233" xr:uid="{7D1549E5-A134-4D08-B8DB-945079771342}"/>
    <hyperlink ref="BAF135" r:id="rId234" xr:uid="{DFD3489D-777A-443D-A15A-A89FDC11C30F}"/>
    <hyperlink ref="BAN135" r:id="rId235" xr:uid="{19324BCC-A5DD-4867-A414-A9371500BBC5}"/>
    <hyperlink ref="BAV135" r:id="rId236" xr:uid="{9D2AE801-6F48-427D-8B18-A288FA96C7F6}"/>
    <hyperlink ref="BBD135" r:id="rId237" xr:uid="{BC32BBE9-E90C-4266-B856-2A1851BC3B00}"/>
    <hyperlink ref="BBL135" r:id="rId238" xr:uid="{33A49177-BAAC-4B8A-AEA4-3029EF4051C8}"/>
    <hyperlink ref="BBT135" r:id="rId239" xr:uid="{3B5F99CB-3491-472E-A74E-5ADAD1BEDBB7}"/>
    <hyperlink ref="BCB135" r:id="rId240" xr:uid="{5906CC6D-0E4A-4E04-87EC-27C05F25175C}"/>
    <hyperlink ref="BCJ135" r:id="rId241" xr:uid="{4C773D74-54BE-4672-B6C1-A09C2945BE03}"/>
    <hyperlink ref="BCR135" r:id="rId242" xr:uid="{570C0D01-9B90-48F7-8F18-11E7DD874A5A}"/>
    <hyperlink ref="BCZ135" r:id="rId243" xr:uid="{AE1B74BF-5173-4801-BD8F-30932F7C47A1}"/>
    <hyperlink ref="BDH135" r:id="rId244" xr:uid="{280DFC1E-5A51-4724-8C63-68EB201725BD}"/>
    <hyperlink ref="BDP135" r:id="rId245" xr:uid="{04F8E022-6156-4821-AA92-26084892ED6A}"/>
    <hyperlink ref="BDX135" r:id="rId246" xr:uid="{A6540BAC-C139-4DB7-9825-90D742838891}"/>
    <hyperlink ref="BEF135" r:id="rId247" xr:uid="{82DCEA0C-8BA5-4EBD-A5F4-FE8615F6AA1A}"/>
    <hyperlink ref="BEN135" r:id="rId248" xr:uid="{DD27CDB6-F130-413D-AC4F-8618514F72BA}"/>
    <hyperlink ref="BEV135" r:id="rId249" xr:uid="{CAEDD6E9-8BBC-461D-B6AD-2D1609B3DA81}"/>
    <hyperlink ref="BFD135" r:id="rId250" xr:uid="{AF1A8E3B-3DED-47C4-B81B-E67DB3DA633F}"/>
    <hyperlink ref="BFL135" r:id="rId251" xr:uid="{53B76FA3-BB52-4851-808D-D125810FDBF6}"/>
    <hyperlink ref="BFT135" r:id="rId252" xr:uid="{FC616B4F-60BB-4B4B-80F7-B4B7BDF5E483}"/>
    <hyperlink ref="BGB135" r:id="rId253" xr:uid="{A3CE4C87-264F-4A27-A299-D235A34DD4BA}"/>
    <hyperlink ref="BGJ135" r:id="rId254" xr:uid="{BADB581F-3161-4614-A798-9A4026F8AE13}"/>
    <hyperlink ref="BGR135" r:id="rId255" xr:uid="{285EBC7E-D2D6-4BA8-9C46-0331F0DB60F6}"/>
    <hyperlink ref="BGZ135" r:id="rId256" xr:uid="{4821B71C-2191-49A0-8B86-DE1C5C43D2DA}"/>
    <hyperlink ref="BHH135" r:id="rId257" xr:uid="{DD86E42E-DA4C-4A79-B04F-D4E51E09809C}"/>
    <hyperlink ref="BHP135" r:id="rId258" xr:uid="{2151929D-7979-4802-8A0A-D8F09D6E1599}"/>
    <hyperlink ref="BHX135" r:id="rId259" xr:uid="{7064314F-75E9-464C-BBD8-49346D79A6B1}"/>
    <hyperlink ref="BIF135" r:id="rId260" xr:uid="{36FB5859-8483-4B6A-8C79-BA384DA613A5}"/>
    <hyperlink ref="BIN135" r:id="rId261" xr:uid="{BC9D2B17-0981-4C79-81F4-6149A2E2A85E}"/>
    <hyperlink ref="BIV135" r:id="rId262" xr:uid="{B8972327-DAFF-400D-9AF9-94A43FE63CD4}"/>
    <hyperlink ref="BJD135" r:id="rId263" xr:uid="{68E70115-0750-4CF9-82A9-51ECEE32F673}"/>
    <hyperlink ref="BJL135" r:id="rId264" xr:uid="{9AD2BC81-B343-4F4C-A7A5-061BA194BA78}"/>
    <hyperlink ref="BJT135" r:id="rId265" xr:uid="{1C1771F2-84F7-42C8-9EE8-951FF6CF29FB}"/>
    <hyperlink ref="BKB135" r:id="rId266" xr:uid="{B441C1FF-BACD-4DF3-B664-8DC4D762387F}"/>
    <hyperlink ref="BKJ135" r:id="rId267" xr:uid="{0D10F8C2-FA06-4522-95C9-B509571BD15A}"/>
    <hyperlink ref="BKR135" r:id="rId268" xr:uid="{0F08E943-21C6-4619-A6FC-1636733AD201}"/>
    <hyperlink ref="BKZ135" r:id="rId269" xr:uid="{31B50BA9-11D1-4879-B447-1389BB8C5894}"/>
    <hyperlink ref="BLH135" r:id="rId270" xr:uid="{B1B8D21D-F4D4-46EF-B42A-EF70A58DF7E0}"/>
    <hyperlink ref="BLP135" r:id="rId271" xr:uid="{438B714D-A93E-4662-A34E-3C0AB42895E0}"/>
    <hyperlink ref="BLX135" r:id="rId272" xr:uid="{251610B5-6049-45C7-B956-4FB7CB257762}"/>
    <hyperlink ref="BMF135" r:id="rId273" xr:uid="{AD340E77-5665-4452-A495-A1DDB7EE3C5B}"/>
    <hyperlink ref="BMN135" r:id="rId274" xr:uid="{DDBB0653-B3BF-4B57-862E-CC86380234E9}"/>
    <hyperlink ref="BMV135" r:id="rId275" xr:uid="{C74C3E68-868C-4BF7-97B7-36A3A314824B}"/>
    <hyperlink ref="BND135" r:id="rId276" xr:uid="{F299932C-537E-4280-88DF-9348B40387D3}"/>
    <hyperlink ref="BNL135" r:id="rId277" xr:uid="{399062D6-EA9A-475A-AE74-20E2FF2DD731}"/>
    <hyperlink ref="BNT135" r:id="rId278" xr:uid="{C5BAFAB8-15ED-4C5D-BC8F-4F9DB4760E5E}"/>
    <hyperlink ref="BOB135" r:id="rId279" xr:uid="{0A843CBE-C9BB-4500-9736-1FEFF4BDCBC8}"/>
    <hyperlink ref="BOJ135" r:id="rId280" xr:uid="{C15ABE88-EFE9-40A9-892D-C5E15256E756}"/>
    <hyperlink ref="BOR135" r:id="rId281" xr:uid="{D8A223C3-724D-433D-9060-D1C8DA797232}"/>
    <hyperlink ref="BOZ135" r:id="rId282" xr:uid="{8B60DB49-14CC-4B9A-87F8-DCF38D7D5200}"/>
    <hyperlink ref="BPH135" r:id="rId283" xr:uid="{78A6E401-8808-4661-97F0-E08065876CFC}"/>
    <hyperlink ref="BPP135" r:id="rId284" xr:uid="{8F0B9C0D-1BD9-47A4-AD6F-C031EEBE9CFB}"/>
    <hyperlink ref="BPX135" r:id="rId285" xr:uid="{C6772906-B97B-4F43-ABC9-6B8042BB2247}"/>
    <hyperlink ref="BQF135" r:id="rId286" xr:uid="{2A4F25B6-AE13-4EF8-8372-37DEC21A3DD1}"/>
    <hyperlink ref="BQN135" r:id="rId287" xr:uid="{D3842AE4-AD65-415B-BE3F-DB1B6C3828F2}"/>
    <hyperlink ref="BQV135" r:id="rId288" xr:uid="{C0A30BD5-8529-428E-A878-5B618255CA2B}"/>
    <hyperlink ref="BRD135" r:id="rId289" xr:uid="{0868B6C8-5817-4D8C-9DFA-7169E5722763}"/>
    <hyperlink ref="BRL135" r:id="rId290" xr:uid="{1DB09F69-E760-4C23-87A3-57B5A29E1122}"/>
    <hyperlink ref="BRT135" r:id="rId291" xr:uid="{4DE99A57-126D-4FC1-8AE1-46357CE0833F}"/>
    <hyperlink ref="BSB135" r:id="rId292" xr:uid="{D7F3FE69-C615-46C7-90E3-928756144AFB}"/>
    <hyperlink ref="BSJ135" r:id="rId293" xr:uid="{1631AE6D-57A9-4A61-8A47-199175576B6D}"/>
    <hyperlink ref="BSR135" r:id="rId294" xr:uid="{0060AC09-B0CA-49B4-9EFF-B7112F245000}"/>
    <hyperlink ref="BSZ135" r:id="rId295" xr:uid="{F9731E3F-D015-43FC-B4B2-3E6C4765F5ED}"/>
    <hyperlink ref="BTH135" r:id="rId296" xr:uid="{3EB9A266-A26C-46EA-BC9B-2E4F96F14444}"/>
    <hyperlink ref="BTP135" r:id="rId297" xr:uid="{2023AFD2-7FEF-40F3-A72B-51A83D64C0AF}"/>
    <hyperlink ref="BTX135" r:id="rId298" xr:uid="{C4004FC8-5197-480B-9AAE-A3C4BA606E9E}"/>
    <hyperlink ref="BUF135" r:id="rId299" xr:uid="{1D3BA83A-C1FC-4F71-8A0F-8AD3C49A90F0}"/>
    <hyperlink ref="BUN135" r:id="rId300" xr:uid="{4FFE30CE-4CE8-404D-BFF4-CC46740B8C8F}"/>
    <hyperlink ref="BUV135" r:id="rId301" xr:uid="{87E799BC-EF50-4A8B-A044-51EAD0B90F48}"/>
    <hyperlink ref="BVD135" r:id="rId302" xr:uid="{3B543881-CBD7-4F06-B815-40857367CFC3}"/>
    <hyperlink ref="BVL135" r:id="rId303" xr:uid="{3B225812-5F0C-424A-9672-542C515A92FC}"/>
    <hyperlink ref="BVT135" r:id="rId304" xr:uid="{64A92178-BFE2-4E3F-A8EE-E36A595F03D6}"/>
    <hyperlink ref="BWB135" r:id="rId305" xr:uid="{F5E3874D-35E4-44FD-99F9-97DCF97E8F26}"/>
    <hyperlink ref="BWJ135" r:id="rId306" xr:uid="{B14E010A-F123-4EB2-B850-2690C6BA971C}"/>
    <hyperlink ref="BWR135" r:id="rId307" xr:uid="{1C0ADFE2-4793-40AA-9993-CD49627F7D13}"/>
    <hyperlink ref="BWZ135" r:id="rId308" xr:uid="{5E340DDD-F437-4519-BC0B-EA58580055DC}"/>
    <hyperlink ref="BXH135" r:id="rId309" xr:uid="{607922D3-9F7B-42A2-91A2-B24601E16F3E}"/>
    <hyperlink ref="BXP135" r:id="rId310" xr:uid="{4BCD73E1-1C15-4A61-A3BD-6DCFF330A9E3}"/>
    <hyperlink ref="BXX135" r:id="rId311" xr:uid="{879A7933-64B4-40F6-A089-7802A2BCDC74}"/>
    <hyperlink ref="BYF135" r:id="rId312" xr:uid="{AC045C53-2297-4211-B3F7-F9F2C5809014}"/>
    <hyperlink ref="BYN135" r:id="rId313" xr:uid="{7CF36AE9-0974-4281-9F8F-CD1049647DF9}"/>
    <hyperlink ref="BYV135" r:id="rId314" xr:uid="{33242C69-09E5-437F-B649-AA7C25D1CE88}"/>
    <hyperlink ref="BZD135" r:id="rId315" xr:uid="{E64145F1-6C7E-4206-87A9-C18D2917855B}"/>
    <hyperlink ref="BZL135" r:id="rId316" xr:uid="{3893A6A9-D45E-4E67-8EB2-6F5335E08FDA}"/>
    <hyperlink ref="BZT135" r:id="rId317" xr:uid="{E27E19E8-2345-43E7-A175-EBDF7A70273D}"/>
    <hyperlink ref="CAB135" r:id="rId318" xr:uid="{D5E51D51-9DFB-4222-B4CA-E69E66C88A9C}"/>
    <hyperlink ref="CAJ135" r:id="rId319" xr:uid="{ED2F38BC-01EC-4235-A4F5-5D8269BD8E58}"/>
    <hyperlink ref="CAR135" r:id="rId320" xr:uid="{76FE4EFC-8791-4318-BC73-E0F8F20555C5}"/>
    <hyperlink ref="CAZ135" r:id="rId321" xr:uid="{F7945C33-5A8F-49AB-92FE-9FDF2E14F329}"/>
    <hyperlink ref="CBH135" r:id="rId322" xr:uid="{B0DF5F3E-B52A-4C4F-835D-1CFFC2CD7A2F}"/>
    <hyperlink ref="CBP135" r:id="rId323" xr:uid="{07AFF679-F768-46A8-B56E-C29A44F7393F}"/>
    <hyperlink ref="CBX135" r:id="rId324" xr:uid="{D16697EC-FD23-4BD3-BBE7-72725CC1D95C}"/>
    <hyperlink ref="CCF135" r:id="rId325" xr:uid="{7A77414C-61C5-45E8-A2E1-94D6CAAB3325}"/>
    <hyperlink ref="CCN135" r:id="rId326" xr:uid="{6DC9EDD9-3680-451B-9AE1-BE743D958D84}"/>
    <hyperlink ref="CCV135" r:id="rId327" xr:uid="{20652915-A83E-484C-B4A0-DF4481C46A52}"/>
    <hyperlink ref="CDD135" r:id="rId328" xr:uid="{C55DC861-15DC-40E0-B76F-C168E6229665}"/>
    <hyperlink ref="CDL135" r:id="rId329" xr:uid="{F62E5AE6-65F0-418B-A721-3B738E8135D4}"/>
    <hyperlink ref="CDT135" r:id="rId330" xr:uid="{5B75ECEC-076E-44CD-A917-A4F7B4F0D93F}"/>
    <hyperlink ref="CEB135" r:id="rId331" xr:uid="{510E9C8F-363C-483B-ADA7-47DEFED52E7F}"/>
    <hyperlink ref="CEJ135" r:id="rId332" xr:uid="{1E71EBAC-FAB0-418D-8798-AC4C751C5770}"/>
    <hyperlink ref="CER135" r:id="rId333" xr:uid="{CD6DCFD0-C52C-4906-9AF9-CF0506D083E7}"/>
    <hyperlink ref="CEZ135" r:id="rId334" xr:uid="{DECA0749-B0E1-47A0-B5F9-66680BE084EE}"/>
    <hyperlink ref="CFH135" r:id="rId335" xr:uid="{A0B6D905-6A9D-4C45-97F8-0FD32962898C}"/>
    <hyperlink ref="CFP135" r:id="rId336" xr:uid="{7CAF9E0A-0B30-4F2B-87B8-E7E8A6A527AE}"/>
    <hyperlink ref="CFX135" r:id="rId337" xr:uid="{EFD26D32-62A6-4FA0-822C-8043DD18D21E}"/>
    <hyperlink ref="CGF135" r:id="rId338" xr:uid="{B78D1491-17F0-47B1-A544-16065FA08084}"/>
    <hyperlink ref="CGN135" r:id="rId339" xr:uid="{C2C10CF1-4EAF-4771-A4D4-8BAC39034B98}"/>
    <hyperlink ref="CGV135" r:id="rId340" xr:uid="{C533B6AB-199F-48F0-9BBD-A0680C80B46F}"/>
    <hyperlink ref="CHD135" r:id="rId341" xr:uid="{1C295FF8-1430-4515-9922-76D271A5B8AA}"/>
    <hyperlink ref="CHL135" r:id="rId342" xr:uid="{5E6EAC37-C806-4E22-BC25-442A2E07BD0A}"/>
    <hyperlink ref="CHT135" r:id="rId343" xr:uid="{41C8678E-C053-4F5F-AB23-6D9965A6041E}"/>
    <hyperlink ref="CIB135" r:id="rId344" xr:uid="{0CDD0268-5272-4CE5-B57B-DCD8DC097B21}"/>
    <hyperlink ref="CIJ135" r:id="rId345" xr:uid="{27E3511A-7F91-4B71-B32D-210803DAB0E3}"/>
    <hyperlink ref="CIR135" r:id="rId346" xr:uid="{3B4718B6-598D-40C0-893D-F674361D9D89}"/>
    <hyperlink ref="CIZ135" r:id="rId347" xr:uid="{3EFAFE69-3F2C-4C81-9615-1650F5E9C116}"/>
    <hyperlink ref="CJH135" r:id="rId348" xr:uid="{C45EC11A-6F04-4CF0-9E1B-8B338007601C}"/>
    <hyperlink ref="CJP135" r:id="rId349" xr:uid="{A04E5C20-386A-46FC-A3B9-42722B696FC5}"/>
    <hyperlink ref="CJX135" r:id="rId350" xr:uid="{39E1B1AC-DDB8-4ADF-950E-9D19A054E3C9}"/>
    <hyperlink ref="CKF135" r:id="rId351" xr:uid="{EB23E0E6-9D64-405D-BB1D-608F045352D4}"/>
    <hyperlink ref="CKN135" r:id="rId352" xr:uid="{FAB97A2F-C784-4892-885C-74123EA91396}"/>
    <hyperlink ref="CKV135" r:id="rId353" xr:uid="{782D4946-DD5D-42E1-AC50-8D3145D8C44D}"/>
    <hyperlink ref="CLD135" r:id="rId354" xr:uid="{94B92BBA-BC7B-4EAF-96D4-82E6AD4C6827}"/>
    <hyperlink ref="CLL135" r:id="rId355" xr:uid="{45A9BEBB-4058-4D71-A054-C6A7A3A045A8}"/>
    <hyperlink ref="CLT135" r:id="rId356" xr:uid="{3461D0FA-222A-4318-A774-E46831A0ED71}"/>
    <hyperlink ref="CMB135" r:id="rId357" xr:uid="{41FBC898-B027-4758-9AF3-2927598491BB}"/>
    <hyperlink ref="CMJ135" r:id="rId358" xr:uid="{39AB13DD-427B-416D-8D68-7E56DA06CDBC}"/>
    <hyperlink ref="CMR135" r:id="rId359" xr:uid="{62A70E06-3410-485A-8B63-64B07F5F14EC}"/>
    <hyperlink ref="CMZ135" r:id="rId360" xr:uid="{52F957EE-917D-4CED-8419-132762104FCE}"/>
    <hyperlink ref="CNH135" r:id="rId361" xr:uid="{CB58E55F-F26E-482F-9DDF-7276134AC61B}"/>
    <hyperlink ref="CNP135" r:id="rId362" xr:uid="{37017C7D-EB56-40FC-BC76-F239C9E9DFB3}"/>
    <hyperlink ref="CNX135" r:id="rId363" xr:uid="{41AD125B-4513-4830-868B-E0ADB20FF925}"/>
    <hyperlink ref="COF135" r:id="rId364" xr:uid="{C517AC7C-9586-4FCC-890F-EA9EAB2F0F5A}"/>
    <hyperlink ref="CON135" r:id="rId365" xr:uid="{BC489DBA-305A-4E59-AF03-FB1B34239205}"/>
    <hyperlink ref="COV135" r:id="rId366" xr:uid="{02748480-4F19-49D8-9420-5F94745A6EE3}"/>
    <hyperlink ref="CPD135" r:id="rId367" xr:uid="{2444D348-FF20-4199-9D02-14020F577124}"/>
    <hyperlink ref="CPL135" r:id="rId368" xr:uid="{DEAB8118-57F5-4F7E-9CB3-A9B1DED20A9F}"/>
    <hyperlink ref="CPT135" r:id="rId369" xr:uid="{243BE391-7815-4448-880B-9602C7E4C509}"/>
    <hyperlink ref="CQB135" r:id="rId370" xr:uid="{C9D65AE4-5104-4DE4-95B0-4B566B17E208}"/>
    <hyperlink ref="CQJ135" r:id="rId371" xr:uid="{755E4462-48AA-4C2F-87CD-2E35A1A2B839}"/>
    <hyperlink ref="CQR135" r:id="rId372" xr:uid="{5E911415-E2B3-495F-A42B-03F96858E648}"/>
    <hyperlink ref="CQZ135" r:id="rId373" xr:uid="{7A845F12-5F2C-4F08-B66D-930E44FEF9BB}"/>
    <hyperlink ref="CRH135" r:id="rId374" xr:uid="{485FC3D2-6710-419F-94A2-E952B8173F3F}"/>
    <hyperlink ref="CRP135" r:id="rId375" xr:uid="{76DE66B5-F3D4-4EA1-96CE-C980F225F894}"/>
    <hyperlink ref="CRX135" r:id="rId376" xr:uid="{C982D96E-3C9F-4AA3-83AC-B48D35E453A5}"/>
    <hyperlink ref="CSF135" r:id="rId377" xr:uid="{AD296DFD-8D2F-41B5-8BFD-266BE3503DA5}"/>
    <hyperlink ref="CSN135" r:id="rId378" xr:uid="{85D9A620-C754-47DD-BBA4-8B206C6E6CBC}"/>
    <hyperlink ref="CSV135" r:id="rId379" xr:uid="{011DE312-551F-4637-87C6-61A778D7C3D9}"/>
    <hyperlink ref="CTD135" r:id="rId380" xr:uid="{48AACD4C-AA01-430E-B155-1FCC4E5B0730}"/>
    <hyperlink ref="CTL135" r:id="rId381" xr:uid="{62BCB957-B12B-4401-9625-25E1C7F15C82}"/>
    <hyperlink ref="CTT135" r:id="rId382" xr:uid="{8E0699AF-0B35-4653-B5B0-D1CD29AB871E}"/>
    <hyperlink ref="CUB135" r:id="rId383" xr:uid="{5EFD2C30-FD32-4AA8-B9F0-2A3FBC89D46B}"/>
    <hyperlink ref="CUJ135" r:id="rId384" xr:uid="{5DA34033-37D3-4141-8014-DABBF376CDE1}"/>
    <hyperlink ref="CUR135" r:id="rId385" xr:uid="{4EF5AC34-C397-4D4F-9D6D-45C01D072C81}"/>
    <hyperlink ref="CUZ135" r:id="rId386" xr:uid="{F2F098C1-4176-47E1-87EC-9EC4244BC556}"/>
    <hyperlink ref="CVH135" r:id="rId387" xr:uid="{35F29C5F-7B91-44D5-9695-9E30E830D0CC}"/>
    <hyperlink ref="CVP135" r:id="rId388" xr:uid="{57E14497-C13A-46ED-9502-B12E5F5E263E}"/>
    <hyperlink ref="CVX135" r:id="rId389" xr:uid="{0B46A409-165D-41F2-A7E4-95024E21F8B2}"/>
    <hyperlink ref="CWF135" r:id="rId390" xr:uid="{73FB460A-DE20-46F4-B8A2-EDCBAD3D9D7B}"/>
    <hyperlink ref="CWN135" r:id="rId391" xr:uid="{A4219948-557B-4E4C-ABE7-E587C9A42AE1}"/>
    <hyperlink ref="CWV135" r:id="rId392" xr:uid="{EE98FAA6-9D7C-4B38-8976-B68ADFD374A1}"/>
    <hyperlink ref="CXD135" r:id="rId393" xr:uid="{FA50737B-09CD-456D-BFD5-A29538B693D6}"/>
    <hyperlink ref="CXL135" r:id="rId394" xr:uid="{8075B29A-B145-475F-B639-8FF2CE9427A7}"/>
    <hyperlink ref="CXT135" r:id="rId395" xr:uid="{79141742-B2EC-4484-9AB2-02B30FBEA891}"/>
    <hyperlink ref="CYB135" r:id="rId396" xr:uid="{7D4A3A00-2DEB-42FC-8871-117F9FB53987}"/>
    <hyperlink ref="CYJ135" r:id="rId397" xr:uid="{15063264-AFAB-41C4-BA54-70713B0E84E2}"/>
    <hyperlink ref="CYR135" r:id="rId398" xr:uid="{D65BBD6B-A9DB-46B1-A940-9268A4086C73}"/>
    <hyperlink ref="CYZ135" r:id="rId399" xr:uid="{8C56C1E0-2CDE-415C-A1DC-F4B0AB357188}"/>
    <hyperlink ref="CZH135" r:id="rId400" xr:uid="{C1ECBB27-D7BB-4907-9F50-CE7259ADC972}"/>
    <hyperlink ref="CZP135" r:id="rId401" xr:uid="{141FEFAE-B30B-4402-9205-D69146432CC9}"/>
    <hyperlink ref="CZX135" r:id="rId402" xr:uid="{2F9E49D7-BF2E-4218-8BA1-5069BCCBA4E7}"/>
    <hyperlink ref="DAF135" r:id="rId403" xr:uid="{DE3D1F21-BB45-4318-9B5F-AEA37F857E30}"/>
    <hyperlink ref="DAN135" r:id="rId404" xr:uid="{5A6009CA-2ABE-40EE-8FCE-D0AD00B800A7}"/>
    <hyperlink ref="DAV135" r:id="rId405" xr:uid="{AFF94705-1684-4CB4-BCCC-622AEDD62AF7}"/>
    <hyperlink ref="DBD135" r:id="rId406" xr:uid="{426E4EFD-9191-4B6F-85E0-E315E1C5DF8F}"/>
    <hyperlink ref="DBL135" r:id="rId407" xr:uid="{3D79DC02-D246-4B69-9003-37CC437FAC9B}"/>
    <hyperlink ref="DBT135" r:id="rId408" xr:uid="{657981FA-3C97-49C6-8087-09164166694A}"/>
    <hyperlink ref="DCB135" r:id="rId409" xr:uid="{5570FEB5-81A8-43B8-A20F-CA3B9D454789}"/>
    <hyperlink ref="DCJ135" r:id="rId410" xr:uid="{C64BD69B-47BC-4C33-AFFF-DF26B9589141}"/>
    <hyperlink ref="DCR135" r:id="rId411" xr:uid="{3709D2CC-7225-4E8F-BB98-9CEC462E8D70}"/>
    <hyperlink ref="DCZ135" r:id="rId412" xr:uid="{39591860-DD01-416D-BB1F-806799268082}"/>
    <hyperlink ref="DDH135" r:id="rId413" xr:uid="{E1884C41-EDE1-4672-9F2A-6344D9C43B5F}"/>
    <hyperlink ref="DDP135" r:id="rId414" xr:uid="{A2CFB258-D45C-4360-AE76-1C3A2EBE58C3}"/>
    <hyperlink ref="DDX135" r:id="rId415" xr:uid="{E647A922-BFC9-434B-B0CC-19783FC0F80D}"/>
    <hyperlink ref="DEF135" r:id="rId416" xr:uid="{F56677DF-DBC4-404E-A5AB-485DE36446DD}"/>
    <hyperlink ref="DEN135" r:id="rId417" xr:uid="{4A6DF617-E73A-4E2C-AE7A-3405D8CFC4B0}"/>
    <hyperlink ref="DEV135" r:id="rId418" xr:uid="{6DE24F4A-EAE4-4366-9AF4-4435FB2767C6}"/>
    <hyperlink ref="DFD135" r:id="rId419" xr:uid="{627CC6FF-FD1F-490E-A532-61E6F3F29E67}"/>
    <hyperlink ref="DFL135" r:id="rId420" xr:uid="{CE7BB1F6-A727-45BB-906F-860E871A9461}"/>
    <hyperlink ref="DFT135" r:id="rId421" xr:uid="{E0C705E5-AA3D-41D4-A3F0-D2174EED8BFF}"/>
    <hyperlink ref="DGB135" r:id="rId422" xr:uid="{4BA345B7-7B86-4AC0-9EE7-4653BCF7AA5A}"/>
    <hyperlink ref="DGJ135" r:id="rId423" xr:uid="{617B2029-F6EC-41BF-9D8E-6ECF9A6A7F22}"/>
    <hyperlink ref="DGR135" r:id="rId424" xr:uid="{6A43022A-4307-41CB-938B-6CD9F6B55F52}"/>
    <hyperlink ref="DGZ135" r:id="rId425" xr:uid="{45FDE653-04D8-43E1-941D-289ADEAFBD7E}"/>
    <hyperlink ref="DHH135" r:id="rId426" xr:uid="{58B07423-BEEE-43EA-9511-5D131F9FD9E3}"/>
    <hyperlink ref="DHP135" r:id="rId427" xr:uid="{F6F04EF9-4E0E-4D12-95C1-D5ED393D12DE}"/>
    <hyperlink ref="DHX135" r:id="rId428" xr:uid="{FE5A2F61-A4DF-4A85-8873-3A67A999B416}"/>
    <hyperlink ref="DIF135" r:id="rId429" xr:uid="{AD4B4DDC-F2A5-496C-B872-0230527A1303}"/>
    <hyperlink ref="DIN135" r:id="rId430" xr:uid="{813FE561-429E-4B70-AD63-56387004B62F}"/>
    <hyperlink ref="DIV135" r:id="rId431" xr:uid="{A0B5AEC8-E112-4009-84C8-C4A32D71A146}"/>
    <hyperlink ref="DJD135" r:id="rId432" xr:uid="{86D6162D-AAFC-48E5-9C54-4843F10B7804}"/>
    <hyperlink ref="DJL135" r:id="rId433" xr:uid="{CB7BF844-C124-43D5-9674-CA8D2F05FCBE}"/>
    <hyperlink ref="DJT135" r:id="rId434" xr:uid="{5AB13D2B-73C1-4152-9C77-AC77997B12AA}"/>
    <hyperlink ref="DKB135" r:id="rId435" xr:uid="{AB1A03AF-1B46-4736-8EF3-182FAD2CEB8D}"/>
    <hyperlink ref="DKJ135" r:id="rId436" xr:uid="{4D3F9C6B-B8A8-46A6-ABB5-3A6CE82AFA19}"/>
    <hyperlink ref="DKR135" r:id="rId437" xr:uid="{A62AE8A4-33D8-4153-8FEE-E43808251BB7}"/>
    <hyperlink ref="DKZ135" r:id="rId438" xr:uid="{FD67AE9F-FF6D-47E1-9399-8DD73D1A0BB5}"/>
    <hyperlink ref="DLH135" r:id="rId439" xr:uid="{564D116B-CC28-4A93-9601-C5E0ED50DF85}"/>
    <hyperlink ref="DLP135" r:id="rId440" xr:uid="{911F2A69-BC1B-4F61-A0CE-6B0370232F52}"/>
    <hyperlink ref="DLX135" r:id="rId441" xr:uid="{EA11F809-1F11-4CDC-A2CB-895629F20BA2}"/>
    <hyperlink ref="DMF135" r:id="rId442" xr:uid="{ECCEF09E-ABD9-4CE6-8DD8-3E980848A334}"/>
    <hyperlink ref="DMN135" r:id="rId443" xr:uid="{9A29A8DE-6C27-4927-93E3-2F671B7CB29E}"/>
    <hyperlink ref="DMV135" r:id="rId444" xr:uid="{E3754C50-F2AA-4643-8127-A8D4261E886E}"/>
    <hyperlink ref="DND135" r:id="rId445" xr:uid="{23DBAF28-74D1-4C5B-9887-C01F2841EA30}"/>
    <hyperlink ref="DNL135" r:id="rId446" xr:uid="{3827EB63-117E-431C-9838-F345F22C7A05}"/>
    <hyperlink ref="DNT135" r:id="rId447" xr:uid="{DC719D5B-3240-4ED3-99AA-033E09A18FAA}"/>
    <hyperlink ref="DOB135" r:id="rId448" xr:uid="{963920F1-3A62-4F20-B7B1-8D8FB9B26F1C}"/>
    <hyperlink ref="DOJ135" r:id="rId449" xr:uid="{4692213A-F628-47AA-8674-74A85BB88173}"/>
    <hyperlink ref="DOR135" r:id="rId450" xr:uid="{22409672-4B24-4250-8ED9-3B473CA9343A}"/>
    <hyperlink ref="DOZ135" r:id="rId451" xr:uid="{337015D9-DC72-49C2-BFF7-F0C9642BB57F}"/>
    <hyperlink ref="DPH135" r:id="rId452" xr:uid="{8EE38AE2-AFAC-42F6-86B3-949C7CC24052}"/>
    <hyperlink ref="DPP135" r:id="rId453" xr:uid="{0C2856DB-4DD0-4B22-A0CF-578B64DBC8B4}"/>
    <hyperlink ref="DPX135" r:id="rId454" xr:uid="{E92E7B67-9E34-472C-8592-6ECD6C5BEE0B}"/>
    <hyperlink ref="DQF135" r:id="rId455" xr:uid="{5030A104-9DC1-4067-B031-B1968A41B5FA}"/>
    <hyperlink ref="DQN135" r:id="rId456" xr:uid="{ADC7BA8B-72A4-472D-8CC3-4E3CAB1E16B4}"/>
    <hyperlink ref="DQV135" r:id="rId457" xr:uid="{86178D77-B421-414D-A5CD-1B591095767C}"/>
    <hyperlink ref="DRD135" r:id="rId458" xr:uid="{96AF489D-20EE-4548-8EC0-406612044AE3}"/>
    <hyperlink ref="DRL135" r:id="rId459" xr:uid="{FFE41EF9-9DDA-4432-9092-6E4AEC0469EA}"/>
    <hyperlink ref="DRT135" r:id="rId460" xr:uid="{09735892-A49C-4076-B759-65AB7945E9C8}"/>
    <hyperlink ref="DSB135" r:id="rId461" xr:uid="{30EE0985-F30C-4E8C-8FC0-4B03B11F690C}"/>
    <hyperlink ref="DSJ135" r:id="rId462" xr:uid="{93BFAACD-F9CD-4EA9-837D-A032607D21CF}"/>
    <hyperlink ref="DSR135" r:id="rId463" xr:uid="{82D5A096-3700-4F9E-95CC-562CDC4A891F}"/>
    <hyperlink ref="DSZ135" r:id="rId464" xr:uid="{EF7BB6F7-F007-416F-AEF3-AD8742883D65}"/>
    <hyperlink ref="DTH135" r:id="rId465" xr:uid="{50354F20-A61E-478F-BC90-342E2D9F89B8}"/>
    <hyperlink ref="DTP135" r:id="rId466" xr:uid="{A77C309F-E51F-4E7F-8F6D-E36C8AC326BA}"/>
    <hyperlink ref="DTX135" r:id="rId467" xr:uid="{E8351137-46F7-43F1-BC69-2BC2F4B0FCCD}"/>
    <hyperlink ref="DUF135" r:id="rId468" xr:uid="{55F9BDC2-C3BB-4BB0-B8CB-3CB8055E7987}"/>
    <hyperlink ref="DUN135" r:id="rId469" xr:uid="{C7FF402B-C91C-4F6D-A6D0-4030DBC80244}"/>
    <hyperlink ref="DUV135" r:id="rId470" xr:uid="{DBB2E941-24B9-4555-893A-E9351C85A193}"/>
    <hyperlink ref="DVD135" r:id="rId471" xr:uid="{43018262-4425-4B02-BFA0-B42D57891FFD}"/>
    <hyperlink ref="DVL135" r:id="rId472" xr:uid="{7CC7BF4B-0F7B-49B1-A1A4-2892B226E60A}"/>
    <hyperlink ref="DVT135" r:id="rId473" xr:uid="{68ACE050-3266-4C52-83C2-C7272B455337}"/>
    <hyperlink ref="DWB135" r:id="rId474" xr:uid="{9595AF30-4926-44EB-8F3F-C83FC7FA0306}"/>
    <hyperlink ref="DWJ135" r:id="rId475" xr:uid="{E99E2A9C-9ABD-4B10-9AE0-43AF782DE8DD}"/>
    <hyperlink ref="DWR135" r:id="rId476" xr:uid="{6CB3B2A8-258F-4CE2-B4E3-F6719DCD8FBD}"/>
    <hyperlink ref="DWZ135" r:id="rId477" xr:uid="{8811B793-DC54-468B-8BE6-CCD3DD30DC29}"/>
    <hyperlink ref="DXH135" r:id="rId478" xr:uid="{536D0C6B-CF03-4C21-910F-1998F31DE22D}"/>
    <hyperlink ref="DXP135" r:id="rId479" xr:uid="{52031308-EBE0-4A83-B2B5-99DEFECBFEF1}"/>
    <hyperlink ref="DXX135" r:id="rId480" xr:uid="{6F749EC3-0EAE-427D-8BF2-DA8575F656F2}"/>
    <hyperlink ref="DYF135" r:id="rId481" xr:uid="{FDD169EF-7243-4284-88F1-28DA2278F401}"/>
    <hyperlink ref="DYN135" r:id="rId482" xr:uid="{D2902981-4C7D-41DA-9B0D-0B965EEFAA18}"/>
    <hyperlink ref="DYV135" r:id="rId483" xr:uid="{295167EF-83BB-4EF9-B499-41E4E243E891}"/>
    <hyperlink ref="DZD135" r:id="rId484" xr:uid="{A2E0A239-4AFD-4461-BD65-E215EB7C008C}"/>
    <hyperlink ref="DZL135" r:id="rId485" xr:uid="{0D70A633-555C-435F-91A8-6D83A7FF858E}"/>
    <hyperlink ref="DZT135" r:id="rId486" xr:uid="{F3C9C496-624A-4AC0-8A29-1B42AE4C2712}"/>
    <hyperlink ref="EAB135" r:id="rId487" xr:uid="{49F9490A-F4FB-4170-AC3B-924E94D5E3E1}"/>
    <hyperlink ref="EAJ135" r:id="rId488" xr:uid="{D19DF21D-CC6D-4C41-A0C8-F964032D41E2}"/>
    <hyperlink ref="EAR135" r:id="rId489" xr:uid="{B8372B78-B10A-41B9-B31D-DD3EDE2C3909}"/>
    <hyperlink ref="EAZ135" r:id="rId490" xr:uid="{DB109E81-054F-4FF4-A97B-1CA5310A0C29}"/>
    <hyperlink ref="EBH135" r:id="rId491" xr:uid="{6F024213-6694-4668-86A6-8D0F02C60AEB}"/>
    <hyperlink ref="EBP135" r:id="rId492" xr:uid="{C2065E52-013D-48DF-9720-E3A22EB6AB7E}"/>
    <hyperlink ref="EBX135" r:id="rId493" xr:uid="{724248CF-AB55-48CA-9DE6-AD46D81EE77B}"/>
    <hyperlink ref="ECF135" r:id="rId494" xr:uid="{5061D558-48CD-4D26-B62D-563B647FE6C1}"/>
    <hyperlink ref="ECN135" r:id="rId495" xr:uid="{DDE3AFCC-66D1-4054-A459-8B5ED76B9502}"/>
    <hyperlink ref="ECV135" r:id="rId496" xr:uid="{550C1324-3D21-4AD4-8712-66B66B7D1E2F}"/>
    <hyperlink ref="EDD135" r:id="rId497" xr:uid="{00BD09F2-3B4B-46F3-9C44-109D47E37747}"/>
    <hyperlink ref="EDL135" r:id="rId498" xr:uid="{5D19CE76-82E9-41EF-B19F-3E94D8A2E11B}"/>
    <hyperlink ref="EDT135" r:id="rId499" xr:uid="{C8490B5B-1AA0-4752-8B8A-87A4A5A36AC0}"/>
    <hyperlink ref="EEB135" r:id="rId500" xr:uid="{A4C90ABF-DBB6-4F14-A71C-FF245FAE4F91}"/>
    <hyperlink ref="EEJ135" r:id="rId501" xr:uid="{2F3B2BBB-631C-490E-AA5D-A99257E55C97}"/>
    <hyperlink ref="EER135" r:id="rId502" xr:uid="{C23381CA-353A-4097-B968-EEDD94722EFF}"/>
    <hyperlink ref="EEZ135" r:id="rId503" xr:uid="{F556F5A8-B789-4C70-9674-34FA921AEDE4}"/>
    <hyperlink ref="EFH135" r:id="rId504" xr:uid="{5CA3A604-D0B9-4913-B07D-34F259A7ED43}"/>
    <hyperlink ref="EFP135" r:id="rId505" xr:uid="{B38DFA44-10D4-4A0F-95BD-7F9037C99D5A}"/>
    <hyperlink ref="EFX135" r:id="rId506" xr:uid="{588513E9-6737-45A4-908B-6946CBBB04EA}"/>
    <hyperlink ref="EGF135" r:id="rId507" xr:uid="{AE65B5A5-DF99-4CA3-9570-F9F5FFB17002}"/>
    <hyperlink ref="EGN135" r:id="rId508" xr:uid="{6A9566A4-92B1-464E-AF91-A60EBCC0CB33}"/>
    <hyperlink ref="EGV135" r:id="rId509" xr:uid="{78A7306C-F6AE-466E-BB24-44F92875F326}"/>
    <hyperlink ref="EHD135" r:id="rId510" xr:uid="{FB3CA86F-678D-48CD-A234-B9B3E60784EC}"/>
    <hyperlink ref="EHL135" r:id="rId511" xr:uid="{1FD96C1B-809B-47F9-80B6-139AD20136C4}"/>
    <hyperlink ref="EHT135" r:id="rId512" xr:uid="{3F7CEF65-0B0D-490A-9F64-1094C5498F88}"/>
    <hyperlink ref="EIB135" r:id="rId513" xr:uid="{7F5DC949-2A1E-4AE3-A35B-68B643CB1EFD}"/>
    <hyperlink ref="EIJ135" r:id="rId514" xr:uid="{1A17F053-F2C1-4290-AC8A-DD5AB2A596D0}"/>
    <hyperlink ref="EIR135" r:id="rId515" xr:uid="{931C2834-0C6C-4DFB-9314-091FF302AAF9}"/>
    <hyperlink ref="EIZ135" r:id="rId516" xr:uid="{AD636754-A12E-4AB2-B9F1-50E06E40A00F}"/>
    <hyperlink ref="EJH135" r:id="rId517" xr:uid="{2B218B02-D2DF-4E41-94B9-89FB24978F2D}"/>
    <hyperlink ref="EJP135" r:id="rId518" xr:uid="{B790FB56-B2F6-4306-BDBD-F0922EE162F4}"/>
    <hyperlink ref="EJX135" r:id="rId519" xr:uid="{CAB284D4-88AE-4577-8789-F71AC521CC6B}"/>
    <hyperlink ref="EKF135" r:id="rId520" xr:uid="{D43E9908-492C-4666-9BAB-F626CF08CD9D}"/>
    <hyperlink ref="EKN135" r:id="rId521" xr:uid="{47665B08-4002-423A-A5CD-D5279D0E4CD4}"/>
    <hyperlink ref="EKV135" r:id="rId522" xr:uid="{B84E804A-2A05-48FB-B33B-831376985998}"/>
    <hyperlink ref="ELD135" r:id="rId523" xr:uid="{FFE3F70B-5D0C-4EF9-80FB-FCD7BAE11936}"/>
    <hyperlink ref="ELL135" r:id="rId524" xr:uid="{ADDAB95D-EEBD-4DDA-B7FB-2A028914BAEB}"/>
    <hyperlink ref="ELT135" r:id="rId525" xr:uid="{2565C8B6-5C19-4494-8E80-15F52A969E58}"/>
    <hyperlink ref="EMB135" r:id="rId526" xr:uid="{73F416AF-317B-4FAD-8364-55D7EEE6162A}"/>
    <hyperlink ref="EMJ135" r:id="rId527" xr:uid="{0F9E4857-CB8F-4D68-8ECB-9274DFBD7C34}"/>
    <hyperlink ref="EMR135" r:id="rId528" xr:uid="{82C1F6B8-4D6B-456F-8969-AF142C6F6BD6}"/>
    <hyperlink ref="EMZ135" r:id="rId529" xr:uid="{D61CEAC1-006E-4419-BD95-F7EECE2B80FA}"/>
    <hyperlink ref="ENH135" r:id="rId530" xr:uid="{17240855-33E5-4F50-BA1E-5D4644ABA932}"/>
    <hyperlink ref="ENP135" r:id="rId531" xr:uid="{9577C509-2069-4624-B6B1-E8FE0F1FDC1A}"/>
    <hyperlink ref="ENX135" r:id="rId532" xr:uid="{465C14E0-303F-4B47-B030-F3D163B50FE8}"/>
    <hyperlink ref="EOF135" r:id="rId533" xr:uid="{F32CB9DE-3249-4E8B-95E1-A7D10018BE9F}"/>
    <hyperlink ref="EON135" r:id="rId534" xr:uid="{40DCBE77-F76F-4C8A-93FB-80C343670886}"/>
    <hyperlink ref="EOV135" r:id="rId535" xr:uid="{1F73275B-364E-484E-AEDE-AB1F81EE83C7}"/>
    <hyperlink ref="EPD135" r:id="rId536" xr:uid="{95122414-CF11-4901-BFEB-052393F76BB7}"/>
    <hyperlink ref="EPL135" r:id="rId537" xr:uid="{636FBE7B-ABE9-49D7-96F3-34955F2898C7}"/>
    <hyperlink ref="EPT135" r:id="rId538" xr:uid="{6B626107-1453-4522-954D-0FBC54301178}"/>
    <hyperlink ref="EQB135" r:id="rId539" xr:uid="{00182062-8BED-431E-8888-FAE4A3E22910}"/>
    <hyperlink ref="EQJ135" r:id="rId540" xr:uid="{BDFD2DCE-B29C-466D-A2A4-8569F36607F0}"/>
    <hyperlink ref="EQR135" r:id="rId541" xr:uid="{E7C118AA-F75F-4DF5-84EA-7CE0501B351B}"/>
    <hyperlink ref="EQZ135" r:id="rId542" xr:uid="{B3BC33D6-69D2-4EC6-9E85-B6EF6F0F2922}"/>
    <hyperlink ref="ERH135" r:id="rId543" xr:uid="{1D592A69-E69F-4455-B695-1880B8DDA63C}"/>
    <hyperlink ref="ERP135" r:id="rId544" xr:uid="{4D07BA7F-2CC0-4A46-B259-1F9A77E4AB31}"/>
    <hyperlink ref="ERX135" r:id="rId545" xr:uid="{FFD4801B-9F5E-442B-A17C-68EFB33B54DD}"/>
    <hyperlink ref="ESF135" r:id="rId546" xr:uid="{2ABE7354-776E-45B3-ABFB-80E4FB5C95B4}"/>
    <hyperlink ref="ESN135" r:id="rId547" xr:uid="{0FEDDE61-0B10-467D-BF27-D73E6E0F6FC8}"/>
    <hyperlink ref="ESV135" r:id="rId548" xr:uid="{9A237C27-F138-4805-A0D4-E8940A3AF818}"/>
    <hyperlink ref="ETD135" r:id="rId549" xr:uid="{3D7333E6-1939-4341-922E-D69FABF2CCF5}"/>
    <hyperlink ref="ETL135" r:id="rId550" xr:uid="{D1D4990B-F610-4776-A943-AAD58D509149}"/>
    <hyperlink ref="ETT135" r:id="rId551" xr:uid="{739F0AB1-4CAD-4476-A43A-5DA7602569DD}"/>
    <hyperlink ref="EUB135" r:id="rId552" xr:uid="{1B9D4CCB-16DC-419C-84B2-0626C45AF602}"/>
    <hyperlink ref="EUJ135" r:id="rId553" xr:uid="{9F86E778-CD90-4BB3-89A4-A47304A698CF}"/>
    <hyperlink ref="EUR135" r:id="rId554" xr:uid="{3761A7FA-92AE-4668-B0F9-6A9F7F470899}"/>
    <hyperlink ref="EUZ135" r:id="rId555" xr:uid="{9BFD0D70-FA19-41D4-8AF2-5CE3F8864AA6}"/>
    <hyperlink ref="EVH135" r:id="rId556" xr:uid="{DA8AEF09-AB33-4ACD-ADFE-A8FBC98E67A9}"/>
    <hyperlink ref="EVP135" r:id="rId557" xr:uid="{DAE68EBF-EC38-4A89-82D5-F8BB89B58B15}"/>
    <hyperlink ref="EVX135" r:id="rId558" xr:uid="{69063989-7202-41A6-83A4-BF5FBAB5EBF9}"/>
    <hyperlink ref="EWF135" r:id="rId559" xr:uid="{76231D30-6AE4-4AAC-9013-B20375F25827}"/>
    <hyperlink ref="EWN135" r:id="rId560" xr:uid="{9B44BA8A-9E72-40C9-9D09-80BC86DC78C5}"/>
    <hyperlink ref="EWV135" r:id="rId561" xr:uid="{8733B289-C05D-42B5-B271-4D11843E1E95}"/>
    <hyperlink ref="EXD135" r:id="rId562" xr:uid="{E18790DF-5FA9-4F70-A493-2B329DBC47B0}"/>
    <hyperlink ref="EXL135" r:id="rId563" xr:uid="{A5D438A4-D6EE-4CCA-BF99-4D95719E8E8B}"/>
    <hyperlink ref="EXT135" r:id="rId564" xr:uid="{876B0B2B-98C5-4C50-B540-7BE920A7A07C}"/>
    <hyperlink ref="EYB135" r:id="rId565" xr:uid="{F622C54F-DB5A-477E-9A4E-1443D7EA5F51}"/>
    <hyperlink ref="EYJ135" r:id="rId566" xr:uid="{77D5BAD5-5A22-4E52-AB92-786B636670E7}"/>
    <hyperlink ref="EYR135" r:id="rId567" xr:uid="{202726FD-E86B-4176-8BE4-04E109B80CE6}"/>
    <hyperlink ref="EYZ135" r:id="rId568" xr:uid="{A39B3CAF-4E34-4853-B494-FE282F1E2B63}"/>
    <hyperlink ref="EZH135" r:id="rId569" xr:uid="{7F57F13D-9DBB-4C53-9F86-276A80782E04}"/>
    <hyperlink ref="EZP135" r:id="rId570" xr:uid="{02D8B3D9-43DB-40FE-9F88-71B076380DD3}"/>
    <hyperlink ref="EZX135" r:id="rId571" xr:uid="{CC839AFF-7E25-4738-BEFE-114C0E083A68}"/>
    <hyperlink ref="FAF135" r:id="rId572" xr:uid="{C4B686B4-EE06-40ED-9A9A-7EB3A3216913}"/>
    <hyperlink ref="FAN135" r:id="rId573" xr:uid="{E25E8FEC-C666-4E08-B4D4-430095E35D14}"/>
    <hyperlink ref="FAV135" r:id="rId574" xr:uid="{FA358718-3741-4C7E-AD22-B5CC539D4BF5}"/>
    <hyperlink ref="FBD135" r:id="rId575" xr:uid="{372ACF21-FA7B-4C4E-A1FF-6CC5E19DEF28}"/>
    <hyperlink ref="FBL135" r:id="rId576" xr:uid="{502AD84C-36E6-46D8-87CA-E12AF99E117E}"/>
    <hyperlink ref="FBT135" r:id="rId577" xr:uid="{2ECDBB5B-F25D-4774-958D-F550A2ADC6CF}"/>
    <hyperlink ref="FCB135" r:id="rId578" xr:uid="{F01DB33A-7798-491D-B6C4-92A40126DDD3}"/>
    <hyperlink ref="FCJ135" r:id="rId579" xr:uid="{78C272DE-94F1-40B5-A2AF-64DB25A489A6}"/>
    <hyperlink ref="FCR135" r:id="rId580" xr:uid="{ABB95327-9774-4171-B9D1-406320E72D02}"/>
    <hyperlink ref="FCZ135" r:id="rId581" xr:uid="{FB5A4DB3-CCD3-4CCB-96BE-21F9C07A890A}"/>
    <hyperlink ref="FDH135" r:id="rId582" xr:uid="{1AEAD5C8-BD9F-41BE-8C0D-D7366C117C9B}"/>
    <hyperlink ref="FDP135" r:id="rId583" xr:uid="{1CC14F8F-56CF-4BF4-83FC-B47C410A584C}"/>
    <hyperlink ref="FDX135" r:id="rId584" xr:uid="{25C2160E-9EA9-4238-B403-CBFEE8264813}"/>
    <hyperlink ref="FEF135" r:id="rId585" xr:uid="{3258E197-D534-4437-8927-42971257A405}"/>
    <hyperlink ref="FEN135" r:id="rId586" xr:uid="{CE6CB3A0-9121-4257-8C2C-43365D2E46C9}"/>
    <hyperlink ref="FEV135" r:id="rId587" xr:uid="{98863CC2-0C77-4D28-ABD6-CEF5531C2C2D}"/>
    <hyperlink ref="FFD135" r:id="rId588" xr:uid="{D01E0988-3386-4EBC-8100-699CB549D9EF}"/>
    <hyperlink ref="FFL135" r:id="rId589" xr:uid="{A9D63C86-71D6-4139-BEAC-16D9A002D7D0}"/>
    <hyperlink ref="FFT135" r:id="rId590" xr:uid="{662B711F-ED7A-4FEF-A096-E101919CC72A}"/>
    <hyperlink ref="FGB135" r:id="rId591" xr:uid="{453395E6-1E1A-4779-8E99-176F0A0B37D0}"/>
    <hyperlink ref="FGJ135" r:id="rId592" xr:uid="{8CE3D0E8-3B02-4B77-84EA-3FEC145572D1}"/>
    <hyperlink ref="FGR135" r:id="rId593" xr:uid="{5B9F36E2-0F7F-4C22-8E96-E10D79E6236D}"/>
    <hyperlink ref="FGZ135" r:id="rId594" xr:uid="{4002DA36-B4E1-41C4-B7E3-ECFE462C794E}"/>
    <hyperlink ref="FHH135" r:id="rId595" xr:uid="{0DF7339B-0FF3-413C-9252-15C4462B3667}"/>
    <hyperlink ref="FHP135" r:id="rId596" xr:uid="{64A5C6C4-46E8-4DF8-9ACA-69BB24831CEE}"/>
    <hyperlink ref="FHX135" r:id="rId597" xr:uid="{4DDCC687-2AAA-450C-9E47-D94ED3E4D9B5}"/>
    <hyperlink ref="FIF135" r:id="rId598" xr:uid="{41A8EEF5-9275-4DA7-AAB2-3D8279AA0EE1}"/>
    <hyperlink ref="FIN135" r:id="rId599" xr:uid="{61863AD9-D7A9-4528-A858-3430F4A9016B}"/>
    <hyperlink ref="FIV135" r:id="rId600" xr:uid="{714EEB9D-5672-4B8C-9403-41B43D2E3A13}"/>
    <hyperlink ref="FJD135" r:id="rId601" xr:uid="{3590C964-57C0-4486-BF18-3463F5C605F5}"/>
    <hyperlink ref="FJL135" r:id="rId602" xr:uid="{80A8ED14-FCFC-417E-BA7D-0FE6FAE01281}"/>
    <hyperlink ref="FJT135" r:id="rId603" xr:uid="{71252CFA-FB3B-4335-9D8C-264361BFD3F2}"/>
    <hyperlink ref="FKB135" r:id="rId604" xr:uid="{2DA869CB-89B3-4F51-A9AE-96C5F307A071}"/>
    <hyperlink ref="FKJ135" r:id="rId605" xr:uid="{7412A3FD-F846-42A8-B8CF-8A040A56BF2B}"/>
    <hyperlink ref="FKR135" r:id="rId606" xr:uid="{06F82AE5-FF09-4A8A-9B81-5C82E1161C18}"/>
    <hyperlink ref="FKZ135" r:id="rId607" xr:uid="{F31FC03B-BBDD-4784-B285-BEFD30568A74}"/>
    <hyperlink ref="FLH135" r:id="rId608" xr:uid="{BDE974B1-941C-41C0-8F9C-85CBD9A2E902}"/>
    <hyperlink ref="FLP135" r:id="rId609" xr:uid="{5966663B-7383-439E-9A08-C107471EF7B3}"/>
    <hyperlink ref="FLX135" r:id="rId610" xr:uid="{E0AABD5F-8EAF-41E6-BBD0-4B5B3AB2F9F7}"/>
    <hyperlink ref="FMF135" r:id="rId611" xr:uid="{A9A5B14A-2C73-472B-9BF7-26C20FF4BA6D}"/>
    <hyperlink ref="FMN135" r:id="rId612" xr:uid="{F145C18F-8A1A-477C-8E20-0DFD39004D83}"/>
    <hyperlink ref="FMV135" r:id="rId613" xr:uid="{BC5CC342-0060-4019-9F04-5D78069C2CAC}"/>
    <hyperlink ref="FND135" r:id="rId614" xr:uid="{6F5A5042-A05F-4DBC-A0CF-C3D3AF246ACB}"/>
    <hyperlink ref="FNL135" r:id="rId615" xr:uid="{03086A60-3927-4E91-8CFE-AC0BDD471012}"/>
    <hyperlink ref="FNT135" r:id="rId616" xr:uid="{63238F70-1AA7-4FEE-B96F-76867D3CDDD2}"/>
    <hyperlink ref="FOB135" r:id="rId617" xr:uid="{80E40BCF-CBFC-4A23-B63E-782A4D0B3626}"/>
    <hyperlink ref="FOJ135" r:id="rId618" xr:uid="{3B3C9D46-1690-4516-88A3-88535BEFB5A4}"/>
    <hyperlink ref="FOR135" r:id="rId619" xr:uid="{E8CFC5C5-F14F-4A96-9500-650998E06BA4}"/>
    <hyperlink ref="FOZ135" r:id="rId620" xr:uid="{1FAAFCE5-D71A-46CB-8524-E2601F866590}"/>
    <hyperlink ref="FPH135" r:id="rId621" xr:uid="{E3728F7D-9F54-4266-B17E-84D31E6B777D}"/>
    <hyperlink ref="FPP135" r:id="rId622" xr:uid="{F4782067-D882-4589-AC4E-5AB51EA8411E}"/>
    <hyperlink ref="FPX135" r:id="rId623" xr:uid="{C5D9C7D1-BE86-4E9A-BA90-6A7A4F66DBD5}"/>
    <hyperlink ref="FQF135" r:id="rId624" xr:uid="{B7C1E7AA-48E2-4488-9A16-6BE42EE82C6D}"/>
    <hyperlink ref="FQN135" r:id="rId625" xr:uid="{EEF8C1EA-DC46-4D56-BAE4-4B075D58BD73}"/>
    <hyperlink ref="FQV135" r:id="rId626" xr:uid="{6E5009C1-1043-43B9-B674-1D913A4D3EC8}"/>
    <hyperlink ref="FRD135" r:id="rId627" xr:uid="{225B0AD5-36F1-4971-82FA-2F4CD483223E}"/>
    <hyperlink ref="FRL135" r:id="rId628" xr:uid="{02A11E1A-2F2A-457B-9C8B-12192ECFB198}"/>
    <hyperlink ref="FRT135" r:id="rId629" xr:uid="{CC8033E0-CEEB-4FCE-82C5-1DD7A0A10060}"/>
    <hyperlink ref="FSB135" r:id="rId630" xr:uid="{53EE6D07-6CD8-4FC5-8196-E90E0C1EE969}"/>
    <hyperlink ref="FSJ135" r:id="rId631" xr:uid="{FBC8E867-A754-4127-8550-26884CFDB594}"/>
    <hyperlink ref="FSR135" r:id="rId632" xr:uid="{FAA33186-58E4-4257-B028-7572EBADCBE4}"/>
    <hyperlink ref="FSZ135" r:id="rId633" xr:uid="{DB2D310B-76DE-472B-92C9-905CE3495645}"/>
    <hyperlink ref="FTH135" r:id="rId634" xr:uid="{424CF664-37A3-47DA-9A67-9428C7D97B74}"/>
    <hyperlink ref="FTP135" r:id="rId635" xr:uid="{1810D521-6853-45D8-B3DB-04EF824EC97F}"/>
    <hyperlink ref="FTX135" r:id="rId636" xr:uid="{A92AFE64-C8CC-4667-934C-C4AB0030E067}"/>
    <hyperlink ref="FUF135" r:id="rId637" xr:uid="{2F668FAD-84F1-4CC2-BE24-6B8E96A76C3D}"/>
    <hyperlink ref="FUN135" r:id="rId638" xr:uid="{746921ED-3617-44E5-8C05-D71C4AAF2007}"/>
    <hyperlink ref="FUV135" r:id="rId639" xr:uid="{07579BAA-0218-4582-A610-E85CAEB9AAEA}"/>
    <hyperlink ref="FVD135" r:id="rId640" xr:uid="{87ECEC7C-17A7-499D-A81D-1D0417E2A6A0}"/>
    <hyperlink ref="FVL135" r:id="rId641" xr:uid="{555A2503-2E14-43D3-92C5-5D72C518DC19}"/>
    <hyperlink ref="FVT135" r:id="rId642" xr:uid="{DA61BC88-E83F-471B-A774-1E3AE3914CBE}"/>
    <hyperlink ref="FWB135" r:id="rId643" xr:uid="{2789C5FF-C374-4839-B1FB-D70B1A8DE4D9}"/>
    <hyperlink ref="FWJ135" r:id="rId644" xr:uid="{27E810F0-AD43-4988-8F83-E5D583474B95}"/>
    <hyperlink ref="FWR135" r:id="rId645" xr:uid="{15E6B6FA-5810-4E25-A431-5384A13584AB}"/>
    <hyperlink ref="FWZ135" r:id="rId646" xr:uid="{B6856975-1504-4C6A-9339-27337AA3BECB}"/>
    <hyperlink ref="FXH135" r:id="rId647" xr:uid="{83D0A8BD-DA37-432E-9315-666E638B5590}"/>
    <hyperlink ref="FXP135" r:id="rId648" xr:uid="{AF135CA7-F01A-4CC5-B597-570DF7B16D42}"/>
    <hyperlink ref="FXX135" r:id="rId649" xr:uid="{82450F8F-9F1C-4067-8A7B-249C74135CBC}"/>
    <hyperlink ref="FYF135" r:id="rId650" xr:uid="{F7A605AE-AE66-40C7-B657-2DDF32A399D1}"/>
    <hyperlink ref="FYN135" r:id="rId651" xr:uid="{C0EA87AD-0270-4395-9F32-040B0AADC4D5}"/>
    <hyperlink ref="FYV135" r:id="rId652" xr:uid="{0557210B-11D5-41AB-8B69-7295AD849644}"/>
    <hyperlink ref="FZD135" r:id="rId653" xr:uid="{6AADF5EB-F14B-44A1-B61E-6702EACA3ECC}"/>
    <hyperlink ref="FZL135" r:id="rId654" xr:uid="{C47FFCDA-413A-4019-84F1-8A35D978FC93}"/>
    <hyperlink ref="FZT135" r:id="rId655" xr:uid="{86BB401E-1013-4A54-8814-A19A6B875E38}"/>
    <hyperlink ref="GAB135" r:id="rId656" xr:uid="{392234E8-CE71-4DAC-88DD-7724166E6BC2}"/>
    <hyperlink ref="GAJ135" r:id="rId657" xr:uid="{B43BEA3C-7271-4125-95EB-64737F6596EA}"/>
    <hyperlink ref="GAR135" r:id="rId658" xr:uid="{77132EF9-EFAB-4384-BF81-96D3399E9315}"/>
    <hyperlink ref="GAZ135" r:id="rId659" xr:uid="{6C28FFE0-118E-4912-9E74-F52E55158A38}"/>
    <hyperlink ref="GBH135" r:id="rId660" xr:uid="{99026DE9-9557-4495-851E-9B2FAF0F731E}"/>
    <hyperlink ref="GBP135" r:id="rId661" xr:uid="{7FBD12D6-9F05-439A-99E7-74A63012A829}"/>
    <hyperlink ref="GBX135" r:id="rId662" xr:uid="{13223D6B-D403-41EA-89AC-DBC458730F6D}"/>
    <hyperlink ref="GCF135" r:id="rId663" xr:uid="{C743A56B-BEE6-4747-9B1D-776F245CA770}"/>
    <hyperlink ref="GCN135" r:id="rId664" xr:uid="{B3D363ED-6C2A-43A0-907C-B29CA0960ABB}"/>
    <hyperlink ref="GCV135" r:id="rId665" xr:uid="{057CA05F-7FAE-4523-9762-D8917AEE90DE}"/>
    <hyperlink ref="GDD135" r:id="rId666" xr:uid="{BFCFA4A4-E086-4857-9D10-1A6C573722CB}"/>
    <hyperlink ref="GDL135" r:id="rId667" xr:uid="{D7159928-26BE-4C9C-B669-93085281CFEB}"/>
    <hyperlink ref="GDT135" r:id="rId668" xr:uid="{96A57871-3882-4690-B9DD-973E216E6D17}"/>
    <hyperlink ref="GEB135" r:id="rId669" xr:uid="{9541407C-67D0-426D-AEDD-C1ACA4A2BC9D}"/>
    <hyperlink ref="GEJ135" r:id="rId670" xr:uid="{7695D946-7797-4BB1-9651-8F4B42E2060C}"/>
    <hyperlink ref="GER135" r:id="rId671" xr:uid="{3F2E0E3F-7EB0-48F4-9D15-B225F0D54A07}"/>
    <hyperlink ref="GEZ135" r:id="rId672" xr:uid="{870EC3DB-FABC-4308-8FFF-D294AFDFF5E1}"/>
    <hyperlink ref="GFH135" r:id="rId673" xr:uid="{90C427B8-8395-4CB1-BA79-85F0FA473612}"/>
    <hyperlink ref="GFP135" r:id="rId674" xr:uid="{14CB31E9-8600-4992-9227-9BBFA7F81A68}"/>
    <hyperlink ref="GFX135" r:id="rId675" xr:uid="{8CCF7547-CF33-4891-B15A-BD6A809CF960}"/>
    <hyperlink ref="GGF135" r:id="rId676" xr:uid="{309089CB-CE1B-4001-A483-E6046374322B}"/>
    <hyperlink ref="GGN135" r:id="rId677" xr:uid="{CDA1E1E3-6CC5-4289-BF86-AF742E57A624}"/>
    <hyperlink ref="GGV135" r:id="rId678" xr:uid="{215ABCD3-CC2E-4DED-B47C-CAD89566306B}"/>
    <hyperlink ref="GHD135" r:id="rId679" xr:uid="{79B45740-7521-46A0-9BE1-09A3968483B7}"/>
    <hyperlink ref="GHL135" r:id="rId680" xr:uid="{EE9832D7-4EB8-4469-8352-FB9533B560B5}"/>
    <hyperlink ref="GHT135" r:id="rId681" xr:uid="{DEA719C0-58A6-4411-89D8-59720E614DA9}"/>
    <hyperlink ref="GIB135" r:id="rId682" xr:uid="{851D5FCE-D60F-4412-A0ED-882B48EE66BB}"/>
    <hyperlink ref="GIJ135" r:id="rId683" xr:uid="{550B1463-D59A-4541-8335-F7EA39931092}"/>
    <hyperlink ref="GIR135" r:id="rId684" xr:uid="{CCEA951A-2A8C-4C1C-8D09-965B27199310}"/>
    <hyperlink ref="GIZ135" r:id="rId685" xr:uid="{BF56E94B-8262-40E1-8403-21E691F6CA8D}"/>
    <hyperlink ref="GJH135" r:id="rId686" xr:uid="{9F675325-0C44-4E5E-B41E-277A88C36453}"/>
    <hyperlink ref="GJP135" r:id="rId687" xr:uid="{966A07A3-21DF-46F1-8295-5E82B84BB8BD}"/>
    <hyperlink ref="GJX135" r:id="rId688" xr:uid="{09EFC8C8-9A81-4E4F-9759-F32FF4400EFA}"/>
    <hyperlink ref="GKF135" r:id="rId689" xr:uid="{1101BCFF-98FF-45AF-852D-143A24BBB574}"/>
    <hyperlink ref="GKN135" r:id="rId690" xr:uid="{18B6FE9C-915B-4718-956F-7AB314AD5DFE}"/>
    <hyperlink ref="GKV135" r:id="rId691" xr:uid="{3BDFBF6A-13C0-4663-88F0-2E92897FA232}"/>
    <hyperlink ref="GLD135" r:id="rId692" xr:uid="{F52B0F8F-0170-4BC1-99E6-70D291E966BA}"/>
    <hyperlink ref="GLL135" r:id="rId693" xr:uid="{9A1F853D-1424-4F71-8CF1-FA4A54B0A69D}"/>
    <hyperlink ref="GLT135" r:id="rId694" xr:uid="{3937F944-4B11-4BE8-B991-44D6CBDC4FBE}"/>
    <hyperlink ref="GMB135" r:id="rId695" xr:uid="{9B94E405-B1AB-4128-AE3D-B54F1644108C}"/>
    <hyperlink ref="GMJ135" r:id="rId696" xr:uid="{5B54A420-F7C2-4883-B671-7F641084A162}"/>
    <hyperlink ref="GMR135" r:id="rId697" xr:uid="{9BBA5E3A-EDCF-4BB8-93F9-323A24F3F0F0}"/>
    <hyperlink ref="GMZ135" r:id="rId698" xr:uid="{B84B8ED1-E373-472B-9BCF-5373EA3CF08B}"/>
    <hyperlink ref="GNH135" r:id="rId699" xr:uid="{C01015F6-FECC-4285-90AC-E82D6592F579}"/>
    <hyperlink ref="GNP135" r:id="rId700" xr:uid="{B16C1499-C78B-45F0-8ADF-9042DC3FC136}"/>
    <hyperlink ref="GNX135" r:id="rId701" xr:uid="{939304CB-25E1-46C3-ABF4-8A68EAC5F666}"/>
    <hyperlink ref="GOF135" r:id="rId702" xr:uid="{C1A568DF-BA1E-4FCB-8810-ED56D9744419}"/>
    <hyperlink ref="GON135" r:id="rId703" xr:uid="{737A4196-A953-45DB-A5FF-DC60DB5182D9}"/>
    <hyperlink ref="GOV135" r:id="rId704" xr:uid="{A16BEECF-2F08-4C8B-8EA2-4BECE6F2723E}"/>
    <hyperlink ref="GPD135" r:id="rId705" xr:uid="{BB1D8168-F517-4F5D-9627-2F21CEF99CBA}"/>
    <hyperlink ref="GPL135" r:id="rId706" xr:uid="{E430C7BD-690C-4075-AFDC-3111E8EEAB4F}"/>
    <hyperlink ref="GPT135" r:id="rId707" xr:uid="{39D0E76E-F799-48B1-B68D-4FD5C99AFAD3}"/>
    <hyperlink ref="GQB135" r:id="rId708" xr:uid="{3BDBC881-6E36-46DE-9AE6-0FAA072EB15E}"/>
    <hyperlink ref="GQJ135" r:id="rId709" xr:uid="{5593F257-B765-4AC2-9B08-9EBFE96ABA9E}"/>
    <hyperlink ref="GQR135" r:id="rId710" xr:uid="{73FD5712-DA7C-44F5-8BF7-EDBD72A0728A}"/>
    <hyperlink ref="GQZ135" r:id="rId711" xr:uid="{D3C7F898-0E71-4DED-B960-CEFF6109185E}"/>
    <hyperlink ref="GRH135" r:id="rId712" xr:uid="{2B779DBB-A861-418B-AE0D-8BC96111CAF0}"/>
    <hyperlink ref="GRP135" r:id="rId713" xr:uid="{8528CD59-27A8-4091-9693-4154CC4AA125}"/>
    <hyperlink ref="GRX135" r:id="rId714" xr:uid="{9B883933-613B-4D7B-9392-73F3528FFBC0}"/>
    <hyperlink ref="GSF135" r:id="rId715" xr:uid="{B36B2DC7-691A-43A9-AE0D-4A660BA8494F}"/>
    <hyperlink ref="GSN135" r:id="rId716" xr:uid="{5399030C-2C1B-4FFC-9D3B-7B43FADB707B}"/>
    <hyperlink ref="GSV135" r:id="rId717" xr:uid="{580713BC-3217-47DF-A33D-A7E64ABE109B}"/>
    <hyperlink ref="GTD135" r:id="rId718" xr:uid="{CD98E257-1FAC-4F94-98DB-E644295A5631}"/>
    <hyperlink ref="GTL135" r:id="rId719" xr:uid="{1C737062-53AD-4C30-BBD6-7BBC54E5784F}"/>
    <hyperlink ref="GTT135" r:id="rId720" xr:uid="{E80C69E8-F363-4818-ACF7-E09A8245A82A}"/>
    <hyperlink ref="GUB135" r:id="rId721" xr:uid="{2F188486-F087-4005-B946-5DACAFE2BB8F}"/>
    <hyperlink ref="GUJ135" r:id="rId722" xr:uid="{2B805717-F813-4CF3-98E4-DD5DC2F3A7CD}"/>
    <hyperlink ref="GUR135" r:id="rId723" xr:uid="{26D312CC-307C-4DE5-9C58-FF8581C62876}"/>
    <hyperlink ref="GUZ135" r:id="rId724" xr:uid="{6B43E0B1-9929-4126-A568-4E3B13112131}"/>
    <hyperlink ref="GVH135" r:id="rId725" xr:uid="{76665BA9-8979-4F23-961F-13B2C96FECE7}"/>
    <hyperlink ref="GVP135" r:id="rId726" xr:uid="{0BEF3D39-2EFA-4E59-A0F2-70A5CB7EA28D}"/>
    <hyperlink ref="GVX135" r:id="rId727" xr:uid="{78720DE0-3E2D-462E-9FB8-CFE5DD672EA1}"/>
    <hyperlink ref="GWF135" r:id="rId728" xr:uid="{4720ECBD-FA28-4F88-9EFF-E34A3B880209}"/>
    <hyperlink ref="GWN135" r:id="rId729" xr:uid="{64696FC7-1722-4C49-95CA-26A629B440FD}"/>
    <hyperlink ref="GWV135" r:id="rId730" xr:uid="{8F2A9191-DD99-4499-9ECF-3307C9C39C70}"/>
    <hyperlink ref="GXD135" r:id="rId731" xr:uid="{EA9CEE28-D78E-4A76-8308-0AA05E7FC8E6}"/>
    <hyperlink ref="GXL135" r:id="rId732" xr:uid="{B7B894AB-70AE-4EF9-9913-443C5DDD0CAB}"/>
    <hyperlink ref="GXT135" r:id="rId733" xr:uid="{F28D2BDC-2119-461B-B9FD-6E25969A4DFC}"/>
    <hyperlink ref="GYB135" r:id="rId734" xr:uid="{DFBE688B-CFB8-4AB2-AC24-C06F6D33DB68}"/>
    <hyperlink ref="GYJ135" r:id="rId735" xr:uid="{9EC69F76-FC7D-4F19-972C-599B18BEB690}"/>
    <hyperlink ref="GYR135" r:id="rId736" xr:uid="{677F07D5-E071-4D18-A99E-C61AB2BAD011}"/>
    <hyperlink ref="GYZ135" r:id="rId737" xr:uid="{72180E80-9598-45E7-BA88-7AE89F9716EA}"/>
    <hyperlink ref="GZH135" r:id="rId738" xr:uid="{F6E0C9A8-68E6-4E04-8C94-9530916B72B1}"/>
    <hyperlink ref="GZP135" r:id="rId739" xr:uid="{7B8C8FDF-164B-4541-A586-F9B155F8B8F5}"/>
    <hyperlink ref="GZX135" r:id="rId740" xr:uid="{01E2449E-A7C2-4A9A-A434-BA311ED61351}"/>
    <hyperlink ref="HAF135" r:id="rId741" xr:uid="{8E12E5DD-D05E-4652-930E-195EA51A939C}"/>
    <hyperlink ref="HAN135" r:id="rId742" xr:uid="{01360648-FF56-4BAC-B4B1-8764073E50E0}"/>
    <hyperlink ref="HAV135" r:id="rId743" xr:uid="{998F02C3-A66B-42B4-933B-3986AA05CBD5}"/>
    <hyperlink ref="HBD135" r:id="rId744" xr:uid="{0ED4E81C-32E1-48EC-9FDB-F618E0DA7730}"/>
    <hyperlink ref="HBL135" r:id="rId745" xr:uid="{C1633326-1D92-4DC1-8FA1-F940D11A16EE}"/>
    <hyperlink ref="HBT135" r:id="rId746" xr:uid="{80EFA3A6-8515-4618-9681-69114B8347D1}"/>
    <hyperlink ref="HCB135" r:id="rId747" xr:uid="{8FBB47AA-FD39-4362-ADE8-3A1CB573F387}"/>
    <hyperlink ref="HCJ135" r:id="rId748" xr:uid="{F64109D8-5DCE-44D2-9BB5-302F0369DE3D}"/>
    <hyperlink ref="HCR135" r:id="rId749" xr:uid="{4E4B947E-0F42-4CFF-87FF-2A7D16BA6A51}"/>
    <hyperlink ref="HCZ135" r:id="rId750" xr:uid="{5614C88F-0382-463C-954C-36C18B75C312}"/>
    <hyperlink ref="HDH135" r:id="rId751" xr:uid="{C806ED33-4D41-4D34-8F23-CCACD76855B1}"/>
    <hyperlink ref="HDP135" r:id="rId752" xr:uid="{6A137108-C242-45D7-A7E6-E2ED66326EC5}"/>
    <hyperlink ref="HDX135" r:id="rId753" xr:uid="{D01D4D2F-78B2-47E8-8B3C-446C8A26FDDA}"/>
    <hyperlink ref="HEF135" r:id="rId754" xr:uid="{9CB41C4C-3401-42FA-9F90-2D2326B9E46D}"/>
    <hyperlink ref="HEN135" r:id="rId755" xr:uid="{61380B9F-F97C-4543-B031-0711336EFC75}"/>
    <hyperlink ref="HEV135" r:id="rId756" xr:uid="{C53D06B1-3CA9-40B0-9475-C76685D425C4}"/>
    <hyperlink ref="HFD135" r:id="rId757" xr:uid="{AE12ABA0-DBBC-44AB-919D-9FE0FF4B0EB4}"/>
    <hyperlink ref="HFL135" r:id="rId758" xr:uid="{94BC2E4A-D4B1-4E2B-9235-714398434F73}"/>
    <hyperlink ref="HFT135" r:id="rId759" xr:uid="{CA9C86AF-0AE4-4AF7-80C8-3F6674595219}"/>
    <hyperlink ref="HGB135" r:id="rId760" xr:uid="{720548D6-5521-44FB-80B3-F2D387C987A4}"/>
    <hyperlink ref="HGJ135" r:id="rId761" xr:uid="{3120A889-37BB-4727-B61C-7B86A4FDE539}"/>
    <hyperlink ref="HGR135" r:id="rId762" xr:uid="{6E4A667C-673B-46D0-A07D-1B853A059523}"/>
    <hyperlink ref="HGZ135" r:id="rId763" xr:uid="{052E85D4-AC0D-406B-B393-FE0C05DAD5FA}"/>
    <hyperlink ref="HHH135" r:id="rId764" xr:uid="{16D8C74D-65EA-4A4A-90B5-E75A21D80280}"/>
    <hyperlink ref="HHP135" r:id="rId765" xr:uid="{6D4B34D5-CA8D-43B7-A034-4D80F8615615}"/>
    <hyperlink ref="HHX135" r:id="rId766" xr:uid="{6161ED27-B2DE-4E52-B19E-0B779EA00772}"/>
    <hyperlink ref="HIF135" r:id="rId767" xr:uid="{93E71CCA-A232-485B-8074-034EA04D07A6}"/>
    <hyperlink ref="HIN135" r:id="rId768" xr:uid="{85C1AFB6-382C-4F70-9BC6-5E47A4D6E3A9}"/>
    <hyperlink ref="HIV135" r:id="rId769" xr:uid="{89CE0BDA-0FCF-4AE6-8F4A-A124AEC87946}"/>
    <hyperlink ref="HJD135" r:id="rId770" xr:uid="{E4C3F7DD-F37B-4DB7-8D15-CAD41A8D32B1}"/>
    <hyperlink ref="HJL135" r:id="rId771" xr:uid="{4F4E5085-075F-40D0-86C9-C819422A77F6}"/>
    <hyperlink ref="HJT135" r:id="rId772" xr:uid="{05F24AD4-956F-46A1-B1AE-23A83B5B27D7}"/>
    <hyperlink ref="HKB135" r:id="rId773" xr:uid="{2A558FEA-7C7B-4D37-A475-1E7285C2F689}"/>
    <hyperlink ref="HKJ135" r:id="rId774" xr:uid="{D8266DF8-DC86-44CF-920D-D049C8AB1C25}"/>
    <hyperlink ref="HKR135" r:id="rId775" xr:uid="{433F20DD-E637-4641-BD50-07985818E9D1}"/>
    <hyperlink ref="HKZ135" r:id="rId776" xr:uid="{07AA9A9C-2C2D-4A5A-8787-466BD535A4B6}"/>
    <hyperlink ref="HLH135" r:id="rId777" xr:uid="{A11EEFB5-FD50-4D64-B3E9-B6EF5331C36B}"/>
    <hyperlink ref="HLP135" r:id="rId778" xr:uid="{59AD42A8-4D1A-488D-BA95-EBCB61C1C1AA}"/>
    <hyperlink ref="HLX135" r:id="rId779" xr:uid="{B5792EBA-02AF-4244-BD35-C667CBECCB8E}"/>
    <hyperlink ref="HMF135" r:id="rId780" xr:uid="{07325FAA-2495-42A7-8839-F4EC7365B357}"/>
    <hyperlink ref="HMN135" r:id="rId781" xr:uid="{EF9D6D8B-0799-4FD9-8ED3-A848B43B3698}"/>
    <hyperlink ref="HMV135" r:id="rId782" xr:uid="{E9A6CA7A-E963-451B-90C8-38CBB7254DCA}"/>
    <hyperlink ref="HND135" r:id="rId783" xr:uid="{F6BFB497-DB57-49C4-AFF1-0A767F153BA2}"/>
    <hyperlink ref="HNL135" r:id="rId784" xr:uid="{370B584D-0599-4A20-AEF4-447311E1B0BA}"/>
    <hyperlink ref="HNT135" r:id="rId785" xr:uid="{B3BA8C20-2366-4CA6-8558-3D0021013265}"/>
    <hyperlink ref="HOB135" r:id="rId786" xr:uid="{67C200C9-EF7E-42E6-A73C-41C018677DFE}"/>
    <hyperlink ref="HOJ135" r:id="rId787" xr:uid="{E33C6C91-8D1E-47B8-BDBD-F25E137A38D5}"/>
    <hyperlink ref="HOR135" r:id="rId788" xr:uid="{980B4C22-6317-4E98-9882-6FCFB84059FA}"/>
    <hyperlink ref="HOZ135" r:id="rId789" xr:uid="{B3311250-0152-4E5D-A9DA-BFDFA5D84098}"/>
    <hyperlink ref="HPH135" r:id="rId790" xr:uid="{70B82A96-AB13-444D-84B4-F11A1C778880}"/>
    <hyperlink ref="HPP135" r:id="rId791" xr:uid="{4FD0D1F4-DE4D-48F1-83A1-D61BD0572569}"/>
    <hyperlink ref="HPX135" r:id="rId792" xr:uid="{B2F595CD-8D51-408F-88C4-F253ABDE7D58}"/>
    <hyperlink ref="HQF135" r:id="rId793" xr:uid="{CBFC51DE-EC22-4FA7-93C7-BF44439DC5B6}"/>
    <hyperlink ref="HQN135" r:id="rId794" xr:uid="{310C7305-424C-424A-B4B6-33E2E0423FEB}"/>
    <hyperlink ref="HQV135" r:id="rId795" xr:uid="{A00CFE4F-582F-4478-9616-AE5536D08112}"/>
    <hyperlink ref="HRD135" r:id="rId796" xr:uid="{571ECF42-52B6-4530-9055-A0843C83CED9}"/>
    <hyperlink ref="HRL135" r:id="rId797" xr:uid="{7665362A-E256-4A60-B6AA-89FB867F2EA5}"/>
    <hyperlink ref="HRT135" r:id="rId798" xr:uid="{01A5DB6C-F2D9-4339-AAC2-9671BA2C0AE5}"/>
    <hyperlink ref="HSB135" r:id="rId799" xr:uid="{C3373614-B912-4517-B067-880DD5242127}"/>
    <hyperlink ref="HSJ135" r:id="rId800" xr:uid="{3398ABDF-8FFA-4CF7-99D1-E3048789FDE8}"/>
    <hyperlink ref="HSR135" r:id="rId801" xr:uid="{C49E5A17-54A8-45B3-8FDA-274864457D3C}"/>
    <hyperlink ref="HSZ135" r:id="rId802" xr:uid="{33937250-AD88-4023-82DD-21252DEA9510}"/>
    <hyperlink ref="HTH135" r:id="rId803" xr:uid="{45111441-A24B-49F8-8972-D63509443147}"/>
    <hyperlink ref="HTP135" r:id="rId804" xr:uid="{39A86D34-72F2-4977-A313-B6202836802A}"/>
    <hyperlink ref="HTX135" r:id="rId805" xr:uid="{904F008D-D836-42FB-B5D0-E0757D05B113}"/>
    <hyperlink ref="HUF135" r:id="rId806" xr:uid="{EB8E954F-CE81-4AF3-86AC-CA863952909E}"/>
    <hyperlink ref="HUN135" r:id="rId807" xr:uid="{4E2CE1B1-C932-4ECE-9053-A8B9F6453BE1}"/>
    <hyperlink ref="HUV135" r:id="rId808" xr:uid="{51DCB6DB-5B08-422A-93D7-4B432539244C}"/>
    <hyperlink ref="HVD135" r:id="rId809" xr:uid="{1B2C798D-F88E-42D5-B7AD-416B147DB745}"/>
    <hyperlink ref="HVL135" r:id="rId810" xr:uid="{1CB10ED6-4BD7-4E26-A45A-6D970652876C}"/>
    <hyperlink ref="HVT135" r:id="rId811" xr:uid="{5E55A4CF-5AE4-4D80-8FE3-2430B4C28F4D}"/>
    <hyperlink ref="HWB135" r:id="rId812" xr:uid="{DE99C95F-CB7A-4685-9304-525C0E000416}"/>
    <hyperlink ref="HWJ135" r:id="rId813" xr:uid="{94ABCD74-7522-4910-B1DF-5C1465C6F8CE}"/>
    <hyperlink ref="HWR135" r:id="rId814" xr:uid="{6E9BBD36-DCC9-4053-B943-8DCAB4FB5A46}"/>
    <hyperlink ref="HWZ135" r:id="rId815" xr:uid="{535C1354-22F4-487A-8203-248729576F7C}"/>
    <hyperlink ref="HXH135" r:id="rId816" xr:uid="{9EE6411C-A87C-4CA0-A981-23C957507293}"/>
    <hyperlink ref="HXP135" r:id="rId817" xr:uid="{FBE8682D-2595-4D55-8A10-BF2B4202D792}"/>
    <hyperlink ref="HXX135" r:id="rId818" xr:uid="{34844D11-1925-48D4-9E1A-436953C6013D}"/>
    <hyperlink ref="HYF135" r:id="rId819" xr:uid="{67B6288C-10FE-4B05-B56B-18B7A0DF4FF7}"/>
    <hyperlink ref="HYN135" r:id="rId820" xr:uid="{DCFFB25E-C91F-4232-B19C-CFD794A944F9}"/>
    <hyperlink ref="HYV135" r:id="rId821" xr:uid="{BA4AC3E3-D6E5-4F73-A9E5-CEE1A7B28ECE}"/>
    <hyperlink ref="HZD135" r:id="rId822" xr:uid="{F9CD3FC8-F92D-4698-8C38-8A18BECFE1C5}"/>
    <hyperlink ref="HZL135" r:id="rId823" xr:uid="{6669102B-B388-46E0-AD5F-C5E54F19C1F5}"/>
    <hyperlink ref="HZT135" r:id="rId824" xr:uid="{05F2E94A-99DA-4694-8C45-EC75DE4F0A9B}"/>
    <hyperlink ref="IAB135" r:id="rId825" xr:uid="{7D45D8C9-D8F0-4336-B4FA-C7A1A70FAE34}"/>
    <hyperlink ref="IAJ135" r:id="rId826" xr:uid="{ED3E73A4-6AD9-486E-8F19-2E6FA3AEDF59}"/>
    <hyperlink ref="IAR135" r:id="rId827" xr:uid="{4FB1F9BB-634F-40AB-A71D-CA07440D5862}"/>
    <hyperlink ref="IAZ135" r:id="rId828" xr:uid="{306A4AFD-F474-4AB7-A89D-94B96399DB3F}"/>
    <hyperlink ref="IBH135" r:id="rId829" xr:uid="{9BBD6018-7EE9-4C43-BBE8-7C7CFAE92C54}"/>
    <hyperlink ref="IBP135" r:id="rId830" xr:uid="{05E1CDA0-3FAD-4540-9825-ED1D1B1DCD4A}"/>
    <hyperlink ref="IBX135" r:id="rId831" xr:uid="{6C9B792A-3B22-49AD-A08B-E0717E485924}"/>
    <hyperlink ref="ICF135" r:id="rId832" xr:uid="{BAF19701-444B-4D55-974B-8177A8B48FAD}"/>
    <hyperlink ref="ICN135" r:id="rId833" xr:uid="{F5FC39BD-533A-47BA-A672-B2F21908D4B1}"/>
    <hyperlink ref="ICV135" r:id="rId834" xr:uid="{DD13856F-CD5E-4837-95C6-DE2DF956E9BC}"/>
    <hyperlink ref="IDD135" r:id="rId835" xr:uid="{8C6ADF9D-31B2-4353-9BE4-9336D2F7117B}"/>
    <hyperlink ref="IDL135" r:id="rId836" xr:uid="{33E792CC-5990-4455-A982-A21E4F7E5730}"/>
    <hyperlink ref="IDT135" r:id="rId837" xr:uid="{FD79ADBE-D3AA-4F0C-A5FD-272E0B75FC99}"/>
    <hyperlink ref="IEB135" r:id="rId838" xr:uid="{7BAC0EA8-75A7-4ED5-A155-0B623112CEAA}"/>
    <hyperlink ref="IEJ135" r:id="rId839" xr:uid="{082F4FA3-96E3-40C5-B93B-2DF10B8422F0}"/>
    <hyperlink ref="IER135" r:id="rId840" xr:uid="{248D02BB-FE47-4D37-993B-6517C7C611C1}"/>
    <hyperlink ref="IEZ135" r:id="rId841" xr:uid="{274ADE11-B714-4063-9DD0-9F5856B1D021}"/>
    <hyperlink ref="IFH135" r:id="rId842" xr:uid="{C3132512-A060-4E78-9147-EDEE73087BC7}"/>
    <hyperlink ref="IFP135" r:id="rId843" xr:uid="{B3A84787-5D57-41F2-83D9-BDAC1096011F}"/>
    <hyperlink ref="IFX135" r:id="rId844" xr:uid="{875F7B8F-D876-4634-8C0B-0DB63A5F1789}"/>
    <hyperlink ref="IGF135" r:id="rId845" xr:uid="{AB998B15-EBDC-41CC-987E-A169240E01D5}"/>
    <hyperlink ref="IGN135" r:id="rId846" xr:uid="{E85917BC-875D-4D25-A8E5-F27E4981534C}"/>
    <hyperlink ref="IGV135" r:id="rId847" xr:uid="{9A724326-2D95-46F0-95BF-CCD4FF9A54F0}"/>
    <hyperlink ref="IHD135" r:id="rId848" xr:uid="{2051C878-9879-4542-9FB4-177CC10F7B51}"/>
    <hyperlink ref="IHL135" r:id="rId849" xr:uid="{58F04E76-A8D4-4458-9FF9-18A85DE66471}"/>
    <hyperlink ref="IHT135" r:id="rId850" xr:uid="{22C5BCE7-3664-4C89-81E8-0EE3E595ACFC}"/>
    <hyperlink ref="IIB135" r:id="rId851" xr:uid="{842FF33C-FFF7-4677-80A6-D71FD200550D}"/>
    <hyperlink ref="IIJ135" r:id="rId852" xr:uid="{A55609E1-08DD-4407-967E-815FB7AC967F}"/>
    <hyperlink ref="IIR135" r:id="rId853" xr:uid="{4290F633-95AD-4D42-BB19-64E79BEFCF83}"/>
    <hyperlink ref="IIZ135" r:id="rId854" xr:uid="{7D7CF73F-77EF-4496-B78B-5CA91F84BDD1}"/>
    <hyperlink ref="IJH135" r:id="rId855" xr:uid="{CDDA7BD2-8277-46B6-9B94-CA0E187540B5}"/>
    <hyperlink ref="IJP135" r:id="rId856" xr:uid="{AEB434E6-A0FD-456F-8664-B9D66DCCB8EB}"/>
    <hyperlink ref="IJX135" r:id="rId857" xr:uid="{590AA23D-8D6B-48EF-ADFF-D6F657617387}"/>
    <hyperlink ref="IKF135" r:id="rId858" xr:uid="{5C68F287-E5D7-4338-9E5D-FE1454373023}"/>
    <hyperlink ref="IKN135" r:id="rId859" xr:uid="{73D185A8-2018-429E-8AEF-5FF9595086F7}"/>
    <hyperlink ref="IKV135" r:id="rId860" xr:uid="{234A3656-72B7-4838-9562-4C30C0821BBB}"/>
    <hyperlink ref="ILD135" r:id="rId861" xr:uid="{9B51B00F-69A5-4E5B-BBD1-293D89586C0B}"/>
    <hyperlink ref="ILL135" r:id="rId862" xr:uid="{05B12584-CEF7-46A8-8060-98F755BA555D}"/>
    <hyperlink ref="ILT135" r:id="rId863" xr:uid="{C61A5E30-BCEB-48E3-BFBA-213E770F379D}"/>
    <hyperlink ref="IMB135" r:id="rId864" xr:uid="{2BB09803-1E6E-461D-9DBC-32781630366C}"/>
    <hyperlink ref="IMJ135" r:id="rId865" xr:uid="{E0A3E23D-E1B8-4F8E-AAF2-2156DBEACEBA}"/>
    <hyperlink ref="IMR135" r:id="rId866" xr:uid="{97BEFF40-4AC4-4898-B7FD-AF5CF933F23E}"/>
    <hyperlink ref="IMZ135" r:id="rId867" xr:uid="{CFE26D81-4478-4F07-BD5A-AFE5C749DAA2}"/>
    <hyperlink ref="INH135" r:id="rId868" xr:uid="{2702D3A3-CD3A-4395-BAA4-D63E34F79DBF}"/>
    <hyperlink ref="INP135" r:id="rId869" xr:uid="{01FEFF9B-CD30-4C28-B7DA-0224A64A1284}"/>
    <hyperlink ref="INX135" r:id="rId870" xr:uid="{1C2DB6C5-BC32-4D3A-A842-A19B671F04A0}"/>
    <hyperlink ref="IOF135" r:id="rId871" xr:uid="{9F3FA7A0-5144-472B-A08A-35B7E5852857}"/>
    <hyperlink ref="ION135" r:id="rId872" xr:uid="{4919A03B-DC2B-442C-A213-D29B022DDD53}"/>
    <hyperlink ref="IOV135" r:id="rId873" xr:uid="{04A94885-37E4-4C41-AC3C-1903A64BD1DD}"/>
    <hyperlink ref="IPD135" r:id="rId874" xr:uid="{57B9F391-BE24-4ABC-829D-78FE16185661}"/>
    <hyperlink ref="IPL135" r:id="rId875" xr:uid="{88F1EB6B-3196-423E-8CD0-F6047F4951D5}"/>
    <hyperlink ref="IPT135" r:id="rId876" xr:uid="{0D7206D2-D245-4412-A828-08C5D6A618C1}"/>
    <hyperlink ref="IQB135" r:id="rId877" xr:uid="{4CFDA752-9A6D-4935-8072-4CC45AA741F3}"/>
    <hyperlink ref="IQJ135" r:id="rId878" xr:uid="{7FD51787-B8AD-4F05-9CB4-07F667CE775A}"/>
    <hyperlink ref="IQR135" r:id="rId879" xr:uid="{5144CD98-DD18-4C48-8107-6027BA8D7B5D}"/>
    <hyperlink ref="IQZ135" r:id="rId880" xr:uid="{CFB327B3-B9B4-4359-A2CB-3A8E4A27586E}"/>
    <hyperlink ref="IRH135" r:id="rId881" xr:uid="{F8939F98-527F-4C84-8981-6348372D68B7}"/>
    <hyperlink ref="IRP135" r:id="rId882" xr:uid="{9ED96C77-BA1C-4D14-97C3-BAA7A32BE482}"/>
    <hyperlink ref="IRX135" r:id="rId883" xr:uid="{DF966D97-DCCD-463F-886E-FD0D4302205E}"/>
    <hyperlink ref="ISF135" r:id="rId884" xr:uid="{5AD33BFE-F9FA-4FE6-86CC-EDD9C90155A4}"/>
    <hyperlink ref="ISN135" r:id="rId885" xr:uid="{F480D5F0-11D2-4612-8583-B86CC4AB4134}"/>
    <hyperlink ref="ISV135" r:id="rId886" xr:uid="{839D7C36-B71A-4191-BB13-761F6FC65947}"/>
    <hyperlink ref="ITD135" r:id="rId887" xr:uid="{5355B795-247A-44D3-906F-306037CEF3D5}"/>
    <hyperlink ref="ITL135" r:id="rId888" xr:uid="{4900AF16-2358-464D-9041-CA32AB65C331}"/>
    <hyperlink ref="ITT135" r:id="rId889" xr:uid="{2BA256DE-411E-4C53-A300-3702E7984948}"/>
    <hyperlink ref="IUB135" r:id="rId890" xr:uid="{41A17663-455A-4AC0-81DF-E5C7B5F6AB1A}"/>
    <hyperlink ref="IUJ135" r:id="rId891" xr:uid="{3288EDD8-C7E3-40DE-8CAD-7B30D303052E}"/>
    <hyperlink ref="IUR135" r:id="rId892" xr:uid="{8A7FCE09-AED6-4F88-9D9A-376305F76A84}"/>
    <hyperlink ref="IUZ135" r:id="rId893" xr:uid="{6FE26A31-7FAC-480D-8895-099507920F07}"/>
    <hyperlink ref="IVH135" r:id="rId894" xr:uid="{D55CDB45-4055-427D-8BB7-3DC07D42BF80}"/>
    <hyperlink ref="IVP135" r:id="rId895" xr:uid="{776C6D58-CDD2-4619-9F15-F135A27C1950}"/>
    <hyperlink ref="IVX135" r:id="rId896" xr:uid="{97A53BD2-F37B-49C5-9A4D-1C94A88F683A}"/>
    <hyperlink ref="IWF135" r:id="rId897" xr:uid="{6D348DE6-F351-49CE-BEB7-7D59E4A1DC8A}"/>
    <hyperlink ref="IWN135" r:id="rId898" xr:uid="{0A6D0C12-E979-4773-AD01-2A9E9A90B16B}"/>
    <hyperlink ref="IWV135" r:id="rId899" xr:uid="{0F7F74E3-F5BF-4847-B0B3-5FE8245AAD4A}"/>
    <hyperlink ref="IXD135" r:id="rId900" xr:uid="{F4C5C6C1-6832-4290-AA6F-9C882998A7CF}"/>
    <hyperlink ref="IXL135" r:id="rId901" xr:uid="{9E33A61A-837C-4417-AE60-5876910EE2D0}"/>
    <hyperlink ref="IXT135" r:id="rId902" xr:uid="{507CA393-329E-4FED-B9D3-221A5DC4F855}"/>
    <hyperlink ref="IYB135" r:id="rId903" xr:uid="{72873109-47B1-4235-AF2B-C5BF8D9DB736}"/>
    <hyperlink ref="IYJ135" r:id="rId904" xr:uid="{2CDF2148-D2AB-4BA7-9562-7B681FE6EDC3}"/>
    <hyperlink ref="IYR135" r:id="rId905" xr:uid="{FE727C05-ADAE-4D12-8AF4-C11C46EE8DE8}"/>
    <hyperlink ref="IYZ135" r:id="rId906" xr:uid="{0D57792A-24A0-4B45-B319-053C419DD625}"/>
    <hyperlink ref="IZH135" r:id="rId907" xr:uid="{7B7E8E10-0178-4E60-8E44-0780A1242285}"/>
    <hyperlink ref="IZP135" r:id="rId908" xr:uid="{AEDBF4A6-8197-4538-9A5B-674A2C8C6C8D}"/>
    <hyperlink ref="IZX135" r:id="rId909" xr:uid="{4B5A5DBE-F497-4E42-80B1-06FA35E7201C}"/>
    <hyperlink ref="JAF135" r:id="rId910" xr:uid="{CAB420A1-DDF1-4EC8-BEA4-233509FF3CB0}"/>
    <hyperlink ref="JAN135" r:id="rId911" xr:uid="{FBA09A5F-F970-48A0-85AC-54285B290857}"/>
    <hyperlink ref="JAV135" r:id="rId912" xr:uid="{38361918-BB70-47A4-AC90-1928C8160EE8}"/>
    <hyperlink ref="JBD135" r:id="rId913" xr:uid="{137A868E-3236-43E1-88AF-9A9699727DB5}"/>
    <hyperlink ref="JBL135" r:id="rId914" xr:uid="{D81AC4F1-BB77-475A-80E9-2E442BA9F319}"/>
    <hyperlink ref="JBT135" r:id="rId915" xr:uid="{A170FCC5-40F8-47BC-95B7-A96B5415216B}"/>
    <hyperlink ref="JCB135" r:id="rId916" xr:uid="{8B313A3F-1372-4B27-AD6F-1F7F1E786FA7}"/>
    <hyperlink ref="JCJ135" r:id="rId917" xr:uid="{C139E29D-E2FD-41D1-BEBD-FAE7293F2EFA}"/>
    <hyperlink ref="JCR135" r:id="rId918" xr:uid="{6C2A8F0A-1270-4E7B-B630-0D9866F741C2}"/>
    <hyperlink ref="JCZ135" r:id="rId919" xr:uid="{CF011E2A-EE77-4107-AC6D-6EDAF5D3A54A}"/>
    <hyperlink ref="JDH135" r:id="rId920" xr:uid="{E19A4A01-9A63-4015-B8A6-125B62BA7A50}"/>
    <hyperlink ref="JDP135" r:id="rId921" xr:uid="{E738CCE5-0555-4AFC-8094-541693194F38}"/>
    <hyperlink ref="JDX135" r:id="rId922" xr:uid="{8A1A1236-928B-4C3F-B7ED-2EEEA16E93C3}"/>
    <hyperlink ref="JEF135" r:id="rId923" xr:uid="{C494966E-B7A9-4D34-8F6C-00EE5DDF631F}"/>
    <hyperlink ref="JEN135" r:id="rId924" xr:uid="{257C82D0-212F-454B-88BE-F2D5B8875038}"/>
    <hyperlink ref="JEV135" r:id="rId925" xr:uid="{E39B468F-26E8-4D2C-8E75-23C886D32BF2}"/>
    <hyperlink ref="JFD135" r:id="rId926" xr:uid="{8E919A67-E30B-48CD-AE5D-57D8F333092D}"/>
    <hyperlink ref="JFL135" r:id="rId927" xr:uid="{D2D50C05-022D-4D07-A6F8-BD1AC8D3CF4C}"/>
    <hyperlink ref="JFT135" r:id="rId928" xr:uid="{678CFFE5-E07E-4653-BF1C-4A2F65979662}"/>
    <hyperlink ref="JGB135" r:id="rId929" xr:uid="{7EC5AE25-39DA-4D75-BD6B-2BA4602FADF6}"/>
    <hyperlink ref="JGJ135" r:id="rId930" xr:uid="{D8F87084-F208-4925-AD42-C040717DF21D}"/>
    <hyperlink ref="JGR135" r:id="rId931" xr:uid="{5E725140-6D6F-47D4-8522-E54E2073DBC0}"/>
    <hyperlink ref="JGZ135" r:id="rId932" xr:uid="{4D08C2F8-5B04-4C80-9B3C-4B0E49B7443E}"/>
    <hyperlink ref="JHH135" r:id="rId933" xr:uid="{6DC8B381-4B78-4483-81E5-12A06829CE0F}"/>
    <hyperlink ref="JHP135" r:id="rId934" xr:uid="{C6EA3FB0-8882-4BB8-923E-827FFA21912A}"/>
    <hyperlink ref="JHX135" r:id="rId935" xr:uid="{543E0A45-E0F0-4265-915D-69233D905FA4}"/>
    <hyperlink ref="JIF135" r:id="rId936" xr:uid="{9242D398-E164-41C0-852D-7F240C0F9340}"/>
    <hyperlink ref="JIN135" r:id="rId937" xr:uid="{EDD8D0F6-65DC-4E24-A86E-29F09FF2CD99}"/>
    <hyperlink ref="JIV135" r:id="rId938" xr:uid="{A8F6FCE9-3F3B-4216-8FF0-2BAC10E787A4}"/>
    <hyperlink ref="JJD135" r:id="rId939" xr:uid="{AC13610C-1974-4012-9C60-C51939D90EA5}"/>
    <hyperlink ref="JJL135" r:id="rId940" xr:uid="{794EC2FC-FD01-4DA6-8F36-607B20A7D7D3}"/>
    <hyperlink ref="JJT135" r:id="rId941" xr:uid="{AED0BE6E-4549-47A5-A961-F3E9278B6E87}"/>
    <hyperlink ref="JKB135" r:id="rId942" xr:uid="{76B7457A-03A0-4894-B70F-9D7ED903D579}"/>
    <hyperlink ref="JKJ135" r:id="rId943" xr:uid="{ECC7C3A4-9011-4628-A488-6DC12D26EFE7}"/>
    <hyperlink ref="JKR135" r:id="rId944" xr:uid="{1CB51454-4E76-4C88-B9B8-759D401E8D6B}"/>
    <hyperlink ref="JKZ135" r:id="rId945" xr:uid="{6B0DA9B2-F1F5-42EE-92B2-FBB707D6F7FD}"/>
    <hyperlink ref="JLH135" r:id="rId946" xr:uid="{EC104F54-3815-42E9-8B45-72C9F17987CF}"/>
    <hyperlink ref="JLP135" r:id="rId947" xr:uid="{7DF310B6-A156-4064-8A09-B34868F7428F}"/>
    <hyperlink ref="JLX135" r:id="rId948" xr:uid="{C33455F0-FCFB-4806-8409-788AF108B13D}"/>
    <hyperlink ref="JMF135" r:id="rId949" xr:uid="{C8B1B242-E9CF-4BC0-8A25-ABA7A2A59D91}"/>
    <hyperlink ref="JMN135" r:id="rId950" xr:uid="{8A073680-F621-4D88-937B-111198868F33}"/>
    <hyperlink ref="JMV135" r:id="rId951" xr:uid="{3F969ED8-5191-4BCC-B502-B1C9FCFF120C}"/>
    <hyperlink ref="JND135" r:id="rId952" xr:uid="{0C9D3D5F-7154-4F23-8631-0ABED21BFF2A}"/>
    <hyperlink ref="JNL135" r:id="rId953" xr:uid="{B9DB3595-EC43-4D60-8BD8-3BDDFF95A276}"/>
    <hyperlink ref="JNT135" r:id="rId954" xr:uid="{1DD8F0CF-B668-4EE4-95C8-00D4C6DEFCAC}"/>
    <hyperlink ref="JOB135" r:id="rId955" xr:uid="{9E94095D-75B1-4302-A9D9-A6DE2C12DEED}"/>
    <hyperlink ref="JOJ135" r:id="rId956" xr:uid="{35A6CF77-3304-4E2D-84EE-C543B2933AAD}"/>
    <hyperlink ref="JOR135" r:id="rId957" xr:uid="{D7CA6AC0-68DE-4580-9323-6C3B2F5D145B}"/>
    <hyperlink ref="JOZ135" r:id="rId958" xr:uid="{59896912-8A45-430F-9242-D4C5F20FFEBE}"/>
    <hyperlink ref="JPH135" r:id="rId959" xr:uid="{86C04409-A1A9-4D52-9FFB-441D70B0FA0E}"/>
    <hyperlink ref="JPP135" r:id="rId960" xr:uid="{35A84720-C693-460B-B885-45BBEB1A7442}"/>
    <hyperlink ref="JPX135" r:id="rId961" xr:uid="{24FABA8F-D925-4E6C-B151-C34ABADA89BE}"/>
    <hyperlink ref="JQF135" r:id="rId962" xr:uid="{89B7F6EF-B493-4F9B-B234-3AE8057AB953}"/>
    <hyperlink ref="JQN135" r:id="rId963" xr:uid="{133AD600-3FCB-475E-9EE4-C8658BFE9530}"/>
    <hyperlink ref="JQV135" r:id="rId964" xr:uid="{50E4E703-2729-4BEC-A857-8F53429932F1}"/>
    <hyperlink ref="JRD135" r:id="rId965" xr:uid="{1BBADDAC-753C-4CA1-99AF-F3F165BE66D1}"/>
    <hyperlink ref="JRL135" r:id="rId966" xr:uid="{028F3E4A-EF84-4B66-944E-8B5C06148C6C}"/>
    <hyperlink ref="JRT135" r:id="rId967" xr:uid="{62202AEF-28DD-422D-BCD2-791F62901D59}"/>
    <hyperlink ref="JSB135" r:id="rId968" xr:uid="{269F288B-E161-465F-80C8-C1EA0B7F70FF}"/>
    <hyperlink ref="JSJ135" r:id="rId969" xr:uid="{19DFF5BC-141C-4DB7-A5F1-FA88F5AD1F42}"/>
    <hyperlink ref="JSR135" r:id="rId970" xr:uid="{C377D9D3-50E2-44E2-A49C-3C0851665C6E}"/>
    <hyperlink ref="JSZ135" r:id="rId971" xr:uid="{A13DCEE1-9780-4205-9AE6-4B4C5947EFD0}"/>
    <hyperlink ref="JTH135" r:id="rId972" xr:uid="{2F430EEF-CF41-48FD-B909-C2FC85D020DE}"/>
    <hyperlink ref="JTP135" r:id="rId973" xr:uid="{7373E4E4-890E-4B41-BF8F-6A5A34C9C869}"/>
    <hyperlink ref="JTX135" r:id="rId974" xr:uid="{5EED29B0-780E-493E-AB21-7C92E62FFF3D}"/>
    <hyperlink ref="JUF135" r:id="rId975" xr:uid="{24952E4F-118A-4F9C-8959-7A9454EED147}"/>
    <hyperlink ref="JUN135" r:id="rId976" xr:uid="{8E3F2DDD-D3A9-4B7F-9623-D5074C3F927A}"/>
    <hyperlink ref="JUV135" r:id="rId977" xr:uid="{E09C3C0A-EAB1-4754-BAE6-1262368C7143}"/>
    <hyperlink ref="JVD135" r:id="rId978" xr:uid="{BC35AD40-C96E-4AEF-B781-D98A9A2E5F9A}"/>
    <hyperlink ref="JVL135" r:id="rId979" xr:uid="{FBBF5DC7-48C9-4C92-8B29-8644E15D72E4}"/>
    <hyperlink ref="JVT135" r:id="rId980" xr:uid="{55479FCC-65F0-447A-89B4-680538F003E4}"/>
    <hyperlink ref="JWB135" r:id="rId981" xr:uid="{5D45D4DD-BC84-4DAD-9579-DECD626EC38A}"/>
    <hyperlink ref="JWJ135" r:id="rId982" xr:uid="{08D5644C-0588-4B73-A7ED-41D18C05D1AC}"/>
    <hyperlink ref="JWR135" r:id="rId983" xr:uid="{E9C7627D-2437-4555-8015-2EC1B5145F93}"/>
    <hyperlink ref="JWZ135" r:id="rId984" xr:uid="{6E3F2010-DEFD-4375-8C63-1FE14AFFCEC9}"/>
    <hyperlink ref="JXH135" r:id="rId985" xr:uid="{5E8523E1-03F4-4960-B192-9B31A2035009}"/>
    <hyperlink ref="JXP135" r:id="rId986" xr:uid="{9BC96407-1682-40AC-8675-972CBA219A02}"/>
    <hyperlink ref="JXX135" r:id="rId987" xr:uid="{B93342E4-53B9-4682-A187-BD08FBD88D87}"/>
    <hyperlink ref="JYF135" r:id="rId988" xr:uid="{A30A5473-B85F-4BBB-BC1A-98FF63100F3E}"/>
    <hyperlink ref="JYN135" r:id="rId989" xr:uid="{7ADCF2BE-D083-40C4-A651-41DC39486CD0}"/>
    <hyperlink ref="JYV135" r:id="rId990" xr:uid="{65E21308-F24C-432B-8B2F-EF1FC5E38C5A}"/>
    <hyperlink ref="JZD135" r:id="rId991" xr:uid="{87E4DE97-9271-4955-9C3F-3370791B65C3}"/>
    <hyperlink ref="JZL135" r:id="rId992" xr:uid="{0C6BC732-B75A-448B-9496-B5BAD7363282}"/>
    <hyperlink ref="JZT135" r:id="rId993" xr:uid="{7BF1F20F-EBD4-4EF2-9C68-FD5C1BBEB112}"/>
    <hyperlink ref="KAB135" r:id="rId994" xr:uid="{9F4B8FCA-2F9D-4766-AE88-7942B88E78CE}"/>
    <hyperlink ref="KAJ135" r:id="rId995" xr:uid="{26C48393-5561-4E17-8910-BA82790B5264}"/>
    <hyperlink ref="KAR135" r:id="rId996" xr:uid="{E13990E2-0F2D-4FC9-8F36-C1862C3A1A32}"/>
    <hyperlink ref="KAZ135" r:id="rId997" xr:uid="{44AF7327-8DEE-4D9C-9985-074423374762}"/>
    <hyperlink ref="KBH135" r:id="rId998" xr:uid="{D0AE7293-1357-426A-9CDC-DC5490E10042}"/>
    <hyperlink ref="KBP135" r:id="rId999" xr:uid="{0FD20252-BEAB-41DB-B049-E8A5ACA922A0}"/>
    <hyperlink ref="KBX135" r:id="rId1000" xr:uid="{A0F7D4C6-84BA-4E78-BEF0-56461273FA48}"/>
    <hyperlink ref="KCF135" r:id="rId1001" xr:uid="{BCE0F8DD-528C-4599-983B-DE7BF215EFE8}"/>
    <hyperlink ref="KCN135" r:id="rId1002" xr:uid="{26EAF954-6600-4C9E-BEDB-E58E904908FE}"/>
    <hyperlink ref="KCV135" r:id="rId1003" xr:uid="{11FA4539-BCBD-4A61-A624-4AB878A12E0E}"/>
    <hyperlink ref="KDD135" r:id="rId1004" xr:uid="{DC23FBE4-6BEA-47DF-8987-09BCC138A017}"/>
    <hyperlink ref="KDL135" r:id="rId1005" xr:uid="{A6C64742-CE7B-46D7-9BDC-2681B9AD0573}"/>
    <hyperlink ref="KDT135" r:id="rId1006" xr:uid="{84655D1E-BC7E-4D39-BB4F-DC03A0C3F1F5}"/>
    <hyperlink ref="KEB135" r:id="rId1007" xr:uid="{E1682E7E-258E-47C4-81A8-B555AF9A6625}"/>
    <hyperlink ref="KEJ135" r:id="rId1008" xr:uid="{49FAB2AE-2003-4D0D-B597-67283292F26A}"/>
    <hyperlink ref="KER135" r:id="rId1009" xr:uid="{045EB964-5A6C-492C-87B1-6627C863F089}"/>
    <hyperlink ref="KEZ135" r:id="rId1010" xr:uid="{43BC51DF-0A0E-483A-905B-5F0249C2AB5E}"/>
    <hyperlink ref="KFH135" r:id="rId1011" xr:uid="{15B83600-7CF4-4735-A3DB-5ECCAF4CABBA}"/>
    <hyperlink ref="KFP135" r:id="rId1012" xr:uid="{D7280A73-5764-4061-8BBA-F021F3DFDD39}"/>
    <hyperlink ref="KFX135" r:id="rId1013" xr:uid="{2AB692AA-18B7-4526-9CF0-1ACB24BB7240}"/>
    <hyperlink ref="KGF135" r:id="rId1014" xr:uid="{8DDA214E-4728-45A4-959C-49407C289E94}"/>
    <hyperlink ref="KGN135" r:id="rId1015" xr:uid="{59558E8D-849A-48B1-AAE8-AC6270BC59D6}"/>
    <hyperlink ref="KGV135" r:id="rId1016" xr:uid="{4D596BC1-6C91-4689-892E-050790FC405A}"/>
    <hyperlink ref="KHD135" r:id="rId1017" xr:uid="{71CB685D-06F1-4952-8E90-E4910D3C5BA0}"/>
    <hyperlink ref="KHL135" r:id="rId1018" xr:uid="{CFC74AF1-2A84-4876-8B21-48235D56D224}"/>
    <hyperlink ref="KHT135" r:id="rId1019" xr:uid="{D917A48F-1C4C-46F9-ADCD-2C6433802D14}"/>
    <hyperlink ref="KIB135" r:id="rId1020" xr:uid="{DF1A8764-ADB6-48C6-AD58-6A357AFF3106}"/>
    <hyperlink ref="KIJ135" r:id="rId1021" xr:uid="{DB9D1824-18D1-4024-BF00-8DA27354AA67}"/>
    <hyperlink ref="KIR135" r:id="rId1022" xr:uid="{31B312AA-5235-4828-9CC2-05FE78279297}"/>
    <hyperlink ref="KIZ135" r:id="rId1023" xr:uid="{ECBD6059-3A89-49AE-9AC6-A0BEA9963A72}"/>
    <hyperlink ref="KJH135" r:id="rId1024" xr:uid="{71C5B03A-77FA-4E29-BEC4-830784C5F8E1}"/>
    <hyperlink ref="KJP135" r:id="rId1025" xr:uid="{504D7B2B-45D8-4D4E-9FFC-ADD5E3C72E03}"/>
    <hyperlink ref="KJX135" r:id="rId1026" xr:uid="{FFBF38E1-A406-4457-9775-488BD6CFA9D3}"/>
    <hyperlink ref="KKF135" r:id="rId1027" xr:uid="{455E0F67-7FDE-47A8-8F9B-4884F3DD7EFC}"/>
    <hyperlink ref="KKN135" r:id="rId1028" xr:uid="{2A5AF0EA-AB1A-4A6D-A825-7023B9F593A5}"/>
    <hyperlink ref="KKV135" r:id="rId1029" xr:uid="{3E9009BE-3140-48FB-A542-E84B827E0F52}"/>
    <hyperlink ref="KLD135" r:id="rId1030" xr:uid="{D6260B0B-4F2F-4413-BC98-8BD7AF8830F8}"/>
    <hyperlink ref="KLL135" r:id="rId1031" xr:uid="{E2B8152C-39FE-4F48-A2BC-9C714F42B61F}"/>
    <hyperlink ref="KLT135" r:id="rId1032" xr:uid="{6A324151-EE4C-4D89-A7B2-45F161F072FD}"/>
    <hyperlink ref="KMB135" r:id="rId1033" xr:uid="{4C006DF0-3012-4582-9588-41E593E061E0}"/>
    <hyperlink ref="KMJ135" r:id="rId1034" xr:uid="{25F3FE3C-5EAF-410D-B4D3-B573C17C12DA}"/>
    <hyperlink ref="KMR135" r:id="rId1035" xr:uid="{A4B743B1-ECEB-4AA9-8253-87FE08B638B1}"/>
    <hyperlink ref="KMZ135" r:id="rId1036" xr:uid="{F6A6CD56-8292-417A-8BD7-66036750D578}"/>
    <hyperlink ref="KNH135" r:id="rId1037" xr:uid="{573AD8DF-B7B3-48BD-89A2-F4DC3FD6E856}"/>
    <hyperlink ref="KNP135" r:id="rId1038" xr:uid="{0B037C3E-52F6-47D3-A3FF-9ED7237C02FD}"/>
    <hyperlink ref="KNX135" r:id="rId1039" xr:uid="{9FBEA59D-EE4B-4E3E-B3DF-4CFB617CE9BC}"/>
    <hyperlink ref="KOF135" r:id="rId1040" xr:uid="{455845F1-3B75-4282-B766-C23A7D781CA7}"/>
    <hyperlink ref="KON135" r:id="rId1041" xr:uid="{F340DC23-13AD-4E86-8CC1-7D07DE390DD8}"/>
    <hyperlink ref="KOV135" r:id="rId1042" xr:uid="{4BBAFC2B-329D-451E-A627-8A0B75C152FC}"/>
    <hyperlink ref="KPD135" r:id="rId1043" xr:uid="{7376586B-37DC-4967-BCAC-A64CAFFFD61D}"/>
    <hyperlink ref="KPL135" r:id="rId1044" xr:uid="{48BE38E2-D121-48D6-9155-996BF3590DF9}"/>
    <hyperlink ref="KPT135" r:id="rId1045" xr:uid="{08F1E468-7F18-4C8A-9F3D-B490C070ACA3}"/>
    <hyperlink ref="KQB135" r:id="rId1046" xr:uid="{93183593-5022-42EC-95A8-4A2F60F9712D}"/>
    <hyperlink ref="KQJ135" r:id="rId1047" xr:uid="{F42F38D1-E8B7-41AA-B34C-6909B6CC24A7}"/>
    <hyperlink ref="KQR135" r:id="rId1048" xr:uid="{A4BE9AA8-08C7-4318-9ECE-170F023CD6B7}"/>
    <hyperlink ref="KQZ135" r:id="rId1049" xr:uid="{7461EDCF-98F3-4EC3-81B6-E16FB5832A66}"/>
    <hyperlink ref="KRH135" r:id="rId1050" xr:uid="{89FB9ECE-0571-447A-8D46-8281A2ECD81D}"/>
    <hyperlink ref="KRP135" r:id="rId1051" xr:uid="{50488C38-DDD8-42EF-AECB-9583D1DC9558}"/>
    <hyperlink ref="KRX135" r:id="rId1052" xr:uid="{0ADBD93C-75B2-4C04-B7C4-D284C636B0F8}"/>
    <hyperlink ref="KSF135" r:id="rId1053" xr:uid="{87EA2A46-8CD9-47C2-86DF-F939FC3F545D}"/>
    <hyperlink ref="KSN135" r:id="rId1054" xr:uid="{3CD7E21A-97CA-412B-B1DB-91013B2EB9BE}"/>
    <hyperlink ref="KSV135" r:id="rId1055" xr:uid="{A48A7486-D104-4646-BD48-0D6786D14A3F}"/>
    <hyperlink ref="KTD135" r:id="rId1056" xr:uid="{7F4A8441-EC6E-439C-B50D-9259CDC85109}"/>
    <hyperlink ref="KTL135" r:id="rId1057" xr:uid="{1CD54A9F-A712-48FB-95CB-B65098C650D0}"/>
    <hyperlink ref="KTT135" r:id="rId1058" xr:uid="{22F0BBAF-B4BB-4291-88C4-3E2C8CA9C5A7}"/>
    <hyperlink ref="KUB135" r:id="rId1059" xr:uid="{10FCCBB6-9918-4271-B25A-7AF05F049D88}"/>
    <hyperlink ref="KUJ135" r:id="rId1060" xr:uid="{9761D69F-0134-415D-AA28-6084D626D778}"/>
    <hyperlink ref="KUR135" r:id="rId1061" xr:uid="{D2908BDF-05D1-4C82-94A4-8685E307193B}"/>
    <hyperlink ref="KUZ135" r:id="rId1062" xr:uid="{925E1E28-FAA0-4A7A-B754-FEC2FE5A44A7}"/>
    <hyperlink ref="KVH135" r:id="rId1063" xr:uid="{5B81A4D2-5C4F-4F4B-842C-B7CED7E8FF97}"/>
    <hyperlink ref="KVP135" r:id="rId1064" xr:uid="{77C1F594-C738-463E-8832-1E10682653E3}"/>
    <hyperlink ref="KVX135" r:id="rId1065" xr:uid="{8EB1A52C-84CB-4979-928B-EEEDD9175A03}"/>
    <hyperlink ref="KWF135" r:id="rId1066" xr:uid="{5B8ADBF7-383E-4805-AF6C-BB373FE7060D}"/>
    <hyperlink ref="KWN135" r:id="rId1067" xr:uid="{21E8C3CC-0809-4E6D-B50B-24C48DFF386E}"/>
    <hyperlink ref="KWV135" r:id="rId1068" xr:uid="{77DADBA1-8C63-4DFA-BA8E-E759EE546E19}"/>
    <hyperlink ref="KXD135" r:id="rId1069" xr:uid="{5FF37271-AE40-4E69-B6B3-A734E275273C}"/>
    <hyperlink ref="KXL135" r:id="rId1070" xr:uid="{BE193689-CB09-46EF-9579-A0B239A9FB42}"/>
    <hyperlink ref="KXT135" r:id="rId1071" xr:uid="{6F043232-93D0-434C-9BD4-ECF413026617}"/>
    <hyperlink ref="KYB135" r:id="rId1072" xr:uid="{FDD5F988-2F66-41AE-9A2F-ACB073E690A2}"/>
    <hyperlink ref="KYJ135" r:id="rId1073" xr:uid="{E8DF4D43-D519-4F63-B1B8-BD8C107ADA3F}"/>
    <hyperlink ref="KYR135" r:id="rId1074" xr:uid="{D2CCE9AD-08AE-4F19-8B84-ABB44E10203F}"/>
    <hyperlink ref="KYZ135" r:id="rId1075" xr:uid="{2C5F1BA0-5920-4700-B0F4-D1C084296EB1}"/>
    <hyperlink ref="KZH135" r:id="rId1076" xr:uid="{00C75F30-7BA6-4D6A-AD18-B324980AD8D9}"/>
    <hyperlink ref="KZP135" r:id="rId1077" xr:uid="{63265FB3-8943-4490-A87A-4FF036F794C9}"/>
    <hyperlink ref="KZX135" r:id="rId1078" xr:uid="{8667ED10-9A55-4F1C-8D65-16681C0E1D1A}"/>
    <hyperlink ref="LAF135" r:id="rId1079" xr:uid="{4FFFD93D-21DD-45C1-94AD-F9BA4FFC086F}"/>
    <hyperlink ref="LAN135" r:id="rId1080" xr:uid="{2633C03F-4BFC-4582-BF71-0FBF6C98046B}"/>
    <hyperlink ref="LAV135" r:id="rId1081" xr:uid="{3745AAE9-6C73-4835-95B8-E64F2EF50A6F}"/>
    <hyperlink ref="LBD135" r:id="rId1082" xr:uid="{ED2DED88-6DB4-487E-AB5E-ABAE78E28310}"/>
    <hyperlink ref="LBL135" r:id="rId1083" xr:uid="{07C17FEC-4F82-4B7B-9119-6B7C3F55F5DE}"/>
    <hyperlink ref="LBT135" r:id="rId1084" xr:uid="{DF691007-8ADF-45A6-B8A1-582FAAB3DC2E}"/>
    <hyperlink ref="LCB135" r:id="rId1085" xr:uid="{FB48B6A2-C64B-4714-B813-E0C1D8D629DD}"/>
    <hyperlink ref="LCJ135" r:id="rId1086" xr:uid="{88F30917-63D6-4BE2-B080-5674EE74AD62}"/>
    <hyperlink ref="LCR135" r:id="rId1087" xr:uid="{E4BBA629-C37F-4E1B-AA96-54F6CBAE7BF1}"/>
    <hyperlink ref="LCZ135" r:id="rId1088" xr:uid="{01DD1329-D180-40F6-88A0-05FF810302E1}"/>
    <hyperlink ref="LDH135" r:id="rId1089" xr:uid="{14554BDA-F5E4-4362-B3B9-1EDCC1F711BE}"/>
    <hyperlink ref="LDP135" r:id="rId1090" xr:uid="{283C8AE5-2ED2-4D53-8E11-28CEB24ECAC7}"/>
    <hyperlink ref="LDX135" r:id="rId1091" xr:uid="{88896C48-D070-4260-9197-13BE65B024A7}"/>
    <hyperlink ref="LEF135" r:id="rId1092" xr:uid="{A9C8EDC7-8702-483F-A5E8-6E5D6B80B7F3}"/>
    <hyperlink ref="LEN135" r:id="rId1093" xr:uid="{0716CA65-201E-4D5E-87D7-BCF9D7A013C3}"/>
    <hyperlink ref="LEV135" r:id="rId1094" xr:uid="{F7136AF9-AD54-4702-B8EC-AF24F0E755DC}"/>
    <hyperlink ref="LFD135" r:id="rId1095" xr:uid="{DB7DF6C9-FDB7-44D7-B1C1-4546BEF9B542}"/>
    <hyperlink ref="LFL135" r:id="rId1096" xr:uid="{4EEE7FCC-FDB1-49D7-AB13-26E5502919DA}"/>
    <hyperlink ref="LFT135" r:id="rId1097" xr:uid="{80BB52C8-DC91-4E0E-80B6-0D1767F8F19E}"/>
    <hyperlink ref="LGB135" r:id="rId1098" xr:uid="{3E4F95F3-CA4D-4032-936D-EA27F4E309EB}"/>
    <hyperlink ref="LGJ135" r:id="rId1099" xr:uid="{72BF11EA-BB42-463E-ADB4-C365F0C3E99E}"/>
    <hyperlink ref="LGR135" r:id="rId1100" xr:uid="{F1FC7C21-E8C7-40B6-AC0A-55B2ECD30974}"/>
    <hyperlink ref="LGZ135" r:id="rId1101" xr:uid="{FDAF30CE-AA57-4A8D-A456-D3BF1B5A6883}"/>
    <hyperlink ref="LHH135" r:id="rId1102" xr:uid="{36B8865F-6114-4E55-95FA-53A1E9373DC1}"/>
    <hyperlink ref="LHP135" r:id="rId1103" xr:uid="{5D7C6B78-D455-45F1-B171-6ABFDF3361C1}"/>
    <hyperlink ref="LHX135" r:id="rId1104" xr:uid="{D10E3E2F-ECD9-42D4-9DF5-8FA2B41A218F}"/>
    <hyperlink ref="LIF135" r:id="rId1105" xr:uid="{91BD695F-D458-423B-A0D8-4891E44E364C}"/>
    <hyperlink ref="LIN135" r:id="rId1106" xr:uid="{0722E3C1-3220-4FA6-8080-E34598C1DEAE}"/>
    <hyperlink ref="LIV135" r:id="rId1107" xr:uid="{85AF4EA5-343D-46DA-834C-0DF71E18686B}"/>
    <hyperlink ref="LJD135" r:id="rId1108" xr:uid="{C005E06B-8E4D-4FE9-BF87-6B583B6C19C9}"/>
    <hyperlink ref="LJL135" r:id="rId1109" xr:uid="{2D554F33-6E1A-4154-B805-73382969FD74}"/>
    <hyperlink ref="LJT135" r:id="rId1110" xr:uid="{F994F570-66D1-4B06-A642-20E35F1909D5}"/>
    <hyperlink ref="LKB135" r:id="rId1111" xr:uid="{DBED2956-81CC-44F2-B6DA-C889B0E15BB8}"/>
    <hyperlink ref="LKJ135" r:id="rId1112" xr:uid="{C9C7AD1A-D95F-45A2-9904-10DF054184E4}"/>
    <hyperlink ref="LKR135" r:id="rId1113" xr:uid="{989871C8-8B1C-44FD-A91E-6ACC30130D7E}"/>
    <hyperlink ref="LKZ135" r:id="rId1114" xr:uid="{93D86E19-8DC3-4130-B5BF-9AC1FB05015B}"/>
    <hyperlink ref="LLH135" r:id="rId1115" xr:uid="{944C678D-8C23-4DE5-AE9E-1749B56931B5}"/>
    <hyperlink ref="LLP135" r:id="rId1116" xr:uid="{FD91DBCA-8492-406A-882F-63F1D1456927}"/>
    <hyperlink ref="LLX135" r:id="rId1117" xr:uid="{C4EA7716-5163-41EE-84D4-64D651787B1F}"/>
    <hyperlink ref="LMF135" r:id="rId1118" xr:uid="{4585C6AF-F1EB-4B1C-9C3E-70F593A2B7D5}"/>
    <hyperlink ref="LMN135" r:id="rId1119" xr:uid="{A6E17380-FA6C-4F6C-AF44-879FBE520A41}"/>
    <hyperlink ref="LMV135" r:id="rId1120" xr:uid="{0FEA5167-ABB8-465D-9EB8-C435F399DE00}"/>
    <hyperlink ref="LND135" r:id="rId1121" xr:uid="{5B2C5BAB-29FC-4361-BE31-6B8EE5798D06}"/>
    <hyperlink ref="LNL135" r:id="rId1122" xr:uid="{D6C53EA8-07F5-4FC8-9B7C-5EF37EBF4AF6}"/>
    <hyperlink ref="LNT135" r:id="rId1123" xr:uid="{DD7C1A64-B28C-45B3-9A8E-8AC2A8DE6569}"/>
    <hyperlink ref="LOB135" r:id="rId1124" xr:uid="{962C8272-D78D-4B85-A62F-6F89F8D7F544}"/>
    <hyperlink ref="LOJ135" r:id="rId1125" xr:uid="{3C4F5717-954F-46FA-8F34-A41915D5DB48}"/>
    <hyperlink ref="LOR135" r:id="rId1126" xr:uid="{0D6AD59F-EE6E-406F-979F-CF1B78D58026}"/>
    <hyperlink ref="LOZ135" r:id="rId1127" xr:uid="{73C85F4A-2C1A-449E-9FF8-8CE56086A79B}"/>
    <hyperlink ref="LPH135" r:id="rId1128" xr:uid="{94E4F19B-5326-4BC5-B2DA-81ACDCFBDF42}"/>
    <hyperlink ref="LPP135" r:id="rId1129" xr:uid="{C2F47E25-0CD1-4245-AEE4-EE5D216015DB}"/>
    <hyperlink ref="LPX135" r:id="rId1130" xr:uid="{C7B560A0-C19A-4283-B4DB-1FF4F35146D5}"/>
    <hyperlink ref="LQF135" r:id="rId1131" xr:uid="{D9DE7CF1-989F-4205-A09C-FECDF4F3A8EE}"/>
    <hyperlink ref="LQN135" r:id="rId1132" xr:uid="{C3C6B600-5624-49D4-8A88-43BDFC9E2816}"/>
    <hyperlink ref="LQV135" r:id="rId1133" xr:uid="{8806D089-CABD-4205-9BA4-43A5A2D477CF}"/>
    <hyperlink ref="LRD135" r:id="rId1134" xr:uid="{BE9927FD-A6B4-4CAF-8CB8-771C91C1A7A0}"/>
    <hyperlink ref="LRL135" r:id="rId1135" xr:uid="{0738AF8C-AFB5-4971-92F8-50774FD29485}"/>
    <hyperlink ref="LRT135" r:id="rId1136" xr:uid="{C25478BD-FE30-41CC-A42B-88A2ADD6C591}"/>
    <hyperlink ref="LSB135" r:id="rId1137" xr:uid="{E1682C6A-B056-426D-AA3B-F4CBA545A8EE}"/>
    <hyperlink ref="LSJ135" r:id="rId1138" xr:uid="{F834B3EB-46BE-4D37-AA59-CFED66BAA24B}"/>
    <hyperlink ref="LSR135" r:id="rId1139" xr:uid="{DCED1C50-3129-4799-8884-4AE0AC28DC63}"/>
    <hyperlink ref="LSZ135" r:id="rId1140" xr:uid="{72E4A9BC-B171-4EB7-A4C1-0668F5CF0738}"/>
    <hyperlink ref="LTH135" r:id="rId1141" xr:uid="{85D5CDE5-AB74-4963-873D-FCE0AA01CEDF}"/>
    <hyperlink ref="LTP135" r:id="rId1142" xr:uid="{2B652194-9311-4238-8D10-CF884B958455}"/>
    <hyperlink ref="LTX135" r:id="rId1143" xr:uid="{66045173-7E66-4F4B-8A4F-524FFC7C0915}"/>
    <hyperlink ref="LUF135" r:id="rId1144" xr:uid="{FED2276C-5D34-4564-BCB4-78E7165921FB}"/>
    <hyperlink ref="LUN135" r:id="rId1145" xr:uid="{22B17C5F-FE45-49A9-B647-351C874A971B}"/>
    <hyperlink ref="LUV135" r:id="rId1146" xr:uid="{B49AEF6A-9A84-48C4-AA7D-06529242D0E2}"/>
    <hyperlink ref="LVD135" r:id="rId1147" xr:uid="{D130339A-8521-4554-BADC-78EA59815DA2}"/>
    <hyperlink ref="LVL135" r:id="rId1148" xr:uid="{5DFC574C-9324-4B20-AFB0-33321D7762DB}"/>
    <hyperlink ref="LVT135" r:id="rId1149" xr:uid="{1A508624-ED20-4FD6-A9CB-F87C777A48EA}"/>
    <hyperlink ref="LWB135" r:id="rId1150" xr:uid="{C9EED545-889E-4D71-9685-9BD675E02D77}"/>
    <hyperlink ref="LWJ135" r:id="rId1151" xr:uid="{BE1C21B5-6B45-413E-B24C-480EACB1D1E1}"/>
    <hyperlink ref="LWR135" r:id="rId1152" xr:uid="{D06BDE73-B638-4CBE-B2D6-CAAE27EEFC19}"/>
    <hyperlink ref="LWZ135" r:id="rId1153" xr:uid="{2A02FA70-B21E-45BC-AAE5-1307ECF30C9F}"/>
    <hyperlink ref="LXH135" r:id="rId1154" xr:uid="{0A3E354F-BFA4-4BC2-9511-2D7600002F01}"/>
    <hyperlink ref="LXP135" r:id="rId1155" xr:uid="{2E449EBF-8469-4453-A311-0AE5F21D541F}"/>
    <hyperlink ref="LXX135" r:id="rId1156" xr:uid="{043042EF-09E5-49FD-B88D-A9B67AAE437E}"/>
    <hyperlink ref="LYF135" r:id="rId1157" xr:uid="{BBA5A31E-B3DB-49F6-B9B2-1CE0D5074C17}"/>
    <hyperlink ref="LYN135" r:id="rId1158" xr:uid="{A7DAE928-8ED4-4E08-BBFA-0889A3ACF77F}"/>
    <hyperlink ref="LYV135" r:id="rId1159" xr:uid="{DE28C4CA-920D-4F55-94D1-73C786A84E15}"/>
    <hyperlink ref="LZD135" r:id="rId1160" xr:uid="{74FBA9CD-2EA7-4EB3-B9EB-43428C48A7A9}"/>
    <hyperlink ref="LZL135" r:id="rId1161" xr:uid="{9D3C9B81-9BB9-4957-99CB-4C3A639FD3E6}"/>
    <hyperlink ref="LZT135" r:id="rId1162" xr:uid="{F0A2198E-A0BE-44F8-B7FD-4F41D5024D85}"/>
    <hyperlink ref="MAB135" r:id="rId1163" xr:uid="{55DA9DEF-F677-4057-8045-EC1C217F9AB8}"/>
    <hyperlink ref="MAJ135" r:id="rId1164" xr:uid="{23565247-A0EB-4603-A436-3824736D1C55}"/>
    <hyperlink ref="MAR135" r:id="rId1165" xr:uid="{03986BBD-E3AF-4AE2-81CD-A88417933215}"/>
    <hyperlink ref="MAZ135" r:id="rId1166" xr:uid="{8CBD410C-A9F8-4E1E-B624-2C4FE57826C0}"/>
    <hyperlink ref="MBH135" r:id="rId1167" xr:uid="{541C4244-3833-4B76-B2B8-D1E31CB5F59F}"/>
    <hyperlink ref="MBP135" r:id="rId1168" xr:uid="{7B69D544-0D27-4431-BA7F-159CC698EEE8}"/>
    <hyperlink ref="MBX135" r:id="rId1169" xr:uid="{BDF23171-092E-4A5E-B9B8-B2E5D82B1BB2}"/>
    <hyperlink ref="MCF135" r:id="rId1170" xr:uid="{2B34A21B-4527-445A-A787-46C37E107D10}"/>
    <hyperlink ref="MCN135" r:id="rId1171" xr:uid="{317F3A48-0F03-4E62-B616-D12EC591630B}"/>
    <hyperlink ref="MCV135" r:id="rId1172" xr:uid="{84450103-D9C1-4CFB-9C59-50A1CF400EC0}"/>
    <hyperlink ref="MDD135" r:id="rId1173" xr:uid="{D2A86154-01C7-41E8-A428-852C7A2F591D}"/>
    <hyperlink ref="MDL135" r:id="rId1174" xr:uid="{ABEC6164-A566-4992-B163-A5B621745D37}"/>
    <hyperlink ref="MDT135" r:id="rId1175" xr:uid="{2553FE55-59A0-4BC8-8F1F-74725388B413}"/>
    <hyperlink ref="MEB135" r:id="rId1176" xr:uid="{D18EACE2-6EA2-4E75-8DBE-E7039FC97014}"/>
    <hyperlink ref="MEJ135" r:id="rId1177" xr:uid="{B8E14DFA-BB9C-492C-B3E9-A5FB544E6000}"/>
    <hyperlink ref="MER135" r:id="rId1178" xr:uid="{B938A8A9-D75F-4F24-9DBF-00970334DE54}"/>
    <hyperlink ref="MEZ135" r:id="rId1179" xr:uid="{A4D7AC7F-235B-40FC-9911-EBB5C896414D}"/>
    <hyperlink ref="MFH135" r:id="rId1180" xr:uid="{A5FD1C6E-8F2A-494D-AEB6-DE4379C4A1E3}"/>
    <hyperlink ref="MFP135" r:id="rId1181" xr:uid="{849C702F-1C37-425B-80C4-185F7798C8FC}"/>
    <hyperlink ref="MFX135" r:id="rId1182" xr:uid="{B07DD852-F179-4EA2-900D-8C8379C66CF2}"/>
    <hyperlink ref="MGF135" r:id="rId1183" xr:uid="{8E47588E-F6C7-4A1C-91B5-2A3D9E6A76ED}"/>
    <hyperlink ref="MGN135" r:id="rId1184" xr:uid="{4883E022-41AD-442B-A2A3-4FE1B1734F5B}"/>
    <hyperlink ref="MGV135" r:id="rId1185" xr:uid="{D5BA6038-C6F6-430E-B395-82CC446B1789}"/>
    <hyperlink ref="MHD135" r:id="rId1186" xr:uid="{D0DD0EAF-BA7A-4B33-ADC5-DC5DA9E3174E}"/>
    <hyperlink ref="MHL135" r:id="rId1187" xr:uid="{7DE7ED62-AF15-4844-B3B1-3F1E7D583982}"/>
    <hyperlink ref="MHT135" r:id="rId1188" xr:uid="{EDDDAAAA-5434-4C39-BAC2-E6C0185B0FD6}"/>
    <hyperlink ref="MIB135" r:id="rId1189" xr:uid="{CE25A5A8-3700-4E87-A705-C7DF6BF6EE3D}"/>
    <hyperlink ref="MIJ135" r:id="rId1190" xr:uid="{2358773F-7ED7-443E-92DB-698265988AC1}"/>
    <hyperlink ref="MIR135" r:id="rId1191" xr:uid="{0614FD90-6763-4F9C-B12C-7814F21636C5}"/>
    <hyperlink ref="MIZ135" r:id="rId1192" xr:uid="{09153E82-178F-4CAC-9F08-B024585F045B}"/>
    <hyperlink ref="MJH135" r:id="rId1193" xr:uid="{6948C569-2CD5-412D-B9B2-B027408BAD38}"/>
    <hyperlink ref="MJP135" r:id="rId1194" xr:uid="{1ED0A719-8E61-4969-B38C-70AA714ADF12}"/>
    <hyperlink ref="MJX135" r:id="rId1195" xr:uid="{C359AD7E-5BBB-4EF6-AAD6-D15B1FA18286}"/>
    <hyperlink ref="MKF135" r:id="rId1196" xr:uid="{39BF30CC-E570-4DE5-93EB-DE63BDE05F05}"/>
    <hyperlink ref="MKN135" r:id="rId1197" xr:uid="{06A82064-60D5-43A9-BF05-55E35159FADF}"/>
    <hyperlink ref="MKV135" r:id="rId1198" xr:uid="{B356FF5B-29A9-4D96-95BC-E803DE7520F7}"/>
    <hyperlink ref="MLD135" r:id="rId1199" xr:uid="{DF38EEDB-266D-41A9-8CC9-8C57F24BBEB2}"/>
    <hyperlink ref="MLL135" r:id="rId1200" xr:uid="{8D49C38C-9FFC-472E-AF89-67238A883AFD}"/>
    <hyperlink ref="MLT135" r:id="rId1201" xr:uid="{A02E89DE-70EE-432B-92CF-50EFED28BED7}"/>
    <hyperlink ref="MMB135" r:id="rId1202" xr:uid="{3A513A66-C266-4FA2-88D8-3CCE289080E5}"/>
    <hyperlink ref="MMJ135" r:id="rId1203" xr:uid="{8CC19265-801E-4B9D-8DCB-726DC34AD94E}"/>
    <hyperlink ref="MMR135" r:id="rId1204" xr:uid="{15C043C7-502C-490B-B418-B574584254D4}"/>
    <hyperlink ref="MMZ135" r:id="rId1205" xr:uid="{CB7D9FBA-1F09-41A1-85F2-1341744CBFC1}"/>
    <hyperlink ref="MNH135" r:id="rId1206" xr:uid="{98065941-3D90-4D9F-9821-CB708CA51BC7}"/>
    <hyperlink ref="MNP135" r:id="rId1207" xr:uid="{3519B6EB-B623-4B4B-83DE-EF96928566E5}"/>
    <hyperlink ref="MNX135" r:id="rId1208" xr:uid="{A5F5EE4D-BE78-4AB6-8ABC-C8C47C37740E}"/>
    <hyperlink ref="MOF135" r:id="rId1209" xr:uid="{666B7324-7724-43AD-8004-45A274B56A59}"/>
    <hyperlink ref="MON135" r:id="rId1210" xr:uid="{C00478EC-B38A-4D7E-B5C7-2E2229BFFED7}"/>
    <hyperlink ref="MOV135" r:id="rId1211" xr:uid="{831A5A83-3E3C-4F64-A7CA-2D86600FC361}"/>
    <hyperlink ref="MPD135" r:id="rId1212" xr:uid="{0D5F5D45-BDB9-4701-AABD-16A04D31448D}"/>
    <hyperlink ref="MPL135" r:id="rId1213" xr:uid="{950E34E1-F428-4F39-A367-9CF5E47D2478}"/>
    <hyperlink ref="MPT135" r:id="rId1214" xr:uid="{F008926E-1061-4FBF-B6C7-C9509975629C}"/>
    <hyperlink ref="MQB135" r:id="rId1215" xr:uid="{98CC414B-21A4-4107-B617-145D4988E399}"/>
    <hyperlink ref="MQJ135" r:id="rId1216" xr:uid="{08DB27DA-B6F3-4FD6-BFCC-6EF2F4DC8CFB}"/>
    <hyperlink ref="MQR135" r:id="rId1217" xr:uid="{15D259EE-58EC-499D-A3A5-FA52220041BA}"/>
    <hyperlink ref="MQZ135" r:id="rId1218" xr:uid="{F9C73AAA-2552-4036-B780-AC6589CEE0A4}"/>
    <hyperlink ref="MRH135" r:id="rId1219" xr:uid="{726BE503-2762-4825-9192-C663680B6C76}"/>
    <hyperlink ref="MRP135" r:id="rId1220" xr:uid="{13A8EB5C-DBF5-41DF-902C-683B1718686A}"/>
    <hyperlink ref="MRX135" r:id="rId1221" xr:uid="{873F313C-591C-4729-ADE0-994B7B53DE36}"/>
    <hyperlink ref="MSF135" r:id="rId1222" xr:uid="{E35BE3B8-51A2-4219-B9A1-1F5271A8E369}"/>
    <hyperlink ref="MSN135" r:id="rId1223" xr:uid="{002B8143-04BF-4893-A6A6-178311F0EAE8}"/>
    <hyperlink ref="MSV135" r:id="rId1224" xr:uid="{BBE0EBDF-3601-42F2-B93C-13635214E976}"/>
    <hyperlink ref="MTD135" r:id="rId1225" xr:uid="{2A246E82-4196-4771-BEB1-015B7BC5AD86}"/>
    <hyperlink ref="MTL135" r:id="rId1226" xr:uid="{C8C3E818-BACC-4283-9905-1E79B23675E2}"/>
    <hyperlink ref="MTT135" r:id="rId1227" xr:uid="{6E24BCCE-DC42-4A2C-A302-175D7A5DDA85}"/>
    <hyperlink ref="MUB135" r:id="rId1228" xr:uid="{AFE9BBEA-B0D3-41EF-A9FE-74B3E74EDC46}"/>
    <hyperlink ref="MUJ135" r:id="rId1229" xr:uid="{056CFF7A-AD80-41D8-921D-43E7A4A453D7}"/>
    <hyperlink ref="MUR135" r:id="rId1230" xr:uid="{C70B3456-887B-43B9-870E-36AB61EE9ABB}"/>
    <hyperlink ref="MUZ135" r:id="rId1231" xr:uid="{65623413-E2D4-45A2-B7F6-E6F001571AB2}"/>
    <hyperlink ref="MVH135" r:id="rId1232" xr:uid="{AA6550C9-3E74-4ABB-8A4C-00515278A761}"/>
    <hyperlink ref="MVP135" r:id="rId1233" xr:uid="{137A34F8-55E9-4A66-AE65-4CE35D0A9233}"/>
    <hyperlink ref="MVX135" r:id="rId1234" xr:uid="{A6FBBD41-7395-4C26-9ACD-7ACDAD033465}"/>
    <hyperlink ref="MWF135" r:id="rId1235" xr:uid="{C4F6AA41-DB48-4549-A07C-A6ABDCDFB46B}"/>
    <hyperlink ref="MWN135" r:id="rId1236" xr:uid="{B135F9B8-5510-40F6-8C39-2F8DBB5EEC0B}"/>
    <hyperlink ref="MWV135" r:id="rId1237" xr:uid="{B5B3136C-E5D2-422A-B5B8-6D0AF2D6A5AC}"/>
    <hyperlink ref="MXD135" r:id="rId1238" xr:uid="{60D48765-CC46-4F1E-B986-00317E4C5FCA}"/>
    <hyperlink ref="MXL135" r:id="rId1239" xr:uid="{B3BAA3DF-153C-4965-BFD0-3388D00DE0DC}"/>
    <hyperlink ref="MXT135" r:id="rId1240" xr:uid="{D7904F37-720B-4992-88F4-E9B4B9A206B9}"/>
    <hyperlink ref="MYB135" r:id="rId1241" xr:uid="{54318266-D5DA-4972-A4EA-2C07DBF795E0}"/>
    <hyperlink ref="MYJ135" r:id="rId1242" xr:uid="{C1AB9AC1-BE0D-4852-A86F-B4F0D0B94E6D}"/>
    <hyperlink ref="MYR135" r:id="rId1243" xr:uid="{7A303F3E-D3A5-4C03-92E8-7BD33B315219}"/>
    <hyperlink ref="MYZ135" r:id="rId1244" xr:uid="{8E1CD128-663F-4616-819C-779CE789DC55}"/>
    <hyperlink ref="MZH135" r:id="rId1245" xr:uid="{3388194C-31C8-4BD1-9416-8F27FEA59253}"/>
    <hyperlink ref="MZP135" r:id="rId1246" xr:uid="{C540B847-4880-4339-9532-108AA4D3C374}"/>
    <hyperlink ref="MZX135" r:id="rId1247" xr:uid="{4BFD4771-9DDD-4AAE-B2FB-D1DD649F6562}"/>
    <hyperlink ref="NAF135" r:id="rId1248" xr:uid="{ADF276ED-E301-45EC-9F53-23CA5DFF534A}"/>
    <hyperlink ref="NAN135" r:id="rId1249" xr:uid="{63B00602-3682-4685-9597-EB55EC8F7C6C}"/>
    <hyperlink ref="NAV135" r:id="rId1250" xr:uid="{DC333083-44BA-4C66-A624-04497A2A3319}"/>
    <hyperlink ref="NBD135" r:id="rId1251" xr:uid="{0233543C-A2C0-4623-98DF-6DA29E123004}"/>
    <hyperlink ref="NBL135" r:id="rId1252" xr:uid="{0A66A634-6228-47CA-94AE-37E836BE4EF3}"/>
    <hyperlink ref="NBT135" r:id="rId1253" xr:uid="{DD4C7B86-E58B-46D8-8456-9260D3481B11}"/>
    <hyperlink ref="NCB135" r:id="rId1254" xr:uid="{26CCFABC-E614-42E0-B971-774C08D66F17}"/>
    <hyperlink ref="NCJ135" r:id="rId1255" xr:uid="{2DBAC161-B1F9-43DF-A7EE-5BD8DC1655CB}"/>
    <hyperlink ref="NCR135" r:id="rId1256" xr:uid="{8E21FA50-996A-4833-AEBA-49A4AC3F4657}"/>
    <hyperlink ref="NCZ135" r:id="rId1257" xr:uid="{56A4C7F2-5F84-469D-A898-C8C7A3C3D872}"/>
    <hyperlink ref="NDH135" r:id="rId1258" xr:uid="{EB54F293-B8F4-425A-BF37-C76634194BCD}"/>
    <hyperlink ref="NDP135" r:id="rId1259" xr:uid="{D8ABF547-19C3-42C9-99E3-3F24A88B58F8}"/>
    <hyperlink ref="NDX135" r:id="rId1260" xr:uid="{41B9130A-3266-49A4-8C76-38882A034A3C}"/>
    <hyperlink ref="NEF135" r:id="rId1261" xr:uid="{C753AEB7-5BC9-422A-824B-D59A83460FDC}"/>
    <hyperlink ref="NEN135" r:id="rId1262" xr:uid="{6696540B-36DC-4ED5-976F-C4C0C62FF5F7}"/>
    <hyperlink ref="NEV135" r:id="rId1263" xr:uid="{96AA8A30-75F0-4B22-BCC5-A7CA8432D208}"/>
    <hyperlink ref="NFD135" r:id="rId1264" xr:uid="{EB213CF4-3E37-43BA-AD89-9B898EBA9929}"/>
    <hyperlink ref="NFL135" r:id="rId1265" xr:uid="{39866365-4AD1-4F6D-B501-889F9C6BD8B0}"/>
    <hyperlink ref="NFT135" r:id="rId1266" xr:uid="{5C5F5FCD-AC67-4B01-87FD-C68D00539F99}"/>
    <hyperlink ref="NGB135" r:id="rId1267" xr:uid="{9B2B9FDE-36CF-4690-B34E-B1880A0E7BA6}"/>
    <hyperlink ref="NGJ135" r:id="rId1268" xr:uid="{BCEF8686-907D-4E91-ACE8-D49D81072DA4}"/>
    <hyperlink ref="NGR135" r:id="rId1269" xr:uid="{EBBED1E5-4890-46CC-B7AE-9C47E85DE67C}"/>
    <hyperlink ref="NGZ135" r:id="rId1270" xr:uid="{8A1D5616-7CAD-4449-BECB-07AE1F208FD5}"/>
    <hyperlink ref="NHH135" r:id="rId1271" xr:uid="{5EEF05B4-6BB8-4DB1-B633-BAC54E675AB0}"/>
    <hyperlink ref="NHP135" r:id="rId1272" xr:uid="{31484CB8-4234-41B9-A8BD-3D72DD4EC1CF}"/>
    <hyperlink ref="NHX135" r:id="rId1273" xr:uid="{B2438F08-4C05-4E3B-A35B-1B1C4A14C9D5}"/>
    <hyperlink ref="NIF135" r:id="rId1274" xr:uid="{D7A24406-99A9-4531-8DA5-5F1E7955BD81}"/>
    <hyperlink ref="NIN135" r:id="rId1275" xr:uid="{6C520A5A-3E84-4A65-97B6-E6F919BB1283}"/>
    <hyperlink ref="NIV135" r:id="rId1276" xr:uid="{87ED1A04-2E98-48E2-80F5-8495B3407C4F}"/>
    <hyperlink ref="NJD135" r:id="rId1277" xr:uid="{45C65B9A-A0B2-478E-8543-18DC65717786}"/>
    <hyperlink ref="NJL135" r:id="rId1278" xr:uid="{D7C78516-8F23-46DE-93BE-A763E4A56A98}"/>
    <hyperlink ref="NJT135" r:id="rId1279" xr:uid="{D35757BA-1B43-4B56-BEBE-46C66AFA9E77}"/>
    <hyperlink ref="NKB135" r:id="rId1280" xr:uid="{DD8766DC-953F-4E70-BE67-FE3931146C99}"/>
    <hyperlink ref="NKJ135" r:id="rId1281" xr:uid="{1A2903BC-0280-4B77-996C-B9629F67B484}"/>
    <hyperlink ref="NKR135" r:id="rId1282" xr:uid="{469791EE-76DB-4E21-9F36-02B8B77AD086}"/>
    <hyperlink ref="NKZ135" r:id="rId1283" xr:uid="{919B0685-F12D-4F22-977E-04288B314411}"/>
    <hyperlink ref="NLH135" r:id="rId1284" xr:uid="{6D916042-99F2-4280-8E4A-0C17C9A0EB58}"/>
    <hyperlink ref="NLP135" r:id="rId1285" xr:uid="{98EA98D7-7002-4065-9AAF-409CEC726CAB}"/>
    <hyperlink ref="NLX135" r:id="rId1286" xr:uid="{D1BCC120-A068-4157-8FD1-B01DF0AEB1A6}"/>
    <hyperlink ref="NMF135" r:id="rId1287" xr:uid="{FD1ADE13-46B6-4F3A-8EE7-B49B1D96701A}"/>
    <hyperlink ref="NMN135" r:id="rId1288" xr:uid="{A1CA13DC-AF7A-4B8D-A540-A652B24108B6}"/>
    <hyperlink ref="NMV135" r:id="rId1289" xr:uid="{5F4761C3-1F64-41CA-84AF-317FCBD640F7}"/>
    <hyperlink ref="NND135" r:id="rId1290" xr:uid="{87914430-15A1-4CC8-9573-6E95C09B4670}"/>
    <hyperlink ref="NNL135" r:id="rId1291" xr:uid="{084517AA-9EBB-4064-8C22-035CF2C00692}"/>
    <hyperlink ref="NNT135" r:id="rId1292" xr:uid="{981FB2E2-F8D9-4DC2-A794-FE89A952F3CD}"/>
    <hyperlink ref="NOB135" r:id="rId1293" xr:uid="{3C93045A-1AD6-4DCE-87A2-B09941D67AE1}"/>
    <hyperlink ref="NOJ135" r:id="rId1294" xr:uid="{9A992749-D47E-445D-8AC1-8F0E84EDCB13}"/>
    <hyperlink ref="NOR135" r:id="rId1295" xr:uid="{1CAD39B1-8508-4F2E-B790-66EAC012F466}"/>
    <hyperlink ref="NOZ135" r:id="rId1296" xr:uid="{2539595F-093D-4BB5-8517-16B1F2A210C2}"/>
    <hyperlink ref="NPH135" r:id="rId1297" xr:uid="{65D213C0-6260-4BBE-9D18-96EF1F05DE61}"/>
    <hyperlink ref="NPP135" r:id="rId1298" xr:uid="{A9C53184-F1E2-439F-BE2E-C48B8E5D3DC1}"/>
    <hyperlink ref="NPX135" r:id="rId1299" xr:uid="{7AF63DA1-5D55-48AD-82D5-345F3153A14D}"/>
    <hyperlink ref="NQF135" r:id="rId1300" xr:uid="{8E9849E1-A3E5-4645-AB3B-88444F823A7A}"/>
    <hyperlink ref="NQN135" r:id="rId1301" xr:uid="{FA263F9F-C0F0-4463-BDCA-7D674E41C454}"/>
    <hyperlink ref="NQV135" r:id="rId1302" xr:uid="{AEFC6027-FCE4-410E-9667-2E281E93C10F}"/>
    <hyperlink ref="NRD135" r:id="rId1303" xr:uid="{A7858A45-3229-420A-B7AB-76F7A2569B93}"/>
    <hyperlink ref="NRL135" r:id="rId1304" xr:uid="{5E58E34C-3DD9-400F-B669-02888FB3FA2F}"/>
    <hyperlink ref="NRT135" r:id="rId1305" xr:uid="{B2306F80-87B4-4FEE-B7CB-4ABF551B1CF0}"/>
    <hyperlink ref="NSB135" r:id="rId1306" xr:uid="{53A34CA0-FCDA-40FD-878D-EFD07628BCBA}"/>
    <hyperlink ref="NSJ135" r:id="rId1307" xr:uid="{0A823E7A-E1C2-4961-BE2D-57CCF7094853}"/>
    <hyperlink ref="NSR135" r:id="rId1308" xr:uid="{5D9726D2-CD12-4CAA-B9EB-CBD6BB251FB3}"/>
    <hyperlink ref="NSZ135" r:id="rId1309" xr:uid="{055EADF5-C768-47C4-9CBE-B8E0776DEC19}"/>
    <hyperlink ref="NTH135" r:id="rId1310" xr:uid="{685223AA-A86B-48EB-BF55-137B83943ACC}"/>
    <hyperlink ref="NTP135" r:id="rId1311" xr:uid="{1B3F49E3-3474-4350-A65A-25EEBFAB371E}"/>
    <hyperlink ref="NTX135" r:id="rId1312" xr:uid="{C8BB3216-D680-4FEC-92E3-27354B12F431}"/>
    <hyperlink ref="NUF135" r:id="rId1313" xr:uid="{685ED66F-6A03-46DF-8188-B608548C478D}"/>
    <hyperlink ref="NUN135" r:id="rId1314" xr:uid="{0AEECFB8-AFB9-48CC-9138-06D0A756158E}"/>
    <hyperlink ref="NUV135" r:id="rId1315" xr:uid="{561685F6-229B-4D84-8E7C-39CF36949161}"/>
    <hyperlink ref="NVD135" r:id="rId1316" xr:uid="{D82D53C7-0BAD-41AF-936D-8D68D24A2094}"/>
    <hyperlink ref="NVL135" r:id="rId1317" xr:uid="{8E89DDFC-69E3-4264-854D-391E0548EB40}"/>
    <hyperlink ref="NVT135" r:id="rId1318" xr:uid="{C6FD2FB8-B452-4B07-9150-90F50660948A}"/>
    <hyperlink ref="NWB135" r:id="rId1319" xr:uid="{28382A8E-455F-4E54-9FC0-820356E5495F}"/>
    <hyperlink ref="NWJ135" r:id="rId1320" xr:uid="{1C247F5F-C054-4B8A-A1E7-026A454AFA42}"/>
    <hyperlink ref="NWR135" r:id="rId1321" xr:uid="{48C2EE3C-64A2-4ACC-A7AD-5A774D94A75C}"/>
    <hyperlink ref="NWZ135" r:id="rId1322" xr:uid="{29514DCD-0B43-4073-925A-D56E170A71C0}"/>
    <hyperlink ref="NXH135" r:id="rId1323" xr:uid="{E9FF5240-D3A9-4C32-BAAF-D2E738D801A0}"/>
    <hyperlink ref="NXP135" r:id="rId1324" xr:uid="{23997585-BEDD-4D55-8198-0B0712709C85}"/>
    <hyperlink ref="NXX135" r:id="rId1325" xr:uid="{180AB8E3-F3DC-47D8-830B-4475387F95FA}"/>
    <hyperlink ref="NYF135" r:id="rId1326" xr:uid="{E7E51BFD-B4B8-41A9-ABAF-9B13E6D15AF6}"/>
    <hyperlink ref="NYN135" r:id="rId1327" xr:uid="{B268B762-A20C-4EA4-A0E6-B707902E2965}"/>
    <hyperlink ref="NYV135" r:id="rId1328" xr:uid="{38C73846-7171-4359-9FEE-0831B726D45D}"/>
    <hyperlink ref="NZD135" r:id="rId1329" xr:uid="{1B930EED-1D21-4958-973C-A82EE8D59158}"/>
    <hyperlink ref="NZL135" r:id="rId1330" xr:uid="{3104EDE5-1145-4F11-BECF-0311C2CCC2B2}"/>
    <hyperlink ref="NZT135" r:id="rId1331" xr:uid="{C0446419-9F65-4317-B5DA-52B140531B3C}"/>
    <hyperlink ref="OAB135" r:id="rId1332" xr:uid="{DE28A046-8B6A-409D-BE89-7102E5E431EA}"/>
    <hyperlink ref="OAJ135" r:id="rId1333" xr:uid="{DC2DBA21-67D7-4214-94B0-63B4AB044978}"/>
    <hyperlink ref="OAR135" r:id="rId1334" xr:uid="{A45911CB-3E71-4BD9-9D62-756FCEE0D586}"/>
    <hyperlink ref="OAZ135" r:id="rId1335" xr:uid="{1BA934F2-4252-4A7F-AD3A-D228E257ADC5}"/>
    <hyperlink ref="OBH135" r:id="rId1336" xr:uid="{4197E907-331B-473C-ADB2-BF386EEE7AC9}"/>
    <hyperlink ref="OBP135" r:id="rId1337" xr:uid="{C4A677C6-E8F6-4E04-8E39-7E579389108D}"/>
    <hyperlink ref="OBX135" r:id="rId1338" xr:uid="{6B392229-28ED-4DA6-A4D1-22AF201A4D88}"/>
    <hyperlink ref="OCF135" r:id="rId1339" xr:uid="{7097E3FA-C1E9-41B4-95C0-488423B6C309}"/>
    <hyperlink ref="OCN135" r:id="rId1340" xr:uid="{D6F6AF67-6976-4FEA-A05E-5991B13E5E5D}"/>
    <hyperlink ref="OCV135" r:id="rId1341" xr:uid="{A2E5A8F5-D688-49DA-9129-138195DB3069}"/>
    <hyperlink ref="ODD135" r:id="rId1342" xr:uid="{2D6F0CA5-4CF3-40D8-90C9-860F9CF62A2F}"/>
    <hyperlink ref="ODL135" r:id="rId1343" xr:uid="{5BBE88E5-5C0F-4AE4-905D-01371BFE6667}"/>
    <hyperlink ref="ODT135" r:id="rId1344" xr:uid="{3FAD1169-5DD8-472F-9F66-B4CCA2B82CBF}"/>
    <hyperlink ref="OEB135" r:id="rId1345" xr:uid="{F965FFAD-9A43-4E3B-861F-41BDAB82829D}"/>
    <hyperlink ref="OEJ135" r:id="rId1346" xr:uid="{3660F405-46CE-4E97-BF8D-725E2EA6A4E9}"/>
    <hyperlink ref="OER135" r:id="rId1347" xr:uid="{57C7EFDF-D015-4C94-A10A-5468611B2398}"/>
    <hyperlink ref="OEZ135" r:id="rId1348" xr:uid="{73C4A679-8124-44D1-BA9E-8FAFCD032E76}"/>
    <hyperlink ref="OFH135" r:id="rId1349" xr:uid="{4202E0C5-AAE1-446F-957C-3D55DAA99137}"/>
    <hyperlink ref="OFP135" r:id="rId1350" xr:uid="{A123FD93-B0D6-47F7-A0BB-C0331C110047}"/>
    <hyperlink ref="OFX135" r:id="rId1351" xr:uid="{88543897-863B-4537-A0E8-A6518E1576E9}"/>
    <hyperlink ref="OGF135" r:id="rId1352" xr:uid="{94C8505C-AB06-40B3-B17B-8A97A96089A2}"/>
    <hyperlink ref="OGN135" r:id="rId1353" xr:uid="{1E55FCBB-90F9-4481-A814-0E65C32CC5B3}"/>
    <hyperlink ref="OGV135" r:id="rId1354" xr:uid="{E8549EEA-41B9-4518-B990-31AFEE326B59}"/>
    <hyperlink ref="OHD135" r:id="rId1355" xr:uid="{7839D8E3-1DA8-4DE7-9C85-F43B4496E22A}"/>
    <hyperlink ref="OHL135" r:id="rId1356" xr:uid="{A3C49D72-6C96-437C-85DD-EDD86890DE6C}"/>
    <hyperlink ref="OHT135" r:id="rId1357" xr:uid="{1D7A37F7-9549-4BF5-B74E-7778B6A74CB6}"/>
    <hyperlink ref="OIB135" r:id="rId1358" xr:uid="{F0B15D89-67B0-44C1-9DF3-F725C16A21CA}"/>
    <hyperlink ref="OIJ135" r:id="rId1359" xr:uid="{0015683B-E57B-4A54-9E29-7DFB2A51BF40}"/>
    <hyperlink ref="OIR135" r:id="rId1360" xr:uid="{44D19713-C296-46B1-B584-06BE918D4E6A}"/>
    <hyperlink ref="OIZ135" r:id="rId1361" xr:uid="{B0669DE0-549D-4941-A4AB-2ABD1B7A8DEF}"/>
    <hyperlink ref="OJH135" r:id="rId1362" xr:uid="{BA4975CF-3992-44D5-B749-D401223D7E76}"/>
    <hyperlink ref="OJP135" r:id="rId1363" xr:uid="{16E4E836-4AFC-466A-85B1-79453C05B39D}"/>
    <hyperlink ref="OJX135" r:id="rId1364" xr:uid="{36E54C19-80A3-4F3E-B330-4DA5B850B59F}"/>
    <hyperlink ref="OKF135" r:id="rId1365" xr:uid="{E814AB02-8C21-4678-B0EA-990CD48AB787}"/>
    <hyperlink ref="OKN135" r:id="rId1366" xr:uid="{C3E273BA-6054-4AF9-9983-E1EAECF39C09}"/>
    <hyperlink ref="OKV135" r:id="rId1367" xr:uid="{D2685E59-3226-41FF-92BF-B0CC2140115D}"/>
    <hyperlink ref="OLD135" r:id="rId1368" xr:uid="{6A199AC2-00E3-4097-B6C1-21F88480C1FB}"/>
    <hyperlink ref="OLL135" r:id="rId1369" xr:uid="{038FFFB4-7155-4CEA-96E4-3BA29D077769}"/>
    <hyperlink ref="OLT135" r:id="rId1370" xr:uid="{0A691F0D-A6AF-4863-B263-30CCD2CC63F4}"/>
    <hyperlink ref="OMB135" r:id="rId1371" xr:uid="{9B15C8C4-78B1-4251-AE83-01231E969DC9}"/>
    <hyperlink ref="OMJ135" r:id="rId1372" xr:uid="{506DD8BA-4420-4D5D-A00E-CBE1D23A1C55}"/>
    <hyperlink ref="OMR135" r:id="rId1373" xr:uid="{2524645E-604C-4685-8CAA-9FDF4D3ED2F1}"/>
    <hyperlink ref="OMZ135" r:id="rId1374" xr:uid="{CF283D1B-4483-458B-92CC-6B1B77F9A244}"/>
    <hyperlink ref="ONH135" r:id="rId1375" xr:uid="{B90B0291-A2B5-4B26-ADB3-540163C37D44}"/>
    <hyperlink ref="ONP135" r:id="rId1376" xr:uid="{A5DADEB1-0986-4A0D-ADAB-3E9C20B9BACC}"/>
    <hyperlink ref="ONX135" r:id="rId1377" xr:uid="{0C02497D-A7A2-49A9-A7E3-87D6156A8DE4}"/>
    <hyperlink ref="OOF135" r:id="rId1378" xr:uid="{EE7768E7-31C6-471F-B1FC-357B6552D7BE}"/>
    <hyperlink ref="OON135" r:id="rId1379" xr:uid="{5D5F9411-9690-4FCD-BFA8-CA509CF59338}"/>
    <hyperlink ref="OOV135" r:id="rId1380" xr:uid="{DCE70A8A-6DA7-4FF3-9B5A-8E7DB4057872}"/>
    <hyperlink ref="OPD135" r:id="rId1381" xr:uid="{CCA1BBAF-5C09-4366-B360-1F084FA632AD}"/>
    <hyperlink ref="OPL135" r:id="rId1382" xr:uid="{BDF70C51-895B-42C9-B0A3-27ACF49308CA}"/>
    <hyperlink ref="OPT135" r:id="rId1383" xr:uid="{C8031EFB-AF6B-4CFE-B0D2-349D3D6FE4B8}"/>
    <hyperlink ref="OQB135" r:id="rId1384" xr:uid="{EC1903E1-C149-47BF-8103-565280D5FE23}"/>
    <hyperlink ref="OQJ135" r:id="rId1385" xr:uid="{C2D1CF07-39EE-4538-954D-FB5BDEA6B84D}"/>
    <hyperlink ref="OQR135" r:id="rId1386" xr:uid="{B33F03F6-C016-41CF-8C4E-A564380C725F}"/>
    <hyperlink ref="OQZ135" r:id="rId1387" xr:uid="{400AB0D2-3CC6-4B68-B6B8-9FF1C689E2FD}"/>
    <hyperlink ref="ORH135" r:id="rId1388" xr:uid="{D473525D-01B5-47A4-855B-809D6EC90C20}"/>
    <hyperlink ref="ORP135" r:id="rId1389" xr:uid="{FCD4AEDE-6DE2-4E4E-ABA6-BC3EEF1977CC}"/>
    <hyperlink ref="ORX135" r:id="rId1390" xr:uid="{BA245A2C-8B44-433A-8E64-A5A73065D4E9}"/>
    <hyperlink ref="OSF135" r:id="rId1391" xr:uid="{23CC4783-5BBC-4F85-914C-C780DE85AA17}"/>
    <hyperlink ref="OSN135" r:id="rId1392" xr:uid="{3A46D508-C34F-4324-8496-4BE4BE25CAD9}"/>
    <hyperlink ref="OSV135" r:id="rId1393" xr:uid="{423E87FD-F00E-45E2-A3C3-3898D7B7701F}"/>
    <hyperlink ref="OTD135" r:id="rId1394" xr:uid="{E3415BC9-D79C-4ECE-AFF4-5966ECBBB9F1}"/>
    <hyperlink ref="OTL135" r:id="rId1395" xr:uid="{F299AE3B-568F-4624-95ED-609810E6B955}"/>
    <hyperlink ref="OTT135" r:id="rId1396" xr:uid="{3FBEFC16-6DE8-4461-8041-CD2098268484}"/>
    <hyperlink ref="OUB135" r:id="rId1397" xr:uid="{A2CA01F7-80FA-44DB-8724-0FCFA92F3FF8}"/>
    <hyperlink ref="OUJ135" r:id="rId1398" xr:uid="{CF5505F6-DD3F-4120-B5BC-A5929AA77E37}"/>
    <hyperlink ref="OUR135" r:id="rId1399" xr:uid="{3FE36F5E-2F98-4BCB-AF7B-2DA30DB95AD6}"/>
    <hyperlink ref="OUZ135" r:id="rId1400" xr:uid="{3BA36027-48F1-438B-9877-0D66AEB75222}"/>
    <hyperlink ref="OVH135" r:id="rId1401" xr:uid="{A2A2A15A-2F9D-4CC0-BA00-F5AB9136B46A}"/>
    <hyperlink ref="OVP135" r:id="rId1402" xr:uid="{074A0CF5-E186-4371-B021-22E940493301}"/>
    <hyperlink ref="OVX135" r:id="rId1403" xr:uid="{38C4391E-7DBA-48C7-92C9-F608BA37D3AF}"/>
    <hyperlink ref="OWF135" r:id="rId1404" xr:uid="{86DC2A90-30A8-45E0-9483-EBB3BC5E25DF}"/>
    <hyperlink ref="OWN135" r:id="rId1405" xr:uid="{4A2687E2-C2DD-48C6-9B1F-AC45937FB522}"/>
    <hyperlink ref="OWV135" r:id="rId1406" xr:uid="{C3F3DCAB-F272-4459-ABDB-E4CEFA24D97A}"/>
    <hyperlink ref="OXD135" r:id="rId1407" xr:uid="{BF2ABA0D-A661-47E7-A9D9-8DBF64872779}"/>
    <hyperlink ref="OXL135" r:id="rId1408" xr:uid="{2A200586-3EAB-481C-A352-46DCDD4211DD}"/>
    <hyperlink ref="OXT135" r:id="rId1409" xr:uid="{530D24CB-67DD-4062-83EF-D92C59D93D5C}"/>
    <hyperlink ref="OYB135" r:id="rId1410" xr:uid="{CDE5283D-93C4-4A7F-B13A-A994397BE1E2}"/>
    <hyperlink ref="OYJ135" r:id="rId1411" xr:uid="{AEF8D821-DCC5-4240-ADA2-FB511151FDC4}"/>
    <hyperlink ref="OYR135" r:id="rId1412" xr:uid="{6AE4B955-6B46-44C3-B4D5-619B03476320}"/>
    <hyperlink ref="OYZ135" r:id="rId1413" xr:uid="{2771A499-50CC-47E2-9E28-5473A22135A2}"/>
    <hyperlink ref="OZH135" r:id="rId1414" xr:uid="{F2947EED-1A61-4E8D-9B81-8AF5C928A5C7}"/>
    <hyperlink ref="OZP135" r:id="rId1415" xr:uid="{772DC52D-B049-4A59-857A-C4306F1F7A1F}"/>
    <hyperlink ref="OZX135" r:id="rId1416" xr:uid="{A8A1640C-DA17-4FE0-9BDF-57F90283BFC0}"/>
    <hyperlink ref="PAF135" r:id="rId1417" xr:uid="{E7BC32F2-8A47-4AF0-82BF-82C3B8C7012A}"/>
    <hyperlink ref="PAN135" r:id="rId1418" xr:uid="{C66296B2-0D26-4415-AF0C-C39FC4CB348B}"/>
    <hyperlink ref="PAV135" r:id="rId1419" xr:uid="{73799C1A-BDF7-45CB-AE58-320071A5E87F}"/>
    <hyperlink ref="PBD135" r:id="rId1420" xr:uid="{9D546E03-C61B-4387-A3B5-41A86AE3FF79}"/>
    <hyperlink ref="PBL135" r:id="rId1421" xr:uid="{44436BEE-2AFB-44B0-8F6F-24237525C16A}"/>
    <hyperlink ref="PBT135" r:id="rId1422" xr:uid="{018ECC67-36D5-4AAA-B5B4-BDF2044EEBFB}"/>
    <hyperlink ref="PCB135" r:id="rId1423" xr:uid="{DB274B94-0CDE-4454-AC65-898479606D5F}"/>
    <hyperlink ref="PCJ135" r:id="rId1424" xr:uid="{11D3AA85-655C-4894-9D8D-6AC5887E745C}"/>
    <hyperlink ref="PCR135" r:id="rId1425" xr:uid="{B52CBFE6-513E-4C1A-B1F7-11404F248198}"/>
    <hyperlink ref="PCZ135" r:id="rId1426" xr:uid="{44EA30CB-226F-43C9-AE7D-D0FF8848140D}"/>
    <hyperlink ref="PDH135" r:id="rId1427" xr:uid="{B7B2DD0C-BCA7-448C-8F56-08B4A0E7D2BF}"/>
    <hyperlink ref="PDP135" r:id="rId1428" xr:uid="{F5EE6EAA-CBAD-4CC6-8633-EFB633992DCA}"/>
    <hyperlink ref="PDX135" r:id="rId1429" xr:uid="{7C0582AF-9D7D-45B1-9A3A-11772DCC4BD0}"/>
    <hyperlink ref="PEF135" r:id="rId1430" xr:uid="{D0CB638C-0DD3-4EAD-9747-64C86798ABBE}"/>
    <hyperlink ref="PEN135" r:id="rId1431" xr:uid="{58EC9330-3636-4CAD-B78C-94D2ECE7314B}"/>
    <hyperlink ref="PEV135" r:id="rId1432" xr:uid="{BC6376C8-213E-4F6D-9F82-32871EBF2813}"/>
    <hyperlink ref="PFD135" r:id="rId1433" xr:uid="{9DE39BF9-9777-44C7-9689-3479F960DB79}"/>
    <hyperlink ref="PFL135" r:id="rId1434" xr:uid="{9E19AD6D-6140-4FD8-AD21-1F48390DB82D}"/>
    <hyperlink ref="PFT135" r:id="rId1435" xr:uid="{5675AC06-52B5-46C7-8BEE-EF8789A21535}"/>
    <hyperlink ref="PGB135" r:id="rId1436" xr:uid="{B8952280-90F0-4A2A-8A6F-92C3FE51FBFD}"/>
    <hyperlink ref="PGJ135" r:id="rId1437" xr:uid="{BBB0CD8A-93D1-4D25-82BD-E3B089B036BA}"/>
    <hyperlink ref="PGR135" r:id="rId1438" xr:uid="{26F6BF6E-70ED-43A4-9692-E660F3B498F3}"/>
    <hyperlink ref="PGZ135" r:id="rId1439" xr:uid="{A389F096-77BA-4318-8B47-703399E70BEA}"/>
    <hyperlink ref="PHH135" r:id="rId1440" xr:uid="{529FC958-890B-47F0-AED5-ADEB2ECDC9F4}"/>
    <hyperlink ref="PHP135" r:id="rId1441" xr:uid="{BF312122-D0CA-412E-A1D9-D0E9EAF11BC9}"/>
    <hyperlink ref="PHX135" r:id="rId1442" xr:uid="{8BE8A844-3EF2-4D01-86A2-56EF3E201BB9}"/>
    <hyperlink ref="PIF135" r:id="rId1443" xr:uid="{7CD75EF3-F025-4328-ABB0-AC6270306C19}"/>
    <hyperlink ref="PIN135" r:id="rId1444" xr:uid="{4D3D3924-6DEE-42C5-A9BD-62EA7F5B5DE5}"/>
    <hyperlink ref="PIV135" r:id="rId1445" xr:uid="{BB84582A-283E-4B8E-A1AC-D5CFD8E91C32}"/>
    <hyperlink ref="PJD135" r:id="rId1446" xr:uid="{D61BD786-97A8-4F91-957A-59E0FD5E85B2}"/>
    <hyperlink ref="PJL135" r:id="rId1447" xr:uid="{A2FFD3C8-085B-4220-987F-0879539B260C}"/>
    <hyperlink ref="PJT135" r:id="rId1448" xr:uid="{890DB8CB-B601-4F28-84D1-F0A8BF791CA0}"/>
    <hyperlink ref="PKB135" r:id="rId1449" xr:uid="{8C3DE6AC-C65D-46D9-94AB-1F9104D8CFA8}"/>
    <hyperlink ref="PKJ135" r:id="rId1450" xr:uid="{275891C7-47AE-48D5-91D7-F98D0E1D4DDD}"/>
    <hyperlink ref="PKR135" r:id="rId1451" xr:uid="{42CBF831-8E74-4822-A818-5AE03CBF95B4}"/>
    <hyperlink ref="PKZ135" r:id="rId1452" xr:uid="{76DE328B-4744-4C83-8793-1A4180E9DB34}"/>
    <hyperlink ref="PLH135" r:id="rId1453" xr:uid="{79C00210-940E-4A3D-8D5A-3EFACBCA8470}"/>
    <hyperlink ref="PLP135" r:id="rId1454" xr:uid="{8A31E50C-49C3-4CA2-A0B5-B97D1E6EA6A6}"/>
    <hyperlink ref="PLX135" r:id="rId1455" xr:uid="{15CE77EE-3C8B-4C2B-8B00-F5110E11FF0E}"/>
    <hyperlink ref="PMF135" r:id="rId1456" xr:uid="{C0D36B92-7AD2-4215-ACF4-B4DBE4260112}"/>
    <hyperlink ref="PMN135" r:id="rId1457" xr:uid="{5ED78CFB-212D-43C6-9752-6E9ED3EA01CF}"/>
    <hyperlink ref="PMV135" r:id="rId1458" xr:uid="{221D46B3-78C7-4D95-8D8E-8F7BC545E28A}"/>
    <hyperlink ref="PND135" r:id="rId1459" xr:uid="{905F2BCC-E330-4D19-864D-3293752AE439}"/>
    <hyperlink ref="PNL135" r:id="rId1460" xr:uid="{AA7C3EF5-4C97-48AB-BF6D-887367D67A0D}"/>
    <hyperlink ref="PNT135" r:id="rId1461" xr:uid="{0372F0ED-581B-43B0-A4D8-76F6DA13DEAD}"/>
    <hyperlink ref="POB135" r:id="rId1462" xr:uid="{849040A0-E3B2-4EFF-9774-30DEEFD5E842}"/>
    <hyperlink ref="POJ135" r:id="rId1463" xr:uid="{C1253B56-9522-4AFE-A0B9-9AB01DBFE62E}"/>
    <hyperlink ref="POR135" r:id="rId1464" xr:uid="{20D3ED38-9191-4EE3-9882-3078CC2E45E5}"/>
    <hyperlink ref="POZ135" r:id="rId1465" xr:uid="{604539AE-09BD-46B5-A095-121ED2CCCABC}"/>
    <hyperlink ref="PPH135" r:id="rId1466" xr:uid="{B0B8E851-422C-448B-B12B-011C84FFCF98}"/>
    <hyperlink ref="PPP135" r:id="rId1467" xr:uid="{C87CF16C-775E-4EF9-A10B-6FEBC6108365}"/>
    <hyperlink ref="PPX135" r:id="rId1468" xr:uid="{057346C3-38EA-49D3-837F-7FFBB3B20B95}"/>
    <hyperlink ref="PQF135" r:id="rId1469" xr:uid="{96DC469D-74C3-4500-AE91-96656FD4D354}"/>
    <hyperlink ref="PQN135" r:id="rId1470" xr:uid="{23360026-BD1E-473F-BC89-0D826204A6CD}"/>
    <hyperlink ref="PQV135" r:id="rId1471" xr:uid="{EF52DB0F-E0D7-4046-9D1C-1EA013EA4D98}"/>
    <hyperlink ref="PRD135" r:id="rId1472" xr:uid="{E9E516E5-B603-4CA3-96B7-C766CDA96D67}"/>
    <hyperlink ref="PRL135" r:id="rId1473" xr:uid="{F5D680C5-63CC-4FB8-9D74-02271779CD27}"/>
    <hyperlink ref="PRT135" r:id="rId1474" xr:uid="{34AB661D-7EBF-4B9E-B2BA-D771517F3EFC}"/>
    <hyperlink ref="PSB135" r:id="rId1475" xr:uid="{3B2D940F-942B-4781-B37A-25F883A1F40E}"/>
    <hyperlink ref="PSJ135" r:id="rId1476" xr:uid="{745EAD55-EECE-43FE-ACD2-7A17DB57C256}"/>
    <hyperlink ref="PSR135" r:id="rId1477" xr:uid="{9659EA44-F211-45B8-A769-1D9DBBABD381}"/>
    <hyperlink ref="PSZ135" r:id="rId1478" xr:uid="{1B2AD070-2C8D-4AA6-9893-64A951C87606}"/>
    <hyperlink ref="PTH135" r:id="rId1479" xr:uid="{8457C520-BF15-4FEE-BB10-2E80FE32EC7E}"/>
    <hyperlink ref="PTP135" r:id="rId1480" xr:uid="{C919572D-79D0-46EA-BA6B-E49A54B52649}"/>
    <hyperlink ref="PTX135" r:id="rId1481" xr:uid="{F1F4A718-0865-4890-82CB-B9C6D0A3901F}"/>
    <hyperlink ref="PUF135" r:id="rId1482" xr:uid="{BF5F1D38-4357-46C5-9E17-A800236540BC}"/>
    <hyperlink ref="PUN135" r:id="rId1483" xr:uid="{291D98E7-6B6E-44C7-A2FE-32BBEC7C117C}"/>
    <hyperlink ref="PUV135" r:id="rId1484" xr:uid="{013F617F-5535-4AD8-AB57-8748B85E3EEA}"/>
    <hyperlink ref="PVD135" r:id="rId1485" xr:uid="{BAE5E2E5-4994-4827-BC0F-06E83B9E2646}"/>
    <hyperlink ref="PVL135" r:id="rId1486" xr:uid="{2CCB2BC4-CD08-4653-BF50-D13E032E46C2}"/>
    <hyperlink ref="PVT135" r:id="rId1487" xr:uid="{E9BDF533-44C4-4BB6-8C47-E060C272B278}"/>
    <hyperlink ref="PWB135" r:id="rId1488" xr:uid="{44757D25-6D53-4BDA-B574-DF4396A36475}"/>
    <hyperlink ref="PWJ135" r:id="rId1489" xr:uid="{214854CD-218F-4C6C-8A4C-FB24DC9EFB8F}"/>
    <hyperlink ref="PWR135" r:id="rId1490" xr:uid="{16121877-89F6-4225-A513-51329BF86623}"/>
    <hyperlink ref="PWZ135" r:id="rId1491" xr:uid="{4B9612E8-5351-4B80-B40C-4C8C413E7DA5}"/>
    <hyperlink ref="PXH135" r:id="rId1492" xr:uid="{0CCD9949-715E-43C7-B857-3D5F0C67F2B9}"/>
    <hyperlink ref="PXP135" r:id="rId1493" xr:uid="{18511FCB-62D1-421E-8341-D4443DC65E66}"/>
    <hyperlink ref="PXX135" r:id="rId1494" xr:uid="{9BCF166E-19EF-4DF1-9A66-8F005BEAAECD}"/>
    <hyperlink ref="PYF135" r:id="rId1495" xr:uid="{F5C87548-A1BE-412B-950D-2CC342FE756C}"/>
    <hyperlink ref="PYN135" r:id="rId1496" xr:uid="{DCD29BA0-A4D8-4F93-BE50-DAED0366C326}"/>
    <hyperlink ref="PYV135" r:id="rId1497" xr:uid="{B031772E-3319-45B4-BB46-8FC637E81C3C}"/>
    <hyperlink ref="PZD135" r:id="rId1498" xr:uid="{0D08F09A-73C7-4882-8A65-AC6D05A2DE40}"/>
    <hyperlink ref="PZL135" r:id="rId1499" xr:uid="{5AE0BC05-D0AD-4E91-849D-5F80B8BC25AF}"/>
    <hyperlink ref="PZT135" r:id="rId1500" xr:uid="{CC5C4943-D049-4FD4-B5E7-14D2DAD9A7B5}"/>
    <hyperlink ref="QAB135" r:id="rId1501" xr:uid="{E6AC3F2A-6B97-4080-8940-14BC1EBB222D}"/>
    <hyperlink ref="QAJ135" r:id="rId1502" xr:uid="{880178CD-AB47-4C53-A637-A3F6B1D5F2AC}"/>
    <hyperlink ref="QAR135" r:id="rId1503" xr:uid="{B3F315D6-60C2-40EF-B75C-152D9641B9F0}"/>
    <hyperlink ref="QAZ135" r:id="rId1504" xr:uid="{E1607F8D-887F-4E40-90FC-C09D9672E86B}"/>
    <hyperlink ref="QBH135" r:id="rId1505" xr:uid="{7EE2095B-B73A-4C89-9F03-6660C0AE5D6B}"/>
    <hyperlink ref="QBP135" r:id="rId1506" xr:uid="{BCD753B1-106F-41E4-8252-DD13BD4A7FF9}"/>
    <hyperlink ref="QBX135" r:id="rId1507" xr:uid="{082C3CA2-8C74-4826-85A9-507EDFDE0C7A}"/>
    <hyperlink ref="QCF135" r:id="rId1508" xr:uid="{8169B745-1874-46D4-A996-E529D4883666}"/>
    <hyperlink ref="QCN135" r:id="rId1509" xr:uid="{A7A3BB9B-0C74-4C17-9666-C7645A559A48}"/>
    <hyperlink ref="QCV135" r:id="rId1510" xr:uid="{2C9B9794-1D0A-4C86-88A9-69955B66333C}"/>
    <hyperlink ref="QDD135" r:id="rId1511" xr:uid="{30D6C0F5-177F-4CFD-A780-929C2082C3C1}"/>
    <hyperlink ref="QDL135" r:id="rId1512" xr:uid="{714B4C52-2B59-4D97-B591-8EF89E5628BD}"/>
    <hyperlink ref="QDT135" r:id="rId1513" xr:uid="{F45FA9C2-8D68-4219-B41F-BE80B4EC1D44}"/>
    <hyperlink ref="QEB135" r:id="rId1514" xr:uid="{501FB3CA-B37F-4B87-AE38-D932D59C45EE}"/>
    <hyperlink ref="QEJ135" r:id="rId1515" xr:uid="{65C50E44-2796-48B9-9556-419B8F16711A}"/>
    <hyperlink ref="QER135" r:id="rId1516" xr:uid="{636EA957-3A03-4E67-BFCE-63DB693A8937}"/>
    <hyperlink ref="QEZ135" r:id="rId1517" xr:uid="{D0DE0F6F-BA39-40C8-B264-6E64AFE0FD3A}"/>
    <hyperlink ref="QFH135" r:id="rId1518" xr:uid="{AD19425F-0351-411A-BF57-7C7B194512DC}"/>
    <hyperlink ref="QFP135" r:id="rId1519" xr:uid="{B8D88795-0FEF-4B6F-A0EF-DEC4D2BC864E}"/>
    <hyperlink ref="QFX135" r:id="rId1520" xr:uid="{5CA33A89-3C10-43C9-BD58-049311BB4408}"/>
    <hyperlink ref="QGF135" r:id="rId1521" xr:uid="{917677EB-BDF4-431A-B4FE-28E57904687F}"/>
    <hyperlink ref="QGN135" r:id="rId1522" xr:uid="{834BF607-D64E-4F93-8D55-0297883F12C1}"/>
    <hyperlink ref="QGV135" r:id="rId1523" xr:uid="{204B2F0C-9A37-47D2-9775-0A7917EDBA78}"/>
    <hyperlink ref="QHD135" r:id="rId1524" xr:uid="{A1DC5D5D-D201-4386-91E2-B5C71AC03B1A}"/>
    <hyperlink ref="QHL135" r:id="rId1525" xr:uid="{52D4DEB7-3884-4156-BE8A-921586501444}"/>
    <hyperlink ref="QHT135" r:id="rId1526" xr:uid="{C6201F8A-B408-47A0-A6FE-8EFB3A4D2DCE}"/>
    <hyperlink ref="QIB135" r:id="rId1527" xr:uid="{491E710E-DE15-40F3-A34F-87019FBBA5D9}"/>
    <hyperlink ref="QIJ135" r:id="rId1528" xr:uid="{374B171F-BE29-4891-9D49-9D1849F41CCA}"/>
    <hyperlink ref="QIR135" r:id="rId1529" xr:uid="{69AAD118-C5E7-4283-9E9F-A583F4850198}"/>
    <hyperlink ref="QIZ135" r:id="rId1530" xr:uid="{BFD09604-C002-47B7-AA6E-F33F9FD08A42}"/>
    <hyperlink ref="QJH135" r:id="rId1531" xr:uid="{A257A6C5-79D3-451E-A7B3-2D43360C8EA9}"/>
    <hyperlink ref="QJP135" r:id="rId1532" xr:uid="{6A7888EF-31E5-4963-A7E3-5D15729F35E6}"/>
    <hyperlink ref="QJX135" r:id="rId1533" xr:uid="{BFEB581D-41F7-4FB4-A6A0-D4A3E206F8DD}"/>
    <hyperlink ref="QKF135" r:id="rId1534" xr:uid="{606107C0-9BC6-4FA5-9374-9D37877DC2A5}"/>
    <hyperlink ref="QKN135" r:id="rId1535" xr:uid="{45BF26AB-785D-4E88-AE88-B5C4C2F2F725}"/>
    <hyperlink ref="QKV135" r:id="rId1536" xr:uid="{5DE40623-DB1A-4EA0-BB15-2CF3B13E025C}"/>
    <hyperlink ref="QLD135" r:id="rId1537" xr:uid="{E90CB3DE-867B-4C45-A3F8-67979E61EFA7}"/>
    <hyperlink ref="QLL135" r:id="rId1538" xr:uid="{EF582D34-42ED-4AD7-A402-9354D8F53FBB}"/>
    <hyperlink ref="QLT135" r:id="rId1539" xr:uid="{ED8AF370-F332-4E91-8070-2CA7F127CA86}"/>
    <hyperlink ref="QMB135" r:id="rId1540" xr:uid="{81A5792D-B520-4406-8EB5-D462FBDF80D3}"/>
    <hyperlink ref="QMJ135" r:id="rId1541" xr:uid="{4DD86F33-4A7B-4AAD-A9C4-49CB8088D162}"/>
    <hyperlink ref="QMR135" r:id="rId1542" xr:uid="{E382D3C5-4E99-48DE-B3AD-51426C73CDFC}"/>
    <hyperlink ref="QMZ135" r:id="rId1543" xr:uid="{9BB929C9-4046-473C-91AA-5869F457CB55}"/>
    <hyperlink ref="QNH135" r:id="rId1544" xr:uid="{C4E5FCEC-4F57-4D37-9DF8-7B8F89F20041}"/>
    <hyperlink ref="QNP135" r:id="rId1545" xr:uid="{BC242294-A3D9-435F-A4EF-AD459546300E}"/>
    <hyperlink ref="QNX135" r:id="rId1546" xr:uid="{9B9A509D-D9F6-4F21-87B1-CB5DC55C9AD0}"/>
    <hyperlink ref="QOF135" r:id="rId1547" xr:uid="{E1CDB86B-F519-4199-BF14-9313D924FFE3}"/>
    <hyperlink ref="QON135" r:id="rId1548" xr:uid="{0EC60122-242F-4DCC-B947-5EAAF6C38473}"/>
    <hyperlink ref="QOV135" r:id="rId1549" xr:uid="{F53618ED-48A2-458F-92AD-EA58BCE7E0CB}"/>
    <hyperlink ref="QPD135" r:id="rId1550" xr:uid="{F1E3A6A6-FD45-48A9-85E1-BA23E25428F0}"/>
    <hyperlink ref="QPL135" r:id="rId1551" xr:uid="{EBD68199-E756-4AF7-BB05-1645BD172E47}"/>
    <hyperlink ref="QPT135" r:id="rId1552" xr:uid="{24D79BBD-8466-455F-A77B-C59323C0DC06}"/>
    <hyperlink ref="QQB135" r:id="rId1553" xr:uid="{1AB3A342-1407-4401-8823-A3AE9F231547}"/>
    <hyperlink ref="QQJ135" r:id="rId1554" xr:uid="{3C4A7923-8A4B-4576-9A57-D6B7826901AD}"/>
    <hyperlink ref="QQR135" r:id="rId1555" xr:uid="{3A9C0A3A-2E79-4917-B0F5-8C180FF9DBC1}"/>
    <hyperlink ref="QQZ135" r:id="rId1556" xr:uid="{38D4EF85-F297-4BCD-BCB5-F1D31A6D670D}"/>
    <hyperlink ref="QRH135" r:id="rId1557" xr:uid="{F73F8530-B08D-4D1C-BDD5-9BA1086746AE}"/>
    <hyperlink ref="QRP135" r:id="rId1558" xr:uid="{7CDDB59A-6744-458A-94A1-AE2C310706E8}"/>
    <hyperlink ref="QRX135" r:id="rId1559" xr:uid="{2312E46D-D024-43D5-802C-EF9A9AB6D166}"/>
    <hyperlink ref="QSF135" r:id="rId1560" xr:uid="{835A85C1-ACFA-47BE-9371-729D968C25CD}"/>
    <hyperlink ref="QSN135" r:id="rId1561" xr:uid="{9E499970-07A0-4E91-AE3A-7AF5FAF55F2F}"/>
    <hyperlink ref="QSV135" r:id="rId1562" xr:uid="{FEC5CC30-E8AA-4D16-A24C-9DB4652AE1DE}"/>
    <hyperlink ref="QTD135" r:id="rId1563" xr:uid="{6714ECE0-D2D1-408F-B515-09A24E338864}"/>
    <hyperlink ref="QTL135" r:id="rId1564" xr:uid="{3261CA46-6BA8-484D-9CCD-4222EA149EDA}"/>
    <hyperlink ref="QTT135" r:id="rId1565" xr:uid="{A02DD91C-6E64-4D75-A191-14B1DBB2D12F}"/>
    <hyperlink ref="QUB135" r:id="rId1566" xr:uid="{1674F012-114A-4CD1-B3D9-AF37A54EC7FD}"/>
    <hyperlink ref="QUJ135" r:id="rId1567" xr:uid="{753F3763-7430-404C-9AF7-FC116072427E}"/>
    <hyperlink ref="QUR135" r:id="rId1568" xr:uid="{2AB63736-3DD1-4BED-8538-E90FEB25EAE1}"/>
    <hyperlink ref="QUZ135" r:id="rId1569" xr:uid="{98570A8F-3E9F-440B-9986-299D81F60950}"/>
    <hyperlink ref="QVH135" r:id="rId1570" xr:uid="{DB856989-28A7-4561-BDA4-DB82EDB456D2}"/>
    <hyperlink ref="QVP135" r:id="rId1571" xr:uid="{7E4CFE3B-A02B-48F3-8CBE-2E3C53005984}"/>
    <hyperlink ref="QVX135" r:id="rId1572" xr:uid="{B99D2587-8611-42C8-B8DA-EDF8CA05D8D3}"/>
    <hyperlink ref="QWF135" r:id="rId1573" xr:uid="{13EDDC77-E4F6-4572-82EA-C142683336E4}"/>
    <hyperlink ref="QWN135" r:id="rId1574" xr:uid="{C26F6DF9-1EE1-4B3C-9F03-47604D26E997}"/>
    <hyperlink ref="QWV135" r:id="rId1575" xr:uid="{290A8B71-3E84-4FB3-982D-7914115206B7}"/>
    <hyperlink ref="QXD135" r:id="rId1576" xr:uid="{3F48A8FC-07BC-47FA-992C-6B4C75C5C956}"/>
    <hyperlink ref="QXL135" r:id="rId1577" xr:uid="{AFFC5E6F-CE65-4640-9BFD-44D23F7A2631}"/>
    <hyperlink ref="QXT135" r:id="rId1578" xr:uid="{32AF1D6F-07D2-47D3-9B80-5D54352DE99A}"/>
    <hyperlink ref="QYB135" r:id="rId1579" xr:uid="{325E13B1-C6BE-44C3-AD3C-A5521C6D292D}"/>
    <hyperlink ref="QYJ135" r:id="rId1580" xr:uid="{23EDE0EF-BAD5-4FB2-8CD8-194BBA60A7FD}"/>
    <hyperlink ref="QYR135" r:id="rId1581" xr:uid="{2123154B-A056-4801-9CEC-D1A13DEB680E}"/>
    <hyperlink ref="QYZ135" r:id="rId1582" xr:uid="{650CB96A-441C-4632-81C1-498B934F95D1}"/>
    <hyperlink ref="QZH135" r:id="rId1583" xr:uid="{4576C9AF-B8AA-47E4-927B-F40EA4466DF2}"/>
    <hyperlink ref="QZP135" r:id="rId1584" xr:uid="{B17EC74F-36CF-410F-9193-CE3492541D33}"/>
    <hyperlink ref="QZX135" r:id="rId1585" xr:uid="{CE67E664-6EC2-4D8C-BAFA-B9C9BAFD704B}"/>
    <hyperlink ref="RAF135" r:id="rId1586" xr:uid="{48147D74-0F9D-4B5F-B9E6-FAAF2B7F1255}"/>
    <hyperlink ref="RAN135" r:id="rId1587" xr:uid="{F42E019B-09E1-43D7-8FE8-7FB50DECD6F1}"/>
    <hyperlink ref="RAV135" r:id="rId1588" xr:uid="{E9D2C712-0363-41E5-A079-F7741DDBE929}"/>
    <hyperlink ref="RBD135" r:id="rId1589" xr:uid="{3FD6FF1F-F736-463A-B050-DA0AE658E7EF}"/>
    <hyperlink ref="RBL135" r:id="rId1590" xr:uid="{30A8F721-07D4-4E69-8926-B2F351429EBF}"/>
    <hyperlink ref="RBT135" r:id="rId1591" xr:uid="{603D41E7-8243-41CC-9FC3-6262873EDDE5}"/>
    <hyperlink ref="RCB135" r:id="rId1592" xr:uid="{F23A4A49-DAF9-439F-BA9C-A91839D9491B}"/>
    <hyperlink ref="RCJ135" r:id="rId1593" xr:uid="{AEE008E7-FE43-4606-A590-1CC9CB9CEC97}"/>
    <hyperlink ref="RCR135" r:id="rId1594" xr:uid="{7683637E-1C57-4136-BEA1-E699E20E0946}"/>
    <hyperlink ref="RCZ135" r:id="rId1595" xr:uid="{2D2D5B87-2344-40BF-88E7-92CBCF8D8FF0}"/>
    <hyperlink ref="RDH135" r:id="rId1596" xr:uid="{8E3F53BD-A49E-4F9B-B726-27E806D879F4}"/>
    <hyperlink ref="RDP135" r:id="rId1597" xr:uid="{2AEB3158-AE1F-4B40-B5DE-E34C522D7177}"/>
    <hyperlink ref="RDX135" r:id="rId1598" xr:uid="{4D28D9DE-6023-4CE4-9A24-555D9FB4B7C7}"/>
    <hyperlink ref="REF135" r:id="rId1599" xr:uid="{C12C1FDC-037F-4526-8138-36FFEC6F2763}"/>
    <hyperlink ref="REN135" r:id="rId1600" xr:uid="{8849F2CD-58C5-460B-B911-E1F738B78D9A}"/>
    <hyperlink ref="REV135" r:id="rId1601" xr:uid="{1EC10695-1AD1-4BA9-AABB-071232D702DF}"/>
    <hyperlink ref="RFD135" r:id="rId1602" xr:uid="{E390AABB-D088-47CE-88FF-549CD394684F}"/>
    <hyperlink ref="RFL135" r:id="rId1603" xr:uid="{8238E702-C6DB-47F9-BA21-9E60A9600A26}"/>
    <hyperlink ref="RFT135" r:id="rId1604" xr:uid="{FCCB009E-0A28-4D96-872E-A121DEF7607D}"/>
    <hyperlink ref="RGB135" r:id="rId1605" xr:uid="{1AD53746-5192-4CE6-9EB2-AF0958381D9A}"/>
    <hyperlink ref="RGJ135" r:id="rId1606" xr:uid="{5320D1BE-9A12-486A-800E-8447FDFE51B1}"/>
    <hyperlink ref="RGR135" r:id="rId1607" xr:uid="{7853DB2A-BC86-40C6-AE11-CF9F13AD23E0}"/>
    <hyperlink ref="RGZ135" r:id="rId1608" xr:uid="{329A23FC-0A1E-49EA-907B-C66248070103}"/>
    <hyperlink ref="RHH135" r:id="rId1609" xr:uid="{CBA15DBA-C66C-4C4B-B59A-B6D47E84FC67}"/>
    <hyperlink ref="RHP135" r:id="rId1610" xr:uid="{D2E06AED-020A-4EC5-9225-762F1FE784A0}"/>
    <hyperlink ref="RHX135" r:id="rId1611" xr:uid="{DB768D98-9571-498A-9EBD-6A268E4B4F64}"/>
    <hyperlink ref="RIF135" r:id="rId1612" xr:uid="{DBB12A38-F37B-420B-89D4-B0DAFB815BB5}"/>
    <hyperlink ref="RIN135" r:id="rId1613" xr:uid="{496554D0-C9B8-4E0D-9060-9FAE58790D95}"/>
    <hyperlink ref="RIV135" r:id="rId1614" xr:uid="{9FD95732-F782-436B-BAD7-7B8C3B308846}"/>
    <hyperlink ref="RJD135" r:id="rId1615" xr:uid="{EFD3AB6D-400C-4052-A31D-DA51DDC5B431}"/>
    <hyperlink ref="RJL135" r:id="rId1616" xr:uid="{B5E0F10B-EFDE-44EF-B53C-2685052C0646}"/>
    <hyperlink ref="RJT135" r:id="rId1617" xr:uid="{41139973-83E2-4AFA-99C4-3DEC5F879987}"/>
    <hyperlink ref="RKB135" r:id="rId1618" xr:uid="{0C5FCFC1-0E1B-4DB2-8D7F-97D8912D9AAC}"/>
    <hyperlink ref="RKJ135" r:id="rId1619" xr:uid="{D98C9490-9542-4480-9F16-BEADD180A90D}"/>
    <hyperlink ref="RKR135" r:id="rId1620" xr:uid="{39D5D3EF-227C-4C0F-BDFC-02A12E47D185}"/>
    <hyperlink ref="RKZ135" r:id="rId1621" xr:uid="{D143D03C-DF4A-4EFB-AD73-19024C51C018}"/>
    <hyperlink ref="RLH135" r:id="rId1622" xr:uid="{73A3EB40-B8C8-46C6-ACDC-E019BF3C5345}"/>
    <hyperlink ref="RLP135" r:id="rId1623" xr:uid="{F9447D6D-7218-462E-9B19-C41B49C5B1E1}"/>
    <hyperlink ref="RLX135" r:id="rId1624" xr:uid="{903FD4C2-46A6-455A-A600-7866BBC780A0}"/>
    <hyperlink ref="RMF135" r:id="rId1625" xr:uid="{2381CA09-94C6-4683-AF59-3EC68FFA92D4}"/>
    <hyperlink ref="RMN135" r:id="rId1626" xr:uid="{E783099E-27A8-44DB-8379-263F8580D2C8}"/>
    <hyperlink ref="RMV135" r:id="rId1627" xr:uid="{0F71E86A-D8B3-466C-857F-47EDFCAB4A4F}"/>
    <hyperlink ref="RND135" r:id="rId1628" xr:uid="{F5F61CBD-53D2-4329-BBF4-FDE6FE31034F}"/>
    <hyperlink ref="RNL135" r:id="rId1629" xr:uid="{71980A5E-B343-47D5-83BE-1B19E05C87CF}"/>
    <hyperlink ref="RNT135" r:id="rId1630" xr:uid="{B7127318-2A37-4FB3-ADAE-708D3EE415EF}"/>
    <hyperlink ref="ROB135" r:id="rId1631" xr:uid="{5AFD07DD-66DB-48B0-8B62-EA6B0A1902B0}"/>
    <hyperlink ref="ROJ135" r:id="rId1632" xr:uid="{31492FF4-B180-47A5-8B76-1167EE61E05E}"/>
    <hyperlink ref="ROR135" r:id="rId1633" xr:uid="{86873A4E-D7DD-4902-A70D-2D11F9D97C57}"/>
    <hyperlink ref="ROZ135" r:id="rId1634" xr:uid="{7E26E65F-8CC3-42AB-B476-1E327972A7FF}"/>
    <hyperlink ref="RPH135" r:id="rId1635" xr:uid="{C3021FBF-6AA4-45BB-90BE-BB61183A9DAA}"/>
    <hyperlink ref="RPP135" r:id="rId1636" xr:uid="{D064F2B6-DFE7-4F6A-9827-684C558A5F25}"/>
    <hyperlink ref="RPX135" r:id="rId1637" xr:uid="{8F1DC948-4169-4E4C-8677-D62D143A14BD}"/>
    <hyperlink ref="RQF135" r:id="rId1638" xr:uid="{CC7688A3-47B0-418B-B156-2BEBA8659C03}"/>
    <hyperlink ref="RQN135" r:id="rId1639" xr:uid="{5F9F492D-A632-485C-BCA2-C60189C6B46C}"/>
    <hyperlink ref="RQV135" r:id="rId1640" xr:uid="{FC690302-BF68-40B0-9DD1-6AEE8BC0A00F}"/>
    <hyperlink ref="RRD135" r:id="rId1641" xr:uid="{629BADC0-52DF-4424-98A2-4019152334B9}"/>
    <hyperlink ref="RRL135" r:id="rId1642" xr:uid="{F979F2F8-5B22-4BC5-B852-011ED44849B5}"/>
    <hyperlink ref="RRT135" r:id="rId1643" xr:uid="{3DF03BDD-96FD-48F5-AEF6-27EBC6B609DC}"/>
    <hyperlink ref="RSB135" r:id="rId1644" xr:uid="{6611F56E-171D-4D31-A659-61F25140ED12}"/>
    <hyperlink ref="RSJ135" r:id="rId1645" xr:uid="{1679E065-494A-4F23-9E1A-96B4D277636D}"/>
    <hyperlink ref="RSR135" r:id="rId1646" xr:uid="{5ED459FB-8CFF-4D20-98E4-DAC97CB83A81}"/>
    <hyperlink ref="RSZ135" r:id="rId1647" xr:uid="{79429B63-3D94-4F01-BD2C-04C76198EDFE}"/>
    <hyperlink ref="RTH135" r:id="rId1648" xr:uid="{5BBA33DD-C336-4DE8-AE80-7268A92E5CD9}"/>
    <hyperlink ref="RTP135" r:id="rId1649" xr:uid="{388C640C-AAF2-4F76-8D65-1AC462780426}"/>
    <hyperlink ref="RTX135" r:id="rId1650" xr:uid="{348088A7-9F05-47E4-8C65-C0C511052582}"/>
    <hyperlink ref="RUF135" r:id="rId1651" xr:uid="{D9C3D9EE-F65C-4A78-8D45-618AF3D91389}"/>
    <hyperlink ref="RUN135" r:id="rId1652" xr:uid="{FE42C6E0-4F51-4DC7-B319-9EEA390AFE96}"/>
    <hyperlink ref="RUV135" r:id="rId1653" xr:uid="{E9A9E957-F866-446B-8401-464DC50B1D27}"/>
    <hyperlink ref="RVD135" r:id="rId1654" xr:uid="{EE34753F-C6DF-4B05-BC62-9A80FF2ECD77}"/>
    <hyperlink ref="RVL135" r:id="rId1655" xr:uid="{235905BF-EB77-4EAB-A8DB-997067631845}"/>
    <hyperlink ref="RVT135" r:id="rId1656" xr:uid="{BBC9117C-49F3-4AAA-992C-A691F614212B}"/>
    <hyperlink ref="RWB135" r:id="rId1657" xr:uid="{A2AB2601-A027-4843-82D9-C781BC9B0AC6}"/>
    <hyperlink ref="RWJ135" r:id="rId1658" xr:uid="{C629C61E-4AE0-46E5-8C5C-9DD4023B67EC}"/>
    <hyperlink ref="RWR135" r:id="rId1659" xr:uid="{E709BF80-C2D6-4756-B771-63ADA8C6336A}"/>
    <hyperlink ref="RWZ135" r:id="rId1660" xr:uid="{68A476EE-02D2-4499-9E99-055C39F006A4}"/>
    <hyperlink ref="RXH135" r:id="rId1661" xr:uid="{9B98E2C3-AD7C-48DB-B3B9-FF2161EFFD6C}"/>
    <hyperlink ref="RXP135" r:id="rId1662" xr:uid="{33D36978-EF6B-4B48-ADFB-31AABA43D81B}"/>
    <hyperlink ref="RXX135" r:id="rId1663" xr:uid="{7E42AE9A-6B5E-4644-89A1-3ABF7344C091}"/>
    <hyperlink ref="RYF135" r:id="rId1664" xr:uid="{D749CD88-C3CD-4A91-BFEB-4F0C0C03A2C7}"/>
    <hyperlink ref="RYN135" r:id="rId1665" xr:uid="{625F1B97-2F00-43D6-AFAE-21D751B57D50}"/>
    <hyperlink ref="RYV135" r:id="rId1666" xr:uid="{7CD82175-702E-4575-B832-6342BDD1C424}"/>
    <hyperlink ref="RZD135" r:id="rId1667" xr:uid="{7F009433-FD5E-43E8-AA41-55C5878DC53B}"/>
    <hyperlink ref="RZL135" r:id="rId1668" xr:uid="{9CE0A05C-E6EE-48D8-BB5F-19CD8E3880BE}"/>
    <hyperlink ref="RZT135" r:id="rId1669" xr:uid="{3299F967-4AB2-4DE8-A6E0-90BF0E612D7C}"/>
    <hyperlink ref="SAB135" r:id="rId1670" xr:uid="{C594CEA0-DDDB-4FED-9138-00458928DFB7}"/>
    <hyperlink ref="SAJ135" r:id="rId1671" xr:uid="{1CA6AFC0-BCE7-420C-AE86-8F5157E8B134}"/>
    <hyperlink ref="SAR135" r:id="rId1672" xr:uid="{39D8D7FA-E5BD-4478-A9F3-37D6E2D6589B}"/>
    <hyperlink ref="SAZ135" r:id="rId1673" xr:uid="{2D123270-DCE7-4A7F-BF26-9FCDB1FFEBFF}"/>
    <hyperlink ref="SBH135" r:id="rId1674" xr:uid="{D0E93DBB-EEDD-475B-A367-3B42E418B69C}"/>
    <hyperlink ref="SBP135" r:id="rId1675" xr:uid="{F651EA8A-0328-43AE-AE2A-7BE120BE9339}"/>
    <hyperlink ref="SBX135" r:id="rId1676" xr:uid="{B73F3A81-C3F5-49B5-BA97-94F99B6BF131}"/>
    <hyperlink ref="SCF135" r:id="rId1677" xr:uid="{878D04B5-963E-4FA3-9ED2-7F91E6760162}"/>
    <hyperlink ref="SCN135" r:id="rId1678" xr:uid="{99EF1FA7-77EA-412F-89AE-18249282A27D}"/>
    <hyperlink ref="SCV135" r:id="rId1679" xr:uid="{A115CA3C-F35F-4D0F-92C6-B7CDC3546BAD}"/>
    <hyperlink ref="SDD135" r:id="rId1680" xr:uid="{CA66F683-8E9D-4DA0-A4EA-610F1F946ADF}"/>
    <hyperlink ref="SDL135" r:id="rId1681" xr:uid="{C9CC7CD7-735B-43E4-A051-7C7EE8110AD3}"/>
    <hyperlink ref="SDT135" r:id="rId1682" xr:uid="{B067943F-FE5D-4C78-939C-D2CEA6484352}"/>
    <hyperlink ref="SEB135" r:id="rId1683" xr:uid="{73D7BB19-5F3F-4327-A652-325CFB6A5234}"/>
    <hyperlink ref="SEJ135" r:id="rId1684" xr:uid="{1B5448A1-C6F6-48B6-9D60-DC9FCF10A661}"/>
    <hyperlink ref="SER135" r:id="rId1685" xr:uid="{F69D65F6-F3D9-4713-9D66-77EFCEBB9690}"/>
    <hyperlink ref="SEZ135" r:id="rId1686" xr:uid="{568DB541-534F-45D2-A265-6A2DECDD9943}"/>
    <hyperlink ref="SFH135" r:id="rId1687" xr:uid="{0CDB04CA-9360-48E2-B2A6-63D09DADC962}"/>
    <hyperlink ref="SFP135" r:id="rId1688" xr:uid="{A611B9E9-7D98-4212-9E18-74D0FCCB1308}"/>
    <hyperlink ref="SFX135" r:id="rId1689" xr:uid="{1A2AC8F6-0CE0-41EB-BFD7-CF39CFBFBFE0}"/>
    <hyperlink ref="SGF135" r:id="rId1690" xr:uid="{4CB45C53-6D3B-4421-AE0C-05546429B8A6}"/>
    <hyperlink ref="SGN135" r:id="rId1691" xr:uid="{75F5947E-1C54-4B46-A8F3-6346317A9637}"/>
    <hyperlink ref="SGV135" r:id="rId1692" xr:uid="{7CAD423C-650B-4A53-8BB0-A96AE87E3A82}"/>
    <hyperlink ref="SHD135" r:id="rId1693" xr:uid="{DC83DFCA-01DB-4E34-87FE-6A40BE412FE2}"/>
    <hyperlink ref="SHL135" r:id="rId1694" xr:uid="{D1DE920C-99D3-443A-89C4-C2878C94A0FB}"/>
    <hyperlink ref="SHT135" r:id="rId1695" xr:uid="{0E81A49C-574C-4274-94FD-303E0CDBE3A8}"/>
    <hyperlink ref="SIB135" r:id="rId1696" xr:uid="{D8F48069-463A-414E-B5BE-A0A52CD45518}"/>
    <hyperlink ref="SIJ135" r:id="rId1697" xr:uid="{020B22B9-EADD-4810-AA55-8307259BAADB}"/>
    <hyperlink ref="SIR135" r:id="rId1698" xr:uid="{44DFC187-0CF1-4AA9-A16C-0B2479B57613}"/>
    <hyperlink ref="SIZ135" r:id="rId1699" xr:uid="{8E13403F-6903-4FE7-9B0B-99659EAD6C6E}"/>
    <hyperlink ref="SJH135" r:id="rId1700" xr:uid="{B201FC64-92F4-4AF7-BBC2-43117038C516}"/>
    <hyperlink ref="SJP135" r:id="rId1701" xr:uid="{29E084C3-F1C0-4710-8A83-E863E75F577F}"/>
    <hyperlink ref="SJX135" r:id="rId1702" xr:uid="{2D1CC550-7A17-4821-B125-5A226E7AC2A2}"/>
    <hyperlink ref="SKF135" r:id="rId1703" xr:uid="{130B9EDE-7619-48BD-BA9A-65DDDE620EBA}"/>
    <hyperlink ref="SKN135" r:id="rId1704" xr:uid="{950D0DA3-1256-45A6-BB56-59BD7E6D6900}"/>
    <hyperlink ref="SKV135" r:id="rId1705" xr:uid="{6415A4D2-1745-4870-8017-C790D0C7E4F8}"/>
    <hyperlink ref="SLD135" r:id="rId1706" xr:uid="{3CDF20C3-38F0-409B-8149-55C4FF17478C}"/>
    <hyperlink ref="SLL135" r:id="rId1707" xr:uid="{585004B2-99F5-41E8-8FDC-6C1A0371A743}"/>
    <hyperlink ref="SLT135" r:id="rId1708" xr:uid="{F037949B-E503-42F7-9E4E-14A370543F3A}"/>
    <hyperlink ref="SMB135" r:id="rId1709" xr:uid="{4F33D310-A6F1-4C49-AE19-9A40ADD89066}"/>
    <hyperlink ref="SMJ135" r:id="rId1710" xr:uid="{A4D8382F-6D1C-4CF5-A5B2-2EC2517A1631}"/>
    <hyperlink ref="SMR135" r:id="rId1711" xr:uid="{499039E5-6D59-4595-9326-07A2C3B9BC42}"/>
    <hyperlink ref="SMZ135" r:id="rId1712" xr:uid="{86D0CE70-8A50-422B-8DF2-8A39B138E000}"/>
    <hyperlink ref="SNH135" r:id="rId1713" xr:uid="{805B9427-9B3D-4280-8F5D-7187CE25138C}"/>
    <hyperlink ref="SNP135" r:id="rId1714" xr:uid="{67AA3BFB-DBFE-4962-B118-94D404D8BB34}"/>
    <hyperlink ref="SNX135" r:id="rId1715" xr:uid="{38BAF5E1-A240-455A-8A5E-1F3E84BBF853}"/>
    <hyperlink ref="SOF135" r:id="rId1716" xr:uid="{5A03D9D1-28DA-4BE8-B88B-4DB618A7073A}"/>
    <hyperlink ref="SON135" r:id="rId1717" xr:uid="{DC8BDA9A-2078-43E4-800C-0B815B0BA194}"/>
    <hyperlink ref="SOV135" r:id="rId1718" xr:uid="{90B7729E-29B7-4090-B3AE-9AD6181D282D}"/>
    <hyperlink ref="SPD135" r:id="rId1719" xr:uid="{295BBAEB-3AF3-446D-88B8-5B0290F7B635}"/>
    <hyperlink ref="SPL135" r:id="rId1720" xr:uid="{F0221673-38A4-490F-945B-AD9F5CED0521}"/>
    <hyperlink ref="SPT135" r:id="rId1721" xr:uid="{65EA9959-760E-475C-BF7A-92DA7100AC42}"/>
    <hyperlink ref="SQB135" r:id="rId1722" xr:uid="{3A8112BF-7845-4BE9-B687-9076C90DA6B2}"/>
    <hyperlink ref="SQJ135" r:id="rId1723" xr:uid="{A14D51D6-F021-403C-A5D8-C466ECCFDF7C}"/>
    <hyperlink ref="SQR135" r:id="rId1724" xr:uid="{2D6F7686-15DB-413A-B1B0-526E1DB9B9D7}"/>
    <hyperlink ref="SQZ135" r:id="rId1725" xr:uid="{7F4159C5-3A47-46F5-A9DB-A7BC3929A973}"/>
    <hyperlink ref="SRH135" r:id="rId1726" xr:uid="{57026EF3-F6A6-45AE-81E8-FBA874A526EB}"/>
    <hyperlink ref="SRP135" r:id="rId1727" xr:uid="{37EDFFFD-AA35-46E6-B528-79763AE3CC6C}"/>
    <hyperlink ref="SRX135" r:id="rId1728" xr:uid="{30E221AE-4956-434C-928D-13042475CD29}"/>
    <hyperlink ref="SSF135" r:id="rId1729" xr:uid="{08C59389-DF1B-4165-8E9B-2B86DCA6B972}"/>
    <hyperlink ref="SSN135" r:id="rId1730" xr:uid="{2F6B4975-833E-4927-9A35-92FF71F6C7C3}"/>
    <hyperlink ref="SSV135" r:id="rId1731" xr:uid="{53A4C7E1-8C24-430C-9E11-1DDE82E2D535}"/>
    <hyperlink ref="STD135" r:id="rId1732" xr:uid="{C713FA87-A33B-47C5-81CB-A59CD00A3B58}"/>
    <hyperlink ref="STL135" r:id="rId1733" xr:uid="{CBD41928-653C-4735-ABEC-3910EEB2D812}"/>
    <hyperlink ref="STT135" r:id="rId1734" xr:uid="{4B197DFC-7664-4F02-9883-7FBF5A93C2DB}"/>
    <hyperlink ref="SUB135" r:id="rId1735" xr:uid="{0D607415-2B6A-4C54-B3DD-0BC38D681EC1}"/>
    <hyperlink ref="SUJ135" r:id="rId1736" xr:uid="{D3A24271-6C27-4ABA-84BE-A6B37753F85C}"/>
    <hyperlink ref="SUR135" r:id="rId1737" xr:uid="{AA63C245-D5E5-484E-A6FD-1AA5AED4F608}"/>
    <hyperlink ref="SUZ135" r:id="rId1738" xr:uid="{8930BC99-A30F-46A5-AFAA-A57222EB18E5}"/>
    <hyperlink ref="SVH135" r:id="rId1739" xr:uid="{272E1CEE-FA5D-4F96-9792-E852D07149E4}"/>
    <hyperlink ref="SVP135" r:id="rId1740" xr:uid="{A3C4D418-EE98-42F2-B571-1BAEF31A9AF7}"/>
    <hyperlink ref="SVX135" r:id="rId1741" xr:uid="{EA7F027D-5C81-48DA-BEE0-D42A29F9A402}"/>
    <hyperlink ref="SWF135" r:id="rId1742" xr:uid="{194C2596-00EC-4F54-9F87-2D770BFFB6D8}"/>
    <hyperlink ref="SWN135" r:id="rId1743" xr:uid="{A052183B-8B81-401D-9D34-309811314C0A}"/>
    <hyperlink ref="SWV135" r:id="rId1744" xr:uid="{1983ADF4-B925-4195-88CB-D6A048022099}"/>
    <hyperlink ref="SXD135" r:id="rId1745" xr:uid="{21D63EE0-9C7C-44DE-B510-A3A467C8B620}"/>
    <hyperlink ref="SXL135" r:id="rId1746" xr:uid="{35454F32-A707-44B3-93EA-9CC2340507D6}"/>
    <hyperlink ref="SXT135" r:id="rId1747" xr:uid="{E9400271-C45B-480B-A1D0-8D9C3FC8F91F}"/>
    <hyperlink ref="SYB135" r:id="rId1748" xr:uid="{6B0B7301-5069-47B6-BCEF-D7B73E41563E}"/>
    <hyperlink ref="SYJ135" r:id="rId1749" xr:uid="{A7793E2E-BEA1-48F2-A9E3-4E7C4DF67CE8}"/>
    <hyperlink ref="SYR135" r:id="rId1750" xr:uid="{A0B8029B-41B8-4AF2-ACE1-5E7FBB0B8592}"/>
    <hyperlink ref="SYZ135" r:id="rId1751" xr:uid="{08911CE6-786D-42B3-A601-2660DE13E277}"/>
    <hyperlink ref="SZH135" r:id="rId1752" xr:uid="{0D2FE822-6B58-4B8A-A600-C8F9626FD817}"/>
    <hyperlink ref="SZP135" r:id="rId1753" xr:uid="{0A6A540C-AD81-459F-A8B8-4F7E505A0E99}"/>
    <hyperlink ref="SZX135" r:id="rId1754" xr:uid="{9ACBE1AB-5E62-4B5C-863E-E93DB31B6228}"/>
    <hyperlink ref="TAF135" r:id="rId1755" xr:uid="{952E1295-C0D8-4EFE-B017-FC002B61D23F}"/>
    <hyperlink ref="TAN135" r:id="rId1756" xr:uid="{F0E5581D-1064-441C-936B-79BEF7C889B4}"/>
    <hyperlink ref="TAV135" r:id="rId1757" xr:uid="{9A8AA377-57DA-4E9A-A01E-773A0333E918}"/>
    <hyperlink ref="TBD135" r:id="rId1758" xr:uid="{4C619D2E-A3B2-4636-905F-F293ABDCDC77}"/>
    <hyperlink ref="TBL135" r:id="rId1759" xr:uid="{C7C99B94-B33B-4AD4-89AB-097A06B10356}"/>
    <hyperlink ref="TBT135" r:id="rId1760" xr:uid="{33CB0981-9732-4DD4-97A6-1531A93710AF}"/>
    <hyperlink ref="TCB135" r:id="rId1761" xr:uid="{2CE1FF89-CAA1-49BD-867A-A4D5C69FDB12}"/>
    <hyperlink ref="TCJ135" r:id="rId1762" xr:uid="{931EFEBA-1C41-4CA3-A572-C2BFBC441C2B}"/>
    <hyperlink ref="TCR135" r:id="rId1763" xr:uid="{D2597FAF-2A01-4729-BCDA-1F80CE0264D1}"/>
    <hyperlink ref="TCZ135" r:id="rId1764" xr:uid="{996F0C7B-ACD9-4808-82FC-FCB22DFC8A5A}"/>
    <hyperlink ref="TDH135" r:id="rId1765" xr:uid="{FE14AF11-1E46-4DBC-AA25-464BD9109E9F}"/>
    <hyperlink ref="TDP135" r:id="rId1766" xr:uid="{AC518B5F-6457-4216-B681-E1B5B45A4E65}"/>
    <hyperlink ref="TDX135" r:id="rId1767" xr:uid="{B610CF99-DFD1-4760-9B79-BDC46DB7DE13}"/>
    <hyperlink ref="TEF135" r:id="rId1768" xr:uid="{BBAF75B2-E665-444C-A576-CAE2F091E13B}"/>
    <hyperlink ref="TEN135" r:id="rId1769" xr:uid="{9497A22B-3334-4276-947A-C5D893D762CB}"/>
    <hyperlink ref="TEV135" r:id="rId1770" xr:uid="{84105A7D-9871-4FFD-AD4D-9BE1AD59CE2A}"/>
    <hyperlink ref="TFD135" r:id="rId1771" xr:uid="{E7D5B9EE-D16E-45CE-878A-47713EAF2630}"/>
    <hyperlink ref="TFL135" r:id="rId1772" xr:uid="{DCB0A0EE-ACED-4445-BBF7-310BB9C9C7A7}"/>
    <hyperlink ref="TFT135" r:id="rId1773" xr:uid="{4E4F00F6-37F3-4070-9A48-42F35F89EB64}"/>
    <hyperlink ref="TGB135" r:id="rId1774" xr:uid="{8AE60312-3DEB-4BE2-B987-FCFC5CCA9BBB}"/>
    <hyperlink ref="TGJ135" r:id="rId1775" xr:uid="{B2B01CA3-D62E-4A23-BFB1-7324CC2DA977}"/>
    <hyperlink ref="TGR135" r:id="rId1776" xr:uid="{24EB0D6B-FE99-4769-A558-2D68E1816BD1}"/>
    <hyperlink ref="TGZ135" r:id="rId1777" xr:uid="{6B8D013E-89FA-43AE-B8E1-93494062A23C}"/>
    <hyperlink ref="THH135" r:id="rId1778" xr:uid="{9B388F3E-8B5A-40C2-842A-FCF513199B4B}"/>
    <hyperlink ref="THP135" r:id="rId1779" xr:uid="{C0BEA89B-41C5-442F-9126-FF9F032F78A0}"/>
    <hyperlink ref="THX135" r:id="rId1780" xr:uid="{7E8302AA-4C53-4E07-923F-E422264DB409}"/>
    <hyperlink ref="TIF135" r:id="rId1781" xr:uid="{14CAB7E4-942C-4765-A209-1F8598982768}"/>
    <hyperlink ref="TIN135" r:id="rId1782" xr:uid="{39F9D7E2-5B5E-4896-821A-F84769AC69AD}"/>
    <hyperlink ref="TIV135" r:id="rId1783" xr:uid="{DF6BE8AF-C857-4118-B5AE-CDF5355A457E}"/>
    <hyperlink ref="TJD135" r:id="rId1784" xr:uid="{14A74CB4-DC5B-4432-86C2-4A2957EDBAD4}"/>
    <hyperlink ref="TJL135" r:id="rId1785" xr:uid="{94DFA2DA-5F37-4A90-B5D9-6EF8F55EA4B6}"/>
    <hyperlink ref="TJT135" r:id="rId1786" xr:uid="{E86CBDF1-4571-4179-8BD5-7499BF78D3DD}"/>
    <hyperlink ref="TKB135" r:id="rId1787" xr:uid="{CE108E88-F9FE-4124-9ED4-57CBF2FB9978}"/>
    <hyperlink ref="TKJ135" r:id="rId1788" xr:uid="{1CAFFF48-1A80-47E1-8814-FDC08A8A0427}"/>
    <hyperlink ref="TKR135" r:id="rId1789" xr:uid="{9189FD24-464E-4022-8FE3-A0EFE152B0FE}"/>
    <hyperlink ref="TKZ135" r:id="rId1790" xr:uid="{8C02DD4C-6EF0-4C4E-903C-0740152AD6CB}"/>
    <hyperlink ref="TLH135" r:id="rId1791" xr:uid="{FF2E0C32-075C-4742-895F-7D228E9311EE}"/>
    <hyperlink ref="TLP135" r:id="rId1792" xr:uid="{B490CF5F-FEE9-46AE-BCC8-F562836D29C1}"/>
    <hyperlink ref="TLX135" r:id="rId1793" xr:uid="{4F920F24-6A28-47EE-8265-F4C2EDEA7A24}"/>
    <hyperlink ref="TMF135" r:id="rId1794" xr:uid="{11FFA2A0-1764-4FC1-B8B5-AD676924C699}"/>
    <hyperlink ref="TMN135" r:id="rId1795" xr:uid="{79FD3D0C-3C4C-4067-9FD1-71E2B73C79D9}"/>
    <hyperlink ref="TMV135" r:id="rId1796" xr:uid="{BAA55DC5-5844-4C0C-8940-7F2B29D86913}"/>
    <hyperlink ref="TND135" r:id="rId1797" xr:uid="{5AFB9054-D54C-4377-92C1-3A945824934C}"/>
    <hyperlink ref="TNL135" r:id="rId1798" xr:uid="{D3B0B90B-BECC-4F00-95BA-46A2A80B6222}"/>
    <hyperlink ref="TNT135" r:id="rId1799" xr:uid="{DE121769-4F92-447C-8FDC-24AC8599617C}"/>
    <hyperlink ref="TOB135" r:id="rId1800" xr:uid="{1F7C405A-FD16-49E2-A421-CA6DC51890F6}"/>
    <hyperlink ref="TOJ135" r:id="rId1801" xr:uid="{7911FB33-BE37-40EA-90B4-176022ECB244}"/>
    <hyperlink ref="TOR135" r:id="rId1802" xr:uid="{EB81964F-C307-4989-B641-CEE7155EBF22}"/>
    <hyperlink ref="TOZ135" r:id="rId1803" xr:uid="{11FA631C-808A-4A8E-9415-FC86405D1732}"/>
    <hyperlink ref="TPH135" r:id="rId1804" xr:uid="{2AFA4BE2-969B-4729-984E-C1EC5E1E485D}"/>
    <hyperlink ref="TPP135" r:id="rId1805" xr:uid="{165277BF-62D6-4B0B-93A0-61DFC636D8B4}"/>
    <hyperlink ref="TPX135" r:id="rId1806" xr:uid="{41519BC6-4FDC-4F34-AB2E-3571A0D76AB6}"/>
    <hyperlink ref="TQF135" r:id="rId1807" xr:uid="{2B738DFE-D3ED-4236-8505-92DAF1BABBCB}"/>
    <hyperlink ref="TQN135" r:id="rId1808" xr:uid="{CEEBE450-068A-42AB-BC73-F3AFD113E7CA}"/>
    <hyperlink ref="TQV135" r:id="rId1809" xr:uid="{B7526FEA-3AB6-4859-9E4C-02D296FC9CFE}"/>
    <hyperlink ref="TRD135" r:id="rId1810" xr:uid="{0C8DD5DC-3FFF-41CD-81DE-25CC5FA4B5BF}"/>
    <hyperlink ref="TRL135" r:id="rId1811" xr:uid="{5B4FA604-70FE-4015-AE4C-9112BAA2A77C}"/>
    <hyperlink ref="TRT135" r:id="rId1812" xr:uid="{7B429F61-DB6A-45EB-989B-18CFB31F241F}"/>
    <hyperlink ref="TSB135" r:id="rId1813" xr:uid="{4758B885-3757-4702-8032-7ABC2ED13CF3}"/>
    <hyperlink ref="TSJ135" r:id="rId1814" xr:uid="{4B3539C5-A99D-43B9-89BD-F2B91CC06BA8}"/>
    <hyperlink ref="TSR135" r:id="rId1815" xr:uid="{918EEFB7-CE10-4BA1-9551-41AC28AE6F60}"/>
    <hyperlink ref="TSZ135" r:id="rId1816" xr:uid="{3D5F6883-1B56-42F4-A4F8-98CF845B6B63}"/>
    <hyperlink ref="TTH135" r:id="rId1817" xr:uid="{D793F7F8-E4F7-4AB3-88EB-CB104EC94BCF}"/>
    <hyperlink ref="TTP135" r:id="rId1818" xr:uid="{66665EBB-D8C2-4CAA-A4B6-3E528FE96429}"/>
    <hyperlink ref="TTX135" r:id="rId1819" xr:uid="{E8FB7D8D-0F37-42CE-A552-2C94CD587941}"/>
    <hyperlink ref="TUF135" r:id="rId1820" xr:uid="{80FFA51D-E374-43C4-8ACF-FA7A56FFD99B}"/>
    <hyperlink ref="TUN135" r:id="rId1821" xr:uid="{2F2C011C-D6F4-4CC7-AC43-B09241630677}"/>
    <hyperlink ref="TUV135" r:id="rId1822" xr:uid="{73E6DE75-053E-4136-BA48-9A42E680DD39}"/>
    <hyperlink ref="TVD135" r:id="rId1823" xr:uid="{DD1132CF-6B9B-4D26-8A55-080A25929C21}"/>
    <hyperlink ref="TVL135" r:id="rId1824" xr:uid="{2F274BE7-6F8B-424E-82DA-9456A961D70A}"/>
    <hyperlink ref="TVT135" r:id="rId1825" xr:uid="{6DA46885-A0E2-441A-B5C9-ED91A7C92FF5}"/>
    <hyperlink ref="TWB135" r:id="rId1826" xr:uid="{109EEE5F-29CE-4B9F-8E5E-742C93FD95FF}"/>
    <hyperlink ref="TWJ135" r:id="rId1827" xr:uid="{EBD776D7-C663-4A38-A617-C5E431614B92}"/>
    <hyperlink ref="TWR135" r:id="rId1828" xr:uid="{03F07FBF-BA06-4173-933E-99724BC51A36}"/>
    <hyperlink ref="TWZ135" r:id="rId1829" xr:uid="{A1010FFC-ACA9-49DB-900B-BBB9A7863BEB}"/>
    <hyperlink ref="TXH135" r:id="rId1830" xr:uid="{14FFBA3C-8D1E-4554-BCA1-6ED975C2AEDF}"/>
    <hyperlink ref="TXP135" r:id="rId1831" xr:uid="{BD3B07A0-2A34-427C-B828-0536A44DA21E}"/>
    <hyperlink ref="TXX135" r:id="rId1832" xr:uid="{848810E0-30CB-4624-AEDA-1E39D217C9D4}"/>
    <hyperlink ref="TYF135" r:id="rId1833" xr:uid="{915F0C46-1308-40B0-826C-320F1F12E700}"/>
    <hyperlink ref="TYN135" r:id="rId1834" xr:uid="{3285E25F-CA95-41EC-87DA-BD4E65FFDF7B}"/>
    <hyperlink ref="TYV135" r:id="rId1835" xr:uid="{ADA7CF73-B6F3-4210-8077-311D081920BC}"/>
    <hyperlink ref="TZD135" r:id="rId1836" xr:uid="{3A908A05-7CC5-4E8E-9B3B-A1CF1535DC9B}"/>
    <hyperlink ref="TZL135" r:id="rId1837" xr:uid="{3E1170B4-BABA-420D-A114-6AE3287B0686}"/>
    <hyperlink ref="TZT135" r:id="rId1838" xr:uid="{EDD757A9-9C0C-4C11-B085-D8F986D06B63}"/>
    <hyperlink ref="UAB135" r:id="rId1839" xr:uid="{EDB87EEA-2647-4510-91A6-87B9193B6945}"/>
    <hyperlink ref="UAJ135" r:id="rId1840" xr:uid="{A58C3C20-AD1F-46D8-98A6-32BCCD2B17C8}"/>
    <hyperlink ref="UAR135" r:id="rId1841" xr:uid="{C54BEDC8-AF7D-4441-A51F-E769FD36739B}"/>
    <hyperlink ref="UAZ135" r:id="rId1842" xr:uid="{51CF88E0-61AB-47CA-BD9F-27875E7EABF7}"/>
    <hyperlink ref="UBH135" r:id="rId1843" xr:uid="{C6E53371-8B90-4D76-B97F-FBE004CB1094}"/>
    <hyperlink ref="UBP135" r:id="rId1844" xr:uid="{47D062DD-1124-48D3-BD7C-8A4FE3C6625D}"/>
    <hyperlink ref="UBX135" r:id="rId1845" xr:uid="{65337385-009D-4E7F-8467-C2322E950340}"/>
    <hyperlink ref="UCF135" r:id="rId1846" xr:uid="{7CF5B9C8-05BA-4EE7-824C-C72B44CA9F82}"/>
    <hyperlink ref="UCN135" r:id="rId1847" xr:uid="{1284BFFF-40E3-43B9-A076-F64F1A5B3333}"/>
    <hyperlink ref="UCV135" r:id="rId1848" xr:uid="{61DDB280-FFF8-4C10-BF2A-8E148A5299B4}"/>
    <hyperlink ref="UDD135" r:id="rId1849" xr:uid="{25C34CCD-70EF-42D3-8C8F-1069B307FEDB}"/>
    <hyperlink ref="UDL135" r:id="rId1850" xr:uid="{BC909446-106B-4766-B63B-83FCED0A188D}"/>
    <hyperlink ref="UDT135" r:id="rId1851" xr:uid="{E7552A48-C2C3-4D59-AE29-6BB7E7E896B9}"/>
    <hyperlink ref="UEB135" r:id="rId1852" xr:uid="{CF035AB5-F647-4537-8524-9C29A193C82B}"/>
    <hyperlink ref="UEJ135" r:id="rId1853" xr:uid="{BF9408EC-FF93-46CF-BC45-A90FB09C8773}"/>
    <hyperlink ref="UER135" r:id="rId1854" xr:uid="{A9AA7F06-D2B3-4B2D-9F96-CF271F48DE7E}"/>
    <hyperlink ref="UEZ135" r:id="rId1855" xr:uid="{C79995EB-3E42-4E2B-B47A-49091E66F5D2}"/>
    <hyperlink ref="UFH135" r:id="rId1856" xr:uid="{ACE6779C-F12B-433C-9008-59C334D15A48}"/>
    <hyperlink ref="UFP135" r:id="rId1857" xr:uid="{539E2D4B-7255-4229-BB95-3CDBB2112AC4}"/>
    <hyperlink ref="UFX135" r:id="rId1858" xr:uid="{ACA28457-E2CF-4EC2-AD35-00839AD3801D}"/>
    <hyperlink ref="UGF135" r:id="rId1859" xr:uid="{CD8CFAF5-3864-44A9-9D8A-FBD74D27035E}"/>
    <hyperlink ref="UGN135" r:id="rId1860" xr:uid="{4C4A3FD3-4BD8-43E1-B916-6774933EAD16}"/>
    <hyperlink ref="UGV135" r:id="rId1861" xr:uid="{7D534BC7-E258-4E96-BD68-D809F1B6FCB1}"/>
    <hyperlink ref="UHD135" r:id="rId1862" xr:uid="{1C222103-D196-4A1A-8C30-1F4C73438AED}"/>
    <hyperlink ref="UHL135" r:id="rId1863" xr:uid="{06F1E48C-243E-4F7B-AE72-247FD6E1095C}"/>
    <hyperlink ref="UHT135" r:id="rId1864" xr:uid="{F1A07787-40CC-4299-A8B9-B74D32E8BF53}"/>
    <hyperlink ref="UIB135" r:id="rId1865" xr:uid="{4E6CEF41-3A0F-4A66-823B-1DFFD35ADA5D}"/>
    <hyperlink ref="UIJ135" r:id="rId1866" xr:uid="{6D41BDA9-F12D-4A7D-8815-C649E9BB2DA7}"/>
    <hyperlink ref="UIR135" r:id="rId1867" xr:uid="{E962E13D-D14C-4188-8544-BEE280F3F75A}"/>
    <hyperlink ref="UIZ135" r:id="rId1868" xr:uid="{94D55E92-4B78-489E-8C6E-3D0F3A2A8292}"/>
    <hyperlink ref="UJH135" r:id="rId1869" xr:uid="{EB0AE16C-F4D8-4E64-8DB0-C370DB995E7C}"/>
    <hyperlink ref="UJP135" r:id="rId1870" xr:uid="{3D6DDA10-FD55-4745-A7D2-FBAE7561406E}"/>
    <hyperlink ref="UJX135" r:id="rId1871" xr:uid="{497690EC-37CF-477C-A118-8383EB221A0A}"/>
    <hyperlink ref="UKF135" r:id="rId1872" xr:uid="{A9D84F6C-B87E-4DB7-9A43-8BF05FC1FD53}"/>
    <hyperlink ref="UKN135" r:id="rId1873" xr:uid="{E428C72F-1B46-4505-A136-60E3E85650B0}"/>
    <hyperlink ref="UKV135" r:id="rId1874" xr:uid="{17307DB8-3014-41F5-9A72-37D73BA13B77}"/>
    <hyperlink ref="ULD135" r:id="rId1875" xr:uid="{724C24D8-DA6C-442D-88BA-3642AFBE1521}"/>
    <hyperlink ref="ULL135" r:id="rId1876" xr:uid="{EB76D5EE-066F-4C8B-B986-380FFAE92A87}"/>
    <hyperlink ref="ULT135" r:id="rId1877" xr:uid="{FFC01427-6216-46D0-A27D-E45D9773F5A5}"/>
    <hyperlink ref="UMB135" r:id="rId1878" xr:uid="{753775E5-5A67-4559-B1A9-7BE82F20E07D}"/>
    <hyperlink ref="UMJ135" r:id="rId1879" xr:uid="{B42751D6-0CB5-4491-89E1-62894BD84430}"/>
    <hyperlink ref="UMR135" r:id="rId1880" xr:uid="{D211BA7F-AE4C-42BC-B11F-3A918E1563D0}"/>
    <hyperlink ref="UMZ135" r:id="rId1881" xr:uid="{5AB63119-C27C-48A8-9452-901879BA195C}"/>
    <hyperlink ref="UNH135" r:id="rId1882" xr:uid="{77E68BD5-644B-4ABD-B9A2-9A7C60B99C15}"/>
    <hyperlink ref="UNP135" r:id="rId1883" xr:uid="{2A62E984-4530-401C-A2F8-0A24CBB398A3}"/>
    <hyperlink ref="UNX135" r:id="rId1884" xr:uid="{F3FFE65D-8EB8-4B36-945E-5124DCD658AA}"/>
    <hyperlink ref="UOF135" r:id="rId1885" xr:uid="{CC96C6EC-25DC-482D-9944-CA688A8A0C6C}"/>
    <hyperlink ref="UON135" r:id="rId1886" xr:uid="{9A9BC127-7509-498B-8B0F-53AD29B2974D}"/>
    <hyperlink ref="UOV135" r:id="rId1887" xr:uid="{A07DB035-C3F1-427E-A295-EA3AC75977E4}"/>
    <hyperlink ref="UPD135" r:id="rId1888" xr:uid="{FC31F648-269E-4105-8C01-9732578CA6F5}"/>
    <hyperlink ref="UPL135" r:id="rId1889" xr:uid="{6334F74D-E453-4D9D-A8E2-B43E618FD373}"/>
    <hyperlink ref="UPT135" r:id="rId1890" xr:uid="{D943785E-9083-4C91-A5B0-75DAFF5F1226}"/>
    <hyperlink ref="UQB135" r:id="rId1891" xr:uid="{025E6D8D-7EA6-4D37-8767-E5FDCBCE7EC5}"/>
    <hyperlink ref="UQJ135" r:id="rId1892" xr:uid="{A3978F51-B5BF-4A3E-8676-B408744CEE24}"/>
    <hyperlink ref="UQR135" r:id="rId1893" xr:uid="{71CBDD52-5B98-4F37-B408-C12A558AC1BC}"/>
    <hyperlink ref="UQZ135" r:id="rId1894" xr:uid="{6EDBDD15-8FA5-4C6B-B038-BDE0CFE51605}"/>
    <hyperlink ref="URH135" r:id="rId1895" xr:uid="{2C1D00FD-D402-4997-9EF4-D5841175522A}"/>
    <hyperlink ref="URP135" r:id="rId1896" xr:uid="{67574109-1D12-488C-93E5-C4074C735EDC}"/>
    <hyperlink ref="URX135" r:id="rId1897" xr:uid="{CC786920-EA56-4229-B014-F6C3C9B3F354}"/>
    <hyperlink ref="USF135" r:id="rId1898" xr:uid="{97B4DE71-3A41-4EE1-A05F-79C8D9B46B54}"/>
    <hyperlink ref="USN135" r:id="rId1899" xr:uid="{6AA1423C-B69E-4AF9-93FD-D6CAEB1FF166}"/>
    <hyperlink ref="USV135" r:id="rId1900" xr:uid="{0ECDF33B-F48F-4EBB-9916-2FC0BA7A9BB4}"/>
    <hyperlink ref="UTD135" r:id="rId1901" xr:uid="{CE89B340-0E80-4AB7-AD90-A4FCEA920B1B}"/>
    <hyperlink ref="UTL135" r:id="rId1902" xr:uid="{81AB4C3D-5CEB-42A5-97F4-605DF4C8DB8D}"/>
    <hyperlink ref="UTT135" r:id="rId1903" xr:uid="{F09961B3-CA5D-43B2-B4B9-4CCD731FE71B}"/>
    <hyperlink ref="UUB135" r:id="rId1904" xr:uid="{9A939610-F6ED-4AC9-A533-BCADA8E45842}"/>
    <hyperlink ref="UUJ135" r:id="rId1905" xr:uid="{65355876-2D5B-4A3B-A305-D4188E9B9B4F}"/>
    <hyperlink ref="UUR135" r:id="rId1906" xr:uid="{53807F3D-F3E9-48BA-B89D-A140F1132C54}"/>
    <hyperlink ref="UUZ135" r:id="rId1907" xr:uid="{B2776A96-89CD-4819-BB67-DDFFF881B68F}"/>
    <hyperlink ref="UVH135" r:id="rId1908" xr:uid="{D518153C-40F0-4152-87CF-A15AA7AA543B}"/>
    <hyperlink ref="UVP135" r:id="rId1909" xr:uid="{3AD5382B-9387-427D-8FA1-48777D2C7711}"/>
    <hyperlink ref="UVX135" r:id="rId1910" xr:uid="{CBB9CCD6-83B2-41AD-A67A-35053D1CDA17}"/>
    <hyperlink ref="UWF135" r:id="rId1911" xr:uid="{8D7561EF-4F2C-409F-8EF7-7C8396C155B1}"/>
    <hyperlink ref="UWN135" r:id="rId1912" xr:uid="{CFC428B9-367D-4B1B-B138-6CD1FE37822D}"/>
    <hyperlink ref="UWV135" r:id="rId1913" xr:uid="{35EED0A3-3CB2-4DFD-8379-075A46B5C387}"/>
    <hyperlink ref="UXD135" r:id="rId1914" xr:uid="{6E1BB4BA-0DE8-4319-8448-6EE6DA28D1DC}"/>
    <hyperlink ref="UXL135" r:id="rId1915" xr:uid="{95F3B5A0-2592-4C44-8CCE-200927648C69}"/>
    <hyperlink ref="UXT135" r:id="rId1916" xr:uid="{A9C9C2CE-5925-47A2-8D1F-98F6207B4D98}"/>
    <hyperlink ref="UYB135" r:id="rId1917" xr:uid="{32A85AF7-D580-47F0-B0D6-0C371EA1F710}"/>
    <hyperlink ref="UYJ135" r:id="rId1918" xr:uid="{1BACD349-F3FA-4E26-937A-96807C4367BA}"/>
    <hyperlink ref="UYR135" r:id="rId1919" xr:uid="{1A7425DA-152E-47DA-977A-C832477D7120}"/>
    <hyperlink ref="UYZ135" r:id="rId1920" xr:uid="{C0A97851-57E8-4FFC-BFC1-24D64A9A8F77}"/>
    <hyperlink ref="UZH135" r:id="rId1921" xr:uid="{BF6BFE3B-6AAA-4997-AFE5-40B2360C6575}"/>
    <hyperlink ref="UZP135" r:id="rId1922" xr:uid="{52B2D65D-C47F-4869-9C34-D637B86BDB3D}"/>
    <hyperlink ref="UZX135" r:id="rId1923" xr:uid="{CC369B67-C3E6-4287-A607-1EEAF2C88592}"/>
    <hyperlink ref="VAF135" r:id="rId1924" xr:uid="{9EF34429-C712-4FEB-8984-F3FE62551A11}"/>
    <hyperlink ref="VAN135" r:id="rId1925" xr:uid="{99172F54-B60D-4AE5-A6EA-1F09C7D531C6}"/>
    <hyperlink ref="VAV135" r:id="rId1926" xr:uid="{21CAFB08-7079-49DA-BD7B-3744C11D6B9F}"/>
    <hyperlink ref="VBD135" r:id="rId1927" xr:uid="{6D7F6BCB-964D-4B16-8DE0-92C69C20CD5B}"/>
    <hyperlink ref="VBL135" r:id="rId1928" xr:uid="{FDF1E272-E9B4-4BCB-8390-ED58964DB11D}"/>
    <hyperlink ref="VBT135" r:id="rId1929" xr:uid="{14BEDC4D-06B0-4BCE-9F24-0EF109EA0EA0}"/>
    <hyperlink ref="VCB135" r:id="rId1930" xr:uid="{28D43A12-4143-4C1B-99B7-CEF2A5FCAF6D}"/>
    <hyperlink ref="VCJ135" r:id="rId1931" xr:uid="{B78F81D8-6DCC-4AF0-A884-85D793B88D36}"/>
    <hyperlink ref="VCR135" r:id="rId1932" xr:uid="{56613596-EFC2-4425-B94A-D5A7F4F6F14D}"/>
    <hyperlink ref="VCZ135" r:id="rId1933" xr:uid="{F694589F-21A0-45C0-BE40-52C70AAB3A0B}"/>
    <hyperlink ref="VDH135" r:id="rId1934" xr:uid="{F6207753-C635-4B24-97A2-6E13CD1683C1}"/>
    <hyperlink ref="VDP135" r:id="rId1935" xr:uid="{A255C3F7-8614-4D40-AFEC-A139D72359FC}"/>
    <hyperlink ref="VDX135" r:id="rId1936" xr:uid="{D2A735E1-409B-463E-B44D-3309FBB9096E}"/>
    <hyperlink ref="VEF135" r:id="rId1937" xr:uid="{25911E11-F151-438F-AE5A-39944F3FA2BE}"/>
    <hyperlink ref="VEN135" r:id="rId1938" xr:uid="{5FE04A6E-B364-416E-AF87-11F9C1D1880D}"/>
    <hyperlink ref="VEV135" r:id="rId1939" xr:uid="{B372DEE5-9A37-4200-B621-4EF883C1F6BA}"/>
    <hyperlink ref="VFD135" r:id="rId1940" xr:uid="{33FA7A51-B444-4224-9762-F143FD46E9B1}"/>
    <hyperlink ref="VFL135" r:id="rId1941" xr:uid="{BF50E593-56C6-42D8-B6AF-21A72F21AA74}"/>
    <hyperlink ref="VFT135" r:id="rId1942" xr:uid="{02575CF6-3466-4997-8435-7AA610718027}"/>
    <hyperlink ref="VGB135" r:id="rId1943" xr:uid="{DDA8EC11-90DC-4465-9513-AA096AE77C16}"/>
    <hyperlink ref="VGJ135" r:id="rId1944" xr:uid="{7728FA05-0D4F-4229-8691-23606D59A173}"/>
    <hyperlink ref="VGR135" r:id="rId1945" xr:uid="{699AE818-DB42-429B-B329-1A413172BF31}"/>
    <hyperlink ref="VGZ135" r:id="rId1946" xr:uid="{1A4DE682-F71F-4C51-98F7-DCE68BA9A8E8}"/>
    <hyperlink ref="VHH135" r:id="rId1947" xr:uid="{29F46759-AF7E-4A87-BE25-3F3A7DE7A102}"/>
    <hyperlink ref="VHP135" r:id="rId1948" xr:uid="{A2B87A33-A149-4877-A355-57D3073B063A}"/>
    <hyperlink ref="VHX135" r:id="rId1949" xr:uid="{7BBE3BF1-2C1E-48B2-9E59-DAB815CA15A4}"/>
    <hyperlink ref="VIF135" r:id="rId1950" xr:uid="{EBEE1CB7-96BE-4964-B152-B1A45FF06C6A}"/>
    <hyperlink ref="VIN135" r:id="rId1951" xr:uid="{EC18D0A8-6A33-476B-BA70-ED31EB934AF6}"/>
    <hyperlink ref="VIV135" r:id="rId1952" xr:uid="{50111F01-7C9B-4FEB-85AA-4D09E12814E9}"/>
    <hyperlink ref="VJD135" r:id="rId1953" xr:uid="{49C74BE2-B5DA-4A2C-915A-FAF9F36DCBEC}"/>
    <hyperlink ref="VJL135" r:id="rId1954" xr:uid="{37677109-E3C4-4EDA-B004-CEB060F39892}"/>
    <hyperlink ref="VJT135" r:id="rId1955" xr:uid="{0C5DB947-79DB-4000-BD63-93F2ACD2171B}"/>
    <hyperlink ref="VKB135" r:id="rId1956" xr:uid="{7C784F94-1D3F-4382-8E66-120B32BF466C}"/>
    <hyperlink ref="VKJ135" r:id="rId1957" xr:uid="{23310E65-7825-467E-84DE-6482622837A0}"/>
    <hyperlink ref="VKR135" r:id="rId1958" xr:uid="{C84BEA9C-7BA0-4A13-B0B3-CD1F673D18FC}"/>
    <hyperlink ref="VKZ135" r:id="rId1959" xr:uid="{9E1EA687-E62C-45CC-AB63-80AEC2D0B08C}"/>
    <hyperlink ref="VLH135" r:id="rId1960" xr:uid="{90EC2762-223B-4124-B15B-E649747C4340}"/>
    <hyperlink ref="VLP135" r:id="rId1961" xr:uid="{593F3C70-81A4-49E8-86E5-38E2395BC3C1}"/>
    <hyperlink ref="VLX135" r:id="rId1962" xr:uid="{DA9FE61A-48A2-4D2A-958B-82EA112AFB39}"/>
    <hyperlink ref="VMF135" r:id="rId1963" xr:uid="{8CE590B5-7D1D-438D-87EB-C1F04317DF34}"/>
    <hyperlink ref="VMN135" r:id="rId1964" xr:uid="{174FBA72-A18B-4676-8442-8AD59B4B24E5}"/>
    <hyperlink ref="VMV135" r:id="rId1965" xr:uid="{8F4BC923-3B9A-4D43-9F5B-F4E261E6E813}"/>
    <hyperlink ref="VND135" r:id="rId1966" xr:uid="{57A9C2A8-1440-4B75-BAA6-446CC6CCF346}"/>
    <hyperlink ref="VNL135" r:id="rId1967" xr:uid="{84394CBF-7DF8-4708-A259-51F93F2B045C}"/>
    <hyperlink ref="VNT135" r:id="rId1968" xr:uid="{3A0D2669-0A9E-4F86-AE6B-A7B67670587F}"/>
    <hyperlink ref="VOB135" r:id="rId1969" xr:uid="{B4699653-C234-4351-A890-19366B5A465F}"/>
    <hyperlink ref="VOJ135" r:id="rId1970" xr:uid="{DB8EB547-9151-4D6F-B68A-0B7BFBB80213}"/>
    <hyperlink ref="VOR135" r:id="rId1971" xr:uid="{71162A8F-2BC9-4C4C-8276-4020900A9227}"/>
    <hyperlink ref="VOZ135" r:id="rId1972" xr:uid="{D4E607F0-DD01-47B9-B44E-0B031C043D12}"/>
    <hyperlink ref="VPH135" r:id="rId1973" xr:uid="{0B52665A-1007-4348-870B-F4FDB4D6CA47}"/>
    <hyperlink ref="VPP135" r:id="rId1974" xr:uid="{2AA638D5-0A9D-442E-8634-0AC1F8CBE9CE}"/>
    <hyperlink ref="VPX135" r:id="rId1975" xr:uid="{42EDB1D3-6FBB-438F-ADE2-0A6C8C796AB9}"/>
    <hyperlink ref="VQF135" r:id="rId1976" xr:uid="{D8F9131B-69DD-4C39-A6BB-8493616D462D}"/>
    <hyperlink ref="VQN135" r:id="rId1977" xr:uid="{2B478D2F-8A5C-4549-95B7-729645E9F6B2}"/>
    <hyperlink ref="VQV135" r:id="rId1978" xr:uid="{D77E0E4C-47C1-4B1B-9D2D-259ECBFAFC7E}"/>
    <hyperlink ref="VRD135" r:id="rId1979" xr:uid="{C413CAC0-48C6-4790-8AF4-FB3F8804F8BD}"/>
    <hyperlink ref="VRL135" r:id="rId1980" xr:uid="{10C7E3A8-7A62-4E1F-B1D5-A0F8F9CF03DC}"/>
    <hyperlink ref="VRT135" r:id="rId1981" xr:uid="{65DE8081-801E-478B-B9B4-A809DAF43902}"/>
    <hyperlink ref="VSB135" r:id="rId1982" xr:uid="{3DE2E373-7E31-4847-BD50-7143CEC39E6A}"/>
    <hyperlink ref="VSJ135" r:id="rId1983" xr:uid="{E369495C-DE4E-4066-BB52-90FE6BD4DEBC}"/>
    <hyperlink ref="VSR135" r:id="rId1984" xr:uid="{D6A281EA-74B4-4CBA-A9F8-85724F97BD49}"/>
    <hyperlink ref="VSZ135" r:id="rId1985" xr:uid="{66C4AA5E-D2CC-419E-A87B-581F173C1FE3}"/>
    <hyperlink ref="VTH135" r:id="rId1986" xr:uid="{FB2F9788-A295-4598-A3E5-194BAD012858}"/>
    <hyperlink ref="VTP135" r:id="rId1987" xr:uid="{B259D1BE-6BC7-452D-BAD7-CCB00B30A6AE}"/>
    <hyperlink ref="VTX135" r:id="rId1988" xr:uid="{955800EE-FE2D-46ED-B87A-0907162D7D65}"/>
    <hyperlink ref="VUF135" r:id="rId1989" xr:uid="{E330D1F0-1019-4C44-907A-19BD987DED73}"/>
    <hyperlink ref="VUN135" r:id="rId1990" xr:uid="{755AF99E-3FF2-48AF-A985-6A62297B843F}"/>
    <hyperlink ref="VUV135" r:id="rId1991" xr:uid="{58A887BC-3C51-4C8A-89CB-D38133220E89}"/>
    <hyperlink ref="VVD135" r:id="rId1992" xr:uid="{A314EADC-E7BF-4F0B-896A-86DA0DCCD99E}"/>
    <hyperlink ref="VVL135" r:id="rId1993" xr:uid="{C95EB505-0D0B-4E75-A3A0-61ADC788E245}"/>
    <hyperlink ref="VVT135" r:id="rId1994" xr:uid="{26CE2C25-ACF3-4F80-B366-8A355BD14565}"/>
    <hyperlink ref="VWB135" r:id="rId1995" xr:uid="{F80E6CB3-0C21-4B2D-A7A2-C63D2F7B28CD}"/>
    <hyperlink ref="VWJ135" r:id="rId1996" xr:uid="{FB9A0E29-01B7-4975-A87B-BD807FDC79AF}"/>
    <hyperlink ref="VWR135" r:id="rId1997" xr:uid="{B5966331-A1F8-489D-B319-32ACDF0733E4}"/>
    <hyperlink ref="VWZ135" r:id="rId1998" xr:uid="{70140A7C-45F5-4BBC-8AA9-7D00F88FE775}"/>
    <hyperlink ref="VXH135" r:id="rId1999" xr:uid="{31CCBFAF-B88C-49F1-950E-6FE2B2C43491}"/>
    <hyperlink ref="VXP135" r:id="rId2000" xr:uid="{DA9A23DE-2749-48E5-BA3F-35BD09292F00}"/>
    <hyperlink ref="VXX135" r:id="rId2001" xr:uid="{33FC8960-77E6-4F34-94D2-36BB0D3E2EFA}"/>
    <hyperlink ref="VYF135" r:id="rId2002" xr:uid="{F2799000-62BD-4881-9749-4B56B5C11F19}"/>
    <hyperlink ref="VYN135" r:id="rId2003" xr:uid="{481B4598-2B91-4E0A-A0B7-67F3FDA3B355}"/>
    <hyperlink ref="VYV135" r:id="rId2004" xr:uid="{55AE419B-0AD9-4B27-A52C-1AA67A51FB8E}"/>
    <hyperlink ref="VZD135" r:id="rId2005" xr:uid="{49A76274-D0A2-4D3E-8CCC-E4C68CC40453}"/>
    <hyperlink ref="VZL135" r:id="rId2006" xr:uid="{FD78E9CA-7A78-478F-89E7-913CEF38B24F}"/>
    <hyperlink ref="VZT135" r:id="rId2007" xr:uid="{57A06AFB-08B1-4601-942A-837A388ED95A}"/>
    <hyperlink ref="WAB135" r:id="rId2008" xr:uid="{42DFB054-79BC-4D7D-89BA-7918CC5B1E08}"/>
    <hyperlink ref="WAJ135" r:id="rId2009" xr:uid="{9F705D58-F546-477F-96D6-9D1A7078A6CB}"/>
    <hyperlink ref="WAR135" r:id="rId2010" xr:uid="{6C648664-538D-429F-90C3-B09234F624D7}"/>
    <hyperlink ref="WAZ135" r:id="rId2011" xr:uid="{8B10C712-EFEE-424A-811D-76FDB5CA9EAC}"/>
    <hyperlink ref="WBH135" r:id="rId2012" xr:uid="{C73DF888-A42B-4841-AB0B-4009253E3492}"/>
    <hyperlink ref="WBP135" r:id="rId2013" xr:uid="{919F69D6-2D8E-4BD6-B206-06A80A139D2C}"/>
    <hyperlink ref="WBX135" r:id="rId2014" xr:uid="{B36C3555-429D-454B-A772-1CB4C49064C2}"/>
    <hyperlink ref="WCF135" r:id="rId2015" xr:uid="{AAAAA297-2410-4DA5-8E3D-CFF9CBA08D92}"/>
    <hyperlink ref="WCN135" r:id="rId2016" xr:uid="{4789CEF3-8974-4755-B705-9CEA6BAE1BE4}"/>
    <hyperlink ref="WCV135" r:id="rId2017" xr:uid="{EF470C09-DC3A-49DA-9C5F-14E49978587A}"/>
    <hyperlink ref="WDD135" r:id="rId2018" xr:uid="{8E0674F4-FF76-4FAA-9DAF-828C622F14C5}"/>
    <hyperlink ref="WDL135" r:id="rId2019" xr:uid="{983EDFC3-65E7-4232-8542-828773E227CF}"/>
    <hyperlink ref="WDT135" r:id="rId2020" xr:uid="{D18FDD98-0D45-4B17-877C-93B56315CD7B}"/>
    <hyperlink ref="WEB135" r:id="rId2021" xr:uid="{F75C743F-D56A-4BE0-9833-5854CEABA1EA}"/>
    <hyperlink ref="WEJ135" r:id="rId2022" xr:uid="{91457BE6-1B06-4F04-9B0F-7C177C4D7958}"/>
    <hyperlink ref="WER135" r:id="rId2023" xr:uid="{C2F121DF-3814-4774-989B-142BC0546734}"/>
    <hyperlink ref="WEZ135" r:id="rId2024" xr:uid="{251D8038-AF33-4813-990E-DE577C0A7986}"/>
    <hyperlink ref="WFH135" r:id="rId2025" xr:uid="{520F184C-C79A-4312-9D83-38BAF7E32780}"/>
    <hyperlink ref="WFP135" r:id="rId2026" xr:uid="{DDDD2850-BBE9-4AD7-B262-7BE22BBDAE6A}"/>
    <hyperlink ref="WFX135" r:id="rId2027" xr:uid="{EC393DA4-98C1-4A26-B123-9F33C9AE4A1A}"/>
    <hyperlink ref="WGF135" r:id="rId2028" xr:uid="{EA48BB12-D700-4FD4-A046-57E2B763F52F}"/>
    <hyperlink ref="WGN135" r:id="rId2029" xr:uid="{E567DE5D-1CCA-4E3F-9D80-38D2FCDB5435}"/>
    <hyperlink ref="WGV135" r:id="rId2030" xr:uid="{4EFBBD85-2EF3-4FCC-B923-89EDA7027BE9}"/>
    <hyperlink ref="WHD135" r:id="rId2031" xr:uid="{42AADE51-B219-4279-A559-A93AF03179E1}"/>
    <hyperlink ref="WHL135" r:id="rId2032" xr:uid="{27D8EC4C-ED09-49DE-B826-0E7CF747A18C}"/>
    <hyperlink ref="WHT135" r:id="rId2033" xr:uid="{105260C4-ACD8-4E91-8568-9EA819F0B85C}"/>
    <hyperlink ref="WIB135" r:id="rId2034" xr:uid="{D69ACF30-FBF1-494F-BB86-C2F3AC2C5B2A}"/>
    <hyperlink ref="WIJ135" r:id="rId2035" xr:uid="{EA043EDE-3F0C-479C-ABD6-50C9A9C8DB90}"/>
    <hyperlink ref="WIR135" r:id="rId2036" xr:uid="{8D28149F-B2EA-44E4-9CA7-3A5186AAEBEA}"/>
    <hyperlink ref="WIZ135" r:id="rId2037" xr:uid="{29AE5252-001E-4302-AABB-89A643A4F7FB}"/>
    <hyperlink ref="WJH135" r:id="rId2038" xr:uid="{5DCE39E1-E4A6-44F4-AC79-6470BCDCCA3E}"/>
    <hyperlink ref="WJP135" r:id="rId2039" xr:uid="{009F31A9-2063-45C5-8B78-15E20CB95987}"/>
    <hyperlink ref="WJX135" r:id="rId2040" xr:uid="{5412A23E-6797-489D-B138-1916A68CE9BA}"/>
    <hyperlink ref="WKF135" r:id="rId2041" xr:uid="{9619177E-7E25-479D-BD22-F800D5CFB4A2}"/>
    <hyperlink ref="WKN135" r:id="rId2042" xr:uid="{DF6F62F2-C72D-479C-AAC7-ABD0BF8D1BEA}"/>
    <hyperlink ref="WKV135" r:id="rId2043" xr:uid="{ED0D52ED-7AF7-49B5-8DE9-D5D3188DC6A5}"/>
    <hyperlink ref="WLD135" r:id="rId2044" xr:uid="{B013B27E-DA77-4187-9327-5B953BB9AB77}"/>
    <hyperlink ref="WLL135" r:id="rId2045" xr:uid="{E4724F8A-EA68-42E5-801A-75B1B042A72E}"/>
    <hyperlink ref="WLT135" r:id="rId2046" xr:uid="{0330C561-4A8D-44F1-8E58-0E0E904A6D7B}"/>
    <hyperlink ref="WMB135" r:id="rId2047" xr:uid="{BE5BCDB1-672E-41D7-97B1-1782D2587084}"/>
    <hyperlink ref="WMJ135" r:id="rId2048" xr:uid="{C4A72500-E627-4FA4-8C83-955D7C6CC074}"/>
    <hyperlink ref="WMR135" r:id="rId2049" xr:uid="{17AFBA66-5331-405E-8EF0-E68BBB3FCD62}"/>
    <hyperlink ref="WMZ135" r:id="rId2050" xr:uid="{E55C3671-76F0-4A8D-90DA-2E5ABEE20381}"/>
    <hyperlink ref="WNH135" r:id="rId2051" xr:uid="{6A2FFA0C-3499-4236-9EB9-DDFB74053C77}"/>
    <hyperlink ref="WNP135" r:id="rId2052" xr:uid="{0A712349-9DB3-4074-BFD9-7CCE0730F230}"/>
    <hyperlink ref="WNX135" r:id="rId2053" xr:uid="{CD84DE25-7784-456D-AF3A-AE4C87FB532B}"/>
    <hyperlink ref="WOF135" r:id="rId2054" xr:uid="{CE6ADC53-0977-4748-95B0-39A991C17CAA}"/>
    <hyperlink ref="WON135" r:id="rId2055" xr:uid="{C56C8944-EEDB-43FD-9635-874F16612D89}"/>
    <hyperlink ref="WOV135" r:id="rId2056" xr:uid="{F71E7CD3-FEC5-478F-97E4-3984F4E59B45}"/>
    <hyperlink ref="WPD135" r:id="rId2057" xr:uid="{7EE0A59D-2221-44F6-97CA-2779DDD04CDA}"/>
    <hyperlink ref="WPL135" r:id="rId2058" xr:uid="{CA8F6FB2-0E94-4072-8F12-C96DF7B8C902}"/>
    <hyperlink ref="WPT135" r:id="rId2059" xr:uid="{8F004E57-26E0-4C35-BCFE-7E5DD202A3A3}"/>
    <hyperlink ref="WQB135" r:id="rId2060" xr:uid="{3C6EF1B9-96E8-41F3-B5D7-68D9EAA8C027}"/>
    <hyperlink ref="WQJ135" r:id="rId2061" xr:uid="{EE21CA87-95E2-442B-9DEE-58FD0F12B531}"/>
    <hyperlink ref="WQR135" r:id="rId2062" xr:uid="{F7833993-5FE6-4C3A-9A22-C09607E05EA8}"/>
    <hyperlink ref="WQZ135" r:id="rId2063" xr:uid="{58CCD359-3589-490A-977C-ED986A6816D8}"/>
    <hyperlink ref="WRH135" r:id="rId2064" xr:uid="{E25ED3A3-CE48-42B2-9E24-5D7585FB5839}"/>
    <hyperlink ref="WRP135" r:id="rId2065" xr:uid="{8DB72865-CF52-4964-A578-C5F6EF057746}"/>
    <hyperlink ref="WRX135" r:id="rId2066" xr:uid="{C120BD86-EB89-449C-A434-D10A15DC8574}"/>
    <hyperlink ref="WSF135" r:id="rId2067" xr:uid="{4B6BF88A-4D61-4624-A02F-255569E7BFAC}"/>
    <hyperlink ref="WSN135" r:id="rId2068" xr:uid="{B86490CC-E977-4B0D-A97C-370133F2E6FD}"/>
    <hyperlink ref="WSV135" r:id="rId2069" xr:uid="{0F2B53BF-EDE3-43A2-9020-10ADDD74AEB0}"/>
    <hyperlink ref="WTD135" r:id="rId2070" xr:uid="{18153915-B6F6-44D0-8DCE-40B12EA7EE41}"/>
    <hyperlink ref="WTL135" r:id="rId2071" xr:uid="{C5357D6C-A5DA-4DBE-ADF7-FE838A507D4B}"/>
    <hyperlink ref="WTT135" r:id="rId2072" xr:uid="{3225187D-8186-4BBE-9372-35C876F3E2C8}"/>
    <hyperlink ref="WUB135" r:id="rId2073" xr:uid="{FC59993A-1B6B-4D1D-A61B-87F4F4F9D585}"/>
    <hyperlink ref="WUJ135" r:id="rId2074" xr:uid="{D908713F-DAAC-4C79-98A0-7EACE7AF3386}"/>
    <hyperlink ref="WUR135" r:id="rId2075" xr:uid="{B3BC239E-F5B4-43AC-8542-D4BD081DF27F}"/>
    <hyperlink ref="WUZ135" r:id="rId2076" xr:uid="{0790CC5C-AEA5-4C13-9633-96BD78319DA5}"/>
    <hyperlink ref="WVH135" r:id="rId2077" xr:uid="{E8B3810F-8683-457F-89B3-15D94B95535D}"/>
    <hyperlink ref="WVP135" r:id="rId2078" xr:uid="{7C858DC2-E730-4227-B00F-5D69499AC0D1}"/>
    <hyperlink ref="WVX135" r:id="rId2079" xr:uid="{B99E1AF1-DB66-40F7-846A-A19FDD63EECA}"/>
    <hyperlink ref="WWF135" r:id="rId2080" xr:uid="{C104BF54-AD15-4F48-829E-C8BE62E779F1}"/>
    <hyperlink ref="WWN135" r:id="rId2081" xr:uid="{1977C647-B683-4D27-AFCC-3A5F98713DAD}"/>
    <hyperlink ref="WWV135" r:id="rId2082" xr:uid="{2C9E5818-F15D-4490-BAA2-5CC7E1219657}"/>
    <hyperlink ref="WXD135" r:id="rId2083" xr:uid="{65AAEC08-8912-47D4-90FE-F41279D072A3}"/>
    <hyperlink ref="WXL135" r:id="rId2084" xr:uid="{05E5717E-A3EE-446A-8F40-6984491E734D}"/>
    <hyperlink ref="WXT135" r:id="rId2085" xr:uid="{4CD806BC-AB74-41D0-8933-7694DF7D0412}"/>
    <hyperlink ref="WYB135" r:id="rId2086" xr:uid="{880318A6-4F80-4B6D-B67F-7F3D998EF4EE}"/>
    <hyperlink ref="WYJ135" r:id="rId2087" xr:uid="{5B995E3E-BD67-46AC-9A40-00C68198A30C}"/>
    <hyperlink ref="WYR135" r:id="rId2088" xr:uid="{6CE71BBB-A5B3-4730-9D04-B0EE0F486993}"/>
    <hyperlink ref="WYZ135" r:id="rId2089" xr:uid="{FD807ABB-A3A0-4CBC-99A9-C594E96BC642}"/>
    <hyperlink ref="WZH135" r:id="rId2090" xr:uid="{4F7B7DB2-2E29-4A0B-819A-40B7DDC3B1BB}"/>
    <hyperlink ref="WZP135" r:id="rId2091" xr:uid="{4F41C75B-6F30-493F-AB32-4BF069E49E37}"/>
    <hyperlink ref="WZX135" r:id="rId2092" xr:uid="{E655B43F-7C78-428C-AC53-494C630E131E}"/>
    <hyperlink ref="XAF135" r:id="rId2093" xr:uid="{7DA47975-49A7-4902-BE52-126D9A5518A7}"/>
    <hyperlink ref="XAN135" r:id="rId2094" xr:uid="{20740F20-97FC-436F-B531-A89FAFBD6423}"/>
    <hyperlink ref="XAV135" r:id="rId2095" xr:uid="{EF7A99E5-EE65-48B4-9C81-FB410BF24F15}"/>
    <hyperlink ref="XBD135" r:id="rId2096" xr:uid="{EE06CC96-26F6-4F42-9FDE-8398A1FB911F}"/>
    <hyperlink ref="XBL135" r:id="rId2097" xr:uid="{278AC081-83D0-4B48-9325-48E974043BE1}"/>
    <hyperlink ref="XBT135" r:id="rId2098" xr:uid="{02D48EC5-5103-469F-89F7-62C2966003BB}"/>
    <hyperlink ref="XCB135" r:id="rId2099" xr:uid="{28EA7018-54C1-486D-B7C5-ED69874C2F93}"/>
    <hyperlink ref="XCJ135" r:id="rId2100" xr:uid="{04A2C5E9-48FD-4B13-8146-3E48E5714378}"/>
    <hyperlink ref="XCR135" r:id="rId2101" xr:uid="{D4DF8B55-32A9-4248-8BCE-9BB64E3B2ED5}"/>
    <hyperlink ref="XCZ135" r:id="rId2102" xr:uid="{F244E03F-E202-4229-99D1-69262F59DEF5}"/>
    <hyperlink ref="XDH135" r:id="rId2103" xr:uid="{14365418-26B2-483D-9857-D4B7913401CF}"/>
    <hyperlink ref="XDP135" r:id="rId2104" xr:uid="{4C80D5DD-D6CE-4B74-975F-D70898E47E98}"/>
    <hyperlink ref="XDX135" r:id="rId2105" xr:uid="{95EC5F83-3787-4AF3-8D66-F89CA98846A2}"/>
    <hyperlink ref="XEF135" r:id="rId2106" xr:uid="{A9A75C1C-8DD4-4462-85E7-81E3921695E3}"/>
    <hyperlink ref="XEN135" r:id="rId2107" xr:uid="{382F67DE-A7DC-4CEC-8E41-34934F32293D}"/>
    <hyperlink ref="XEV135" r:id="rId2108" xr:uid="{30D71F94-33AA-44D6-853A-7549C19D83DF}"/>
    <hyperlink ref="XFD135" r:id="rId2109" xr:uid="{71F68C40-E71E-4E48-B827-CFFA40A8FE2F}"/>
    <hyperlink ref="A135" location="PSYK_SKSOPR" display="PSYK_SKSOPR" xr:uid="{56124911-4E02-4610-A3B8-2FD7E3CAB233}"/>
    <hyperlink ref="I135" location="All!B1555" display="PSYK_SKSOPR" xr:uid="{A5ABF465-0016-4EB7-ACB5-E7436119F1EF}"/>
    <hyperlink ref="Q135" location="All!B1555" display="PSYK_SKSOPR" xr:uid="{B3516C17-2C48-41AE-AEC0-8A23E91F9F3F}"/>
    <hyperlink ref="Y135" location="All!B1555" display="PSYK_SKSOPR" xr:uid="{C77CF796-E96C-42ED-9D14-A78FAE285528}"/>
    <hyperlink ref="AG135" location="All!B1555" display="PSYK_SKSOPR" xr:uid="{58282D27-84BE-4AA1-BE38-02398C99D129}"/>
    <hyperlink ref="AO135" location="All!B1555" display="PSYK_SKSOPR" xr:uid="{88FCED1B-5316-42AB-B82A-57FB6851C6BF}"/>
    <hyperlink ref="AW135" location="All!B1555" display="PSYK_SKSOPR" xr:uid="{12295696-E055-416F-801D-C6008D4D7DDE}"/>
    <hyperlink ref="BE135" location="All!B1555" display="PSYK_SKSOPR" xr:uid="{A1DD8B4B-26FC-4C56-9F95-F80BFDA09889}"/>
    <hyperlink ref="BM135" location="All!B1555" display="PSYK_SKSOPR" xr:uid="{7448B429-9534-443A-A5D2-F44826FB524B}"/>
    <hyperlink ref="BU135" location="All!B1555" display="PSYK_SKSOPR" xr:uid="{21B38665-C3BE-4AA2-9BDB-7AC7D91370C0}"/>
    <hyperlink ref="CC135" location="All!B1555" display="PSYK_SKSOPR" xr:uid="{34276DA7-E06C-4548-8AB8-4F27FB4F9150}"/>
    <hyperlink ref="CK135" location="All!B1555" display="PSYK_SKSOPR" xr:uid="{CB21DBC1-C317-4CE7-9323-479F86E16332}"/>
    <hyperlink ref="CS135" location="All!B1555" display="PSYK_SKSOPR" xr:uid="{A04A0F84-32F2-4F18-9FD6-BA40038210F2}"/>
    <hyperlink ref="DA135" location="All!B1555" display="PSYK_SKSOPR" xr:uid="{4FC51F43-1335-4431-8155-AE0BB51A7FC4}"/>
    <hyperlink ref="DI135" location="All!B1555" display="PSYK_SKSOPR" xr:uid="{609D075F-6E58-4320-83AD-3094BE7AE27A}"/>
    <hyperlink ref="DQ135" location="All!B1555" display="PSYK_SKSOPR" xr:uid="{3DD59B44-C2D4-4682-85EE-C9C2D5C554E7}"/>
    <hyperlink ref="DY135" location="All!B1555" display="PSYK_SKSOPR" xr:uid="{1E05689D-A848-40E2-A7A5-AF9B031F2FBA}"/>
    <hyperlink ref="EG135" location="All!B1555" display="PSYK_SKSOPR" xr:uid="{8CD08223-C5D2-41B5-846E-1E01E8A8D2BC}"/>
    <hyperlink ref="EO135" location="All!B1555" display="PSYK_SKSOPR" xr:uid="{596D6294-8468-4BE0-BD63-77E70FF227E5}"/>
    <hyperlink ref="EW135" location="All!B1555" display="PSYK_SKSOPR" xr:uid="{80701289-D995-4F0B-B2A5-7A7DDAAB215A}"/>
    <hyperlink ref="FE135" location="All!B1555" display="PSYK_SKSOPR" xr:uid="{5BC283F5-47CC-4AA7-A721-F3108C90E146}"/>
    <hyperlink ref="FM135" location="All!B1555" display="PSYK_SKSOPR" xr:uid="{042C0E73-03C3-4542-AA3A-582A2F005900}"/>
    <hyperlink ref="FU135" location="All!B1555" display="PSYK_SKSOPR" xr:uid="{829C9DD6-7542-46F0-9B97-195AB5A3225B}"/>
    <hyperlink ref="GC135" location="All!B1555" display="PSYK_SKSOPR" xr:uid="{5F5B4951-D84F-4CE1-A168-41683FE39199}"/>
    <hyperlink ref="GK135" location="All!B1555" display="PSYK_SKSOPR" xr:uid="{966C19AB-6FBB-4193-BC63-BB11C41EB285}"/>
    <hyperlink ref="GS135" location="All!B1555" display="PSYK_SKSOPR" xr:uid="{B259A62B-AB6C-488E-A16E-2BADFC9C8986}"/>
    <hyperlink ref="HA135" location="All!B1555" display="PSYK_SKSOPR" xr:uid="{EF0765B5-73DE-41B0-ADA9-C4415E08E4D4}"/>
    <hyperlink ref="HI135" location="All!B1555" display="PSYK_SKSOPR" xr:uid="{2C476996-3A05-441F-A1B0-61B01E83EE23}"/>
    <hyperlink ref="HQ135" location="All!B1555" display="PSYK_SKSOPR" xr:uid="{C80155B7-80FE-457A-BBE1-11A8835F756B}"/>
    <hyperlink ref="HY135" location="All!B1555" display="PSYK_SKSOPR" xr:uid="{9D37FCC6-293C-43CD-A395-57F166C5C6C6}"/>
    <hyperlink ref="IG135" location="All!B1555" display="PSYK_SKSOPR" xr:uid="{BB60CF33-1586-49E4-84F2-04BFE80051D5}"/>
    <hyperlink ref="IO135" location="All!B1555" display="PSYK_SKSOPR" xr:uid="{B2B270A3-8389-426F-A7B6-6F17F5C85D0C}"/>
    <hyperlink ref="IW135" location="All!B1555" display="PSYK_SKSOPR" xr:uid="{9E2CD6F5-F2A7-4528-B56B-6CE145DAB550}"/>
    <hyperlink ref="JE135" location="All!B1555" display="PSYK_SKSOPR" xr:uid="{D0B515B1-9C6D-417C-83FA-265D180C283E}"/>
    <hyperlink ref="JM135" location="All!B1555" display="PSYK_SKSOPR" xr:uid="{44680344-B400-4AED-AB6B-BD804A2EAD09}"/>
    <hyperlink ref="JU135" location="All!B1555" display="PSYK_SKSOPR" xr:uid="{77C5D922-46EC-4F16-8363-08E09B5C051F}"/>
    <hyperlink ref="KC135" location="All!B1555" display="PSYK_SKSOPR" xr:uid="{9C84424F-6F99-4EE8-9CF3-623D48A332FA}"/>
    <hyperlink ref="KK135" location="All!B1555" display="PSYK_SKSOPR" xr:uid="{BA19511A-7491-4772-8F21-FB13AD94F28C}"/>
    <hyperlink ref="KS135" location="All!B1555" display="PSYK_SKSOPR" xr:uid="{9F77A7A7-60CA-48B7-9A0A-CF885956CB68}"/>
    <hyperlink ref="LA135" location="All!B1555" display="PSYK_SKSOPR" xr:uid="{9D351991-A0E0-4D5E-8999-04343ADA6533}"/>
    <hyperlink ref="LI135" location="All!B1555" display="PSYK_SKSOPR" xr:uid="{05F4735F-7A84-4561-8C56-3A16EB9CA81B}"/>
    <hyperlink ref="LQ135" location="All!B1555" display="PSYK_SKSOPR" xr:uid="{3E58DBDD-B0A6-4028-A8E2-86767623EE9E}"/>
    <hyperlink ref="LY135" location="All!B1555" display="PSYK_SKSOPR" xr:uid="{81ED83B1-801C-4400-A8B4-D8D4EA3FA044}"/>
    <hyperlink ref="MG135" location="All!B1555" display="PSYK_SKSOPR" xr:uid="{7739729F-214F-46C7-AC41-7FE150A8F2B3}"/>
    <hyperlink ref="MO135" location="All!B1555" display="PSYK_SKSOPR" xr:uid="{C93E71E0-47A8-4287-8CD6-EDED41492D1C}"/>
    <hyperlink ref="MW135" location="All!B1555" display="PSYK_SKSOPR" xr:uid="{2C6FCE35-BDCF-4CA0-AD83-1CAD87B348FD}"/>
    <hyperlink ref="NE135" location="All!B1555" display="PSYK_SKSOPR" xr:uid="{1B98A437-53D7-4585-95B4-FE87BF40CFC6}"/>
    <hyperlink ref="NM135" location="All!B1555" display="PSYK_SKSOPR" xr:uid="{D96C0EE5-DC44-4B1B-9AED-4108FCA74D92}"/>
    <hyperlink ref="NU135" location="All!B1555" display="PSYK_SKSOPR" xr:uid="{9A5B8E49-1467-46D4-B28A-DBB2773F0D40}"/>
    <hyperlink ref="OC135" location="All!B1555" display="PSYK_SKSOPR" xr:uid="{DA1B9257-4031-41C1-BD64-8AC1FE8EC429}"/>
    <hyperlink ref="OK135" location="All!B1555" display="PSYK_SKSOPR" xr:uid="{C3E7FECF-B453-4360-93C7-B31666CADA71}"/>
    <hyperlink ref="OS135" location="All!B1555" display="PSYK_SKSOPR" xr:uid="{ED9665B1-C5AB-4040-AEA4-85F056039C69}"/>
    <hyperlink ref="PA135" location="All!B1555" display="PSYK_SKSOPR" xr:uid="{F15CD71C-3325-46D0-B4F7-0C503EF59062}"/>
    <hyperlink ref="PI135" location="All!B1555" display="PSYK_SKSOPR" xr:uid="{5DB81489-FFE0-4D45-8B9B-3119E0DD131E}"/>
    <hyperlink ref="PQ135" location="All!B1555" display="PSYK_SKSOPR" xr:uid="{41D711CC-3F05-43DC-971A-2E375F7A08D1}"/>
    <hyperlink ref="PY135" location="All!B1555" display="PSYK_SKSOPR" xr:uid="{586C5376-15AA-4DE6-98CD-948ED293E025}"/>
    <hyperlink ref="QG135" location="All!B1555" display="PSYK_SKSOPR" xr:uid="{B6950DAD-D151-450F-9D63-3E22942A53ED}"/>
    <hyperlink ref="QO135" location="All!B1555" display="PSYK_SKSOPR" xr:uid="{7A570A43-C5ED-41A1-A869-476D8379705D}"/>
    <hyperlink ref="QW135" location="All!B1555" display="PSYK_SKSOPR" xr:uid="{21B97BF7-710E-41C8-AEA5-FAA04B98744A}"/>
    <hyperlink ref="RE135" location="All!B1555" display="PSYK_SKSOPR" xr:uid="{CCDDCB1E-873E-4DEB-B73B-133C702D01CC}"/>
    <hyperlink ref="RM135" location="All!B1555" display="PSYK_SKSOPR" xr:uid="{E2C45725-BD4A-4B4D-A557-61ECF4F79788}"/>
    <hyperlink ref="RU135" location="All!B1555" display="PSYK_SKSOPR" xr:uid="{8120E1DA-9F61-4594-BC5D-2BCF4C0A2FDA}"/>
    <hyperlink ref="SC135" location="All!B1555" display="PSYK_SKSOPR" xr:uid="{961C23DE-4F31-4A2B-9EF1-C106496732AF}"/>
    <hyperlink ref="SK135" location="All!B1555" display="PSYK_SKSOPR" xr:uid="{324AF7FA-1CDB-4590-9BEF-A63F34944B82}"/>
    <hyperlink ref="SS135" location="All!B1555" display="PSYK_SKSOPR" xr:uid="{2A0CFF0D-BD70-44FF-A4C2-E4AE0F33E941}"/>
    <hyperlink ref="TA135" location="All!B1555" display="PSYK_SKSOPR" xr:uid="{B532ECCA-3399-431F-A080-6F876CD7BBDE}"/>
    <hyperlink ref="TI135" location="All!B1555" display="PSYK_SKSOPR" xr:uid="{2CE06C26-D71A-403C-9F2E-5C37CC1AE79A}"/>
    <hyperlink ref="TQ135" location="All!B1555" display="PSYK_SKSOPR" xr:uid="{8F591FE0-FD62-41F8-971B-177B09BFD741}"/>
    <hyperlink ref="TY135" location="All!B1555" display="PSYK_SKSOPR" xr:uid="{D6A189B7-E766-4CFD-866C-AB70D7FE46C6}"/>
    <hyperlink ref="UG135" location="All!B1555" display="PSYK_SKSOPR" xr:uid="{08722BCC-31B0-42A4-94D2-496471AE0EAD}"/>
    <hyperlink ref="UO135" location="All!B1555" display="PSYK_SKSOPR" xr:uid="{B62F22E3-8340-4B14-B447-2081DFEE2F58}"/>
    <hyperlink ref="UW135" location="All!B1555" display="PSYK_SKSOPR" xr:uid="{11F1166E-8E3A-42C7-A32F-0E4A553A45F9}"/>
    <hyperlink ref="VE135" location="All!B1555" display="PSYK_SKSOPR" xr:uid="{1185EA48-49FE-4639-A9F3-EEC9C9E2D2A8}"/>
    <hyperlink ref="VM135" location="All!B1555" display="PSYK_SKSOPR" xr:uid="{4F18E880-A6D2-44AC-9889-B12F7B76D948}"/>
    <hyperlink ref="VU135" location="All!B1555" display="PSYK_SKSOPR" xr:uid="{BDE20637-875F-462A-98DB-FDCBFE05E6B1}"/>
    <hyperlink ref="WC135" location="All!B1555" display="PSYK_SKSOPR" xr:uid="{649A7B82-86A6-425D-AEA5-91B65CE92B11}"/>
    <hyperlink ref="WK135" location="All!B1555" display="PSYK_SKSOPR" xr:uid="{E2875017-F080-48B7-B383-F77F5185295E}"/>
    <hyperlink ref="WS135" location="All!B1555" display="PSYK_SKSOPR" xr:uid="{F19B42B7-5060-4CB9-80E3-ECB2ECCC3D96}"/>
    <hyperlink ref="XA135" location="All!B1555" display="PSYK_SKSOPR" xr:uid="{B441958D-BA99-46A5-8EE1-1EB185C49672}"/>
    <hyperlink ref="XI135" location="All!B1555" display="PSYK_SKSOPR" xr:uid="{C15242EB-0234-4968-BC54-C6FCEB629BBE}"/>
    <hyperlink ref="XQ135" location="All!B1555" display="PSYK_SKSOPR" xr:uid="{FD4DE562-DB4D-4C42-8AC5-400B705F83C2}"/>
    <hyperlink ref="XY135" location="All!B1555" display="PSYK_SKSOPR" xr:uid="{447D5D22-2924-4CA1-8483-F36714A24F31}"/>
    <hyperlink ref="YG135" location="All!B1555" display="PSYK_SKSOPR" xr:uid="{94778A42-692B-4B27-9DED-FE24A80ED9F6}"/>
    <hyperlink ref="YO135" location="All!B1555" display="PSYK_SKSOPR" xr:uid="{3A5B2BF9-84C7-4C30-9437-30535D03C4F4}"/>
    <hyperlink ref="YW135" location="All!B1555" display="PSYK_SKSOPR" xr:uid="{CEE0B4F1-FCA3-48D4-B403-241F112604C8}"/>
    <hyperlink ref="ZE135" location="All!B1555" display="PSYK_SKSOPR" xr:uid="{3FFDFA8D-9CA3-44C7-BB01-65F51EEAA2C2}"/>
    <hyperlink ref="ZM135" location="All!B1555" display="PSYK_SKSOPR" xr:uid="{7AD2E403-D41C-4F7A-9F1F-9A2575BCD662}"/>
    <hyperlink ref="ZU135" location="All!B1555" display="PSYK_SKSOPR" xr:uid="{093DD8BF-0F18-4BDC-BF8C-135B8D929543}"/>
    <hyperlink ref="AAC135" location="All!B1555" display="PSYK_SKSOPR" xr:uid="{2A124977-FB1D-4E8D-A985-78B498D62929}"/>
    <hyperlink ref="AAK135" location="All!B1555" display="PSYK_SKSOPR" xr:uid="{6EADFD84-D068-4B0D-B02B-64C7A460FB32}"/>
    <hyperlink ref="AAS135" location="All!B1555" display="PSYK_SKSOPR" xr:uid="{290B6198-1B1E-4A20-88C1-28F32F7B3528}"/>
    <hyperlink ref="ABA135" location="All!B1555" display="PSYK_SKSOPR" xr:uid="{9A0F00D6-3E66-450F-9031-DD027C56F4B5}"/>
    <hyperlink ref="ABI135" location="All!B1555" display="PSYK_SKSOPR" xr:uid="{B683DCE5-2F64-46E8-B2C2-50720ED4FE69}"/>
    <hyperlink ref="ABQ135" location="All!B1555" display="PSYK_SKSOPR" xr:uid="{128C0F12-CD55-42CA-9181-364274AD48CD}"/>
    <hyperlink ref="ABY135" location="All!B1555" display="PSYK_SKSOPR" xr:uid="{7661CB76-EC4E-4D07-AA80-E99107D174D1}"/>
    <hyperlink ref="ACG135" location="All!B1555" display="PSYK_SKSOPR" xr:uid="{4A293CE9-11CC-4988-9C29-F2E506CC3D71}"/>
    <hyperlink ref="ACO135" location="All!B1555" display="PSYK_SKSOPR" xr:uid="{0501F860-F42A-41F8-B54A-4F48D6EE500E}"/>
    <hyperlink ref="ACW135" location="All!B1555" display="PSYK_SKSOPR" xr:uid="{8449EEBA-E765-4271-B6AE-0FE33E66A799}"/>
    <hyperlink ref="ADE135" location="All!B1555" display="PSYK_SKSOPR" xr:uid="{ADD12903-C0AC-4BB3-A7A8-4E20B0BB9219}"/>
    <hyperlink ref="ADM135" location="All!B1555" display="PSYK_SKSOPR" xr:uid="{E5BABAB6-4263-4303-985B-43B49EC78AE5}"/>
    <hyperlink ref="ADU135" location="All!B1555" display="PSYK_SKSOPR" xr:uid="{332FAFD8-EF4B-4EC1-BF0B-0C1277F3AE17}"/>
    <hyperlink ref="AEC135" location="All!B1555" display="PSYK_SKSOPR" xr:uid="{EB119570-BB63-4DA0-8C29-03D50B9DEF55}"/>
    <hyperlink ref="AEK135" location="All!B1555" display="PSYK_SKSOPR" xr:uid="{45E7CEBE-106C-4030-9DF1-B0BEFFCDB821}"/>
    <hyperlink ref="AES135" location="All!B1555" display="PSYK_SKSOPR" xr:uid="{07E397BC-CE0F-4ABC-8E54-DF97AC54501F}"/>
    <hyperlink ref="AFA135" location="All!B1555" display="PSYK_SKSOPR" xr:uid="{A07A66AC-A51F-40D3-9702-3FA1B760D8C2}"/>
    <hyperlink ref="AFI135" location="All!B1555" display="PSYK_SKSOPR" xr:uid="{E75A5EB0-8D52-440E-ACC2-600198F56420}"/>
    <hyperlink ref="AFQ135" location="All!B1555" display="PSYK_SKSOPR" xr:uid="{8ABE3FED-038E-46B0-A384-3A3A1F08D5B5}"/>
    <hyperlink ref="AFY135" location="All!B1555" display="PSYK_SKSOPR" xr:uid="{7612052B-A4DE-49E9-9C2E-8529D9E17CED}"/>
    <hyperlink ref="AGG135" location="All!B1555" display="PSYK_SKSOPR" xr:uid="{E528A14B-6BA3-4609-9821-621268987852}"/>
    <hyperlink ref="AGO135" location="All!B1555" display="PSYK_SKSOPR" xr:uid="{3ED4BF26-0B8F-47D3-AAE4-E885B7FAC8CA}"/>
    <hyperlink ref="AGW135" location="All!B1555" display="PSYK_SKSOPR" xr:uid="{27C61F52-1732-4600-B370-EAD86E2280F3}"/>
    <hyperlink ref="AHE135" location="All!B1555" display="PSYK_SKSOPR" xr:uid="{8ED8E5D7-44D4-4C05-8EA3-DE1AE3108EC3}"/>
    <hyperlink ref="AHM135" location="All!B1555" display="PSYK_SKSOPR" xr:uid="{1D300F75-A168-459B-A1A3-7B104A5A6735}"/>
    <hyperlink ref="AHU135" location="All!B1555" display="PSYK_SKSOPR" xr:uid="{09310D2D-A066-49BB-A742-35B7173CD2E0}"/>
    <hyperlink ref="AIC135" location="All!B1555" display="PSYK_SKSOPR" xr:uid="{A5FA6BE7-FBA4-4417-B2F1-39AC575FE468}"/>
    <hyperlink ref="AIK135" location="All!B1555" display="PSYK_SKSOPR" xr:uid="{0B75BC8A-6F3D-412A-B947-36C27950F7CF}"/>
    <hyperlink ref="AIS135" location="All!B1555" display="PSYK_SKSOPR" xr:uid="{C94E0744-C9D7-4F53-8A6A-E0A927D24981}"/>
    <hyperlink ref="AJA135" location="All!B1555" display="PSYK_SKSOPR" xr:uid="{9867BA4C-C1C1-456A-9F9E-AD380AFEA5E0}"/>
    <hyperlink ref="AJI135" location="All!B1555" display="PSYK_SKSOPR" xr:uid="{EB8979BB-6EA0-4F7A-A9E4-0F6431D4A764}"/>
    <hyperlink ref="AJQ135" location="All!B1555" display="PSYK_SKSOPR" xr:uid="{A27EFFAB-7792-4F1E-92B0-C9731EF5B079}"/>
    <hyperlink ref="AJY135" location="All!B1555" display="PSYK_SKSOPR" xr:uid="{5B14A45B-A34C-4B41-9FD6-D853794057E4}"/>
    <hyperlink ref="AKG135" location="All!B1555" display="PSYK_SKSOPR" xr:uid="{41F47354-2612-4BE5-9EFC-2F21CB35CBB1}"/>
    <hyperlink ref="AKO135" location="All!B1555" display="PSYK_SKSOPR" xr:uid="{715C1A54-C53E-44EC-9EEA-C0EDD3179FAA}"/>
    <hyperlink ref="AKW135" location="All!B1555" display="PSYK_SKSOPR" xr:uid="{A9CA76AF-A4DF-40A9-BB23-C134B0428E62}"/>
    <hyperlink ref="ALE135" location="All!B1555" display="PSYK_SKSOPR" xr:uid="{D3F21C98-4450-45A7-9ADC-C967C25AA11C}"/>
    <hyperlink ref="ALM135" location="All!B1555" display="PSYK_SKSOPR" xr:uid="{D5FB2828-79C6-46DE-BAFC-70F9949AEC15}"/>
    <hyperlink ref="ALU135" location="All!B1555" display="PSYK_SKSOPR" xr:uid="{664B0712-F7C0-4566-8FD2-FEF4C403DB75}"/>
    <hyperlink ref="AMC135" location="All!B1555" display="PSYK_SKSOPR" xr:uid="{072E52BC-7FDC-4A6C-B14E-194FFE836584}"/>
    <hyperlink ref="AMK135" location="All!B1555" display="PSYK_SKSOPR" xr:uid="{1D432553-4497-47B5-820B-11DF0624E9C2}"/>
    <hyperlink ref="AMS135" location="All!B1555" display="PSYK_SKSOPR" xr:uid="{F5F25E9B-51A7-4C35-A917-E744A6457F50}"/>
    <hyperlink ref="ANA135" location="All!B1555" display="PSYK_SKSOPR" xr:uid="{C524ED82-9619-4C4C-8E48-7EAFE91D6DFC}"/>
    <hyperlink ref="ANI135" location="All!B1555" display="PSYK_SKSOPR" xr:uid="{9516A298-1E8E-438D-B5C4-DAC6FFB2BB76}"/>
    <hyperlink ref="ANQ135" location="All!B1555" display="PSYK_SKSOPR" xr:uid="{454F2083-2CAF-40BB-BB84-87D963B069E5}"/>
    <hyperlink ref="ANY135" location="All!B1555" display="PSYK_SKSOPR" xr:uid="{1075E268-2C7D-4D2B-BCE8-E6BA37715ABE}"/>
    <hyperlink ref="AOG135" location="All!B1555" display="PSYK_SKSOPR" xr:uid="{5F25482B-F8C6-4DD4-9925-DF7E75F73451}"/>
    <hyperlink ref="AOO135" location="All!B1555" display="PSYK_SKSOPR" xr:uid="{6153CBC7-1150-4A8D-80DD-1C8339C31DED}"/>
    <hyperlink ref="AOW135" location="All!B1555" display="PSYK_SKSOPR" xr:uid="{D2FDB23A-A5D9-4C20-9425-C2D56AEDFAA7}"/>
    <hyperlink ref="APE135" location="All!B1555" display="PSYK_SKSOPR" xr:uid="{97DD1377-41E4-43AF-9B8C-DFDB2D1E6E6D}"/>
    <hyperlink ref="APM135" location="All!B1555" display="PSYK_SKSOPR" xr:uid="{D696C81A-6071-412E-A04C-7FB752F2AB45}"/>
    <hyperlink ref="APU135" location="All!B1555" display="PSYK_SKSOPR" xr:uid="{B34A2400-740A-4CF7-A460-679FBC3EB919}"/>
    <hyperlink ref="AQC135" location="All!B1555" display="PSYK_SKSOPR" xr:uid="{48A5A519-28EC-4387-A64C-49889D9CA1C5}"/>
    <hyperlink ref="AQK135" location="All!B1555" display="PSYK_SKSOPR" xr:uid="{B1A01F77-937A-4091-8ECA-6978DDDC1E64}"/>
    <hyperlink ref="AQS135" location="All!B1555" display="PSYK_SKSOPR" xr:uid="{2686F13A-AED9-44DC-B426-B04B66DEEF21}"/>
    <hyperlink ref="ARA135" location="All!B1555" display="PSYK_SKSOPR" xr:uid="{ED68B0AB-89D2-4B71-8FE9-7892F94F9AE9}"/>
    <hyperlink ref="ARI135" location="All!B1555" display="PSYK_SKSOPR" xr:uid="{83E6BF91-CEC0-4849-A313-0821C81B6113}"/>
    <hyperlink ref="ARQ135" location="All!B1555" display="PSYK_SKSOPR" xr:uid="{3A07A46A-8113-4B3E-B081-5A7160D8BEB6}"/>
    <hyperlink ref="ARY135" location="All!B1555" display="PSYK_SKSOPR" xr:uid="{2CCD276F-E7FF-49DB-9FE2-EAE90013149A}"/>
    <hyperlink ref="ASG135" location="All!B1555" display="PSYK_SKSOPR" xr:uid="{D38C942A-167D-46F4-9B59-D2681192D005}"/>
    <hyperlink ref="ASO135" location="All!B1555" display="PSYK_SKSOPR" xr:uid="{AD306995-BB8E-4430-B3D7-4620442AF2C1}"/>
    <hyperlink ref="ASW135" location="All!B1555" display="PSYK_SKSOPR" xr:uid="{9411E85E-BD35-4F08-9ACD-DCBFE7859C78}"/>
    <hyperlink ref="ATE135" location="All!B1555" display="PSYK_SKSOPR" xr:uid="{685076B4-BC1A-4439-84D4-7F037AB098D1}"/>
    <hyperlink ref="ATM135" location="All!B1555" display="PSYK_SKSOPR" xr:uid="{3C7EC498-B157-479C-B1E0-49352219541F}"/>
    <hyperlink ref="ATU135" location="All!B1555" display="PSYK_SKSOPR" xr:uid="{D60DB5D3-B3D7-403F-B816-906EFD11D7D3}"/>
    <hyperlink ref="AUC135" location="All!B1555" display="PSYK_SKSOPR" xr:uid="{9DA13746-6BFF-44D6-985A-9AE5A9C656D2}"/>
    <hyperlink ref="AUK135" location="All!B1555" display="PSYK_SKSOPR" xr:uid="{92953275-8FB6-4D01-9FB8-1B02AE7F104D}"/>
    <hyperlink ref="AUS135" location="All!B1555" display="PSYK_SKSOPR" xr:uid="{C1EB3BD2-EEB5-4EBC-86B7-8ADF081B3569}"/>
    <hyperlink ref="AVA135" location="All!B1555" display="PSYK_SKSOPR" xr:uid="{55DDD9C0-E0E4-4373-B158-1BB3B99A55A1}"/>
    <hyperlink ref="AVI135" location="All!B1555" display="PSYK_SKSOPR" xr:uid="{A56F3544-1DC0-4CE0-9AB3-E77589EC74D4}"/>
    <hyperlink ref="AVQ135" location="All!B1555" display="PSYK_SKSOPR" xr:uid="{50AF6A1B-7EAC-4EAB-B711-57948373416C}"/>
    <hyperlink ref="AVY135" location="All!B1555" display="PSYK_SKSOPR" xr:uid="{CE1FA0DA-780A-40FE-83F7-B2D52CBBF815}"/>
    <hyperlink ref="AWG135" location="All!B1555" display="PSYK_SKSOPR" xr:uid="{BF34687E-5B37-4BF0-AA22-8523C4AE09B7}"/>
    <hyperlink ref="AWO135" location="All!B1555" display="PSYK_SKSOPR" xr:uid="{A59E43F9-5FF6-484C-89CF-43E48F46B734}"/>
    <hyperlink ref="AWW135" location="All!B1555" display="PSYK_SKSOPR" xr:uid="{623C361B-DDBF-4FC4-BB2E-8928A76CFF2F}"/>
    <hyperlink ref="AXE135" location="All!B1555" display="PSYK_SKSOPR" xr:uid="{9C0829BA-18F4-4361-B068-7E0B48D93D21}"/>
    <hyperlink ref="AXM135" location="All!B1555" display="PSYK_SKSOPR" xr:uid="{0FB7556A-7150-41F5-B596-A32640D64B2A}"/>
    <hyperlink ref="AXU135" location="All!B1555" display="PSYK_SKSOPR" xr:uid="{5884FB5B-F986-4B31-B5F2-9A1978F251D9}"/>
    <hyperlink ref="AYC135" location="All!B1555" display="PSYK_SKSOPR" xr:uid="{C0E61400-65BD-4B17-9E43-1502647D88DC}"/>
    <hyperlink ref="AYK135" location="All!B1555" display="PSYK_SKSOPR" xr:uid="{2A4EB9FC-7BED-4E4D-B70E-2BDC3A5794DC}"/>
    <hyperlink ref="AYS135" location="All!B1555" display="PSYK_SKSOPR" xr:uid="{B758158B-29C9-4442-B864-A9D934557047}"/>
    <hyperlink ref="AZA135" location="All!B1555" display="PSYK_SKSOPR" xr:uid="{7B0F58F8-3BB0-4D6A-86C6-D0A9A64B1BAC}"/>
    <hyperlink ref="AZI135" location="All!B1555" display="PSYK_SKSOPR" xr:uid="{2AAFFB26-1F18-4A13-B4E2-1C57EDDC9864}"/>
    <hyperlink ref="AZQ135" location="All!B1555" display="PSYK_SKSOPR" xr:uid="{5DE0B696-58F1-430C-ABF4-9C681E3A019B}"/>
    <hyperlink ref="AZY135" location="All!B1555" display="PSYK_SKSOPR" xr:uid="{406487BA-26A4-4560-88BE-492DDA60A9E0}"/>
    <hyperlink ref="BAG135" location="All!B1555" display="PSYK_SKSOPR" xr:uid="{232EBAEF-27F5-41F3-9FD9-E1744E523CDF}"/>
    <hyperlink ref="BAO135" location="All!B1555" display="PSYK_SKSOPR" xr:uid="{B65480B9-9A55-4C7D-BEF3-6830BBE1306E}"/>
    <hyperlink ref="BAW135" location="All!B1555" display="PSYK_SKSOPR" xr:uid="{0BC723E5-80D0-4BD6-A42B-348DE1BB41A1}"/>
    <hyperlink ref="BBE135" location="All!B1555" display="PSYK_SKSOPR" xr:uid="{EC24BB30-043A-4C1D-9AE0-44D7AA145D40}"/>
    <hyperlink ref="BBM135" location="All!B1555" display="PSYK_SKSOPR" xr:uid="{7EC95D72-D9DE-4509-9614-D539663AF668}"/>
    <hyperlink ref="BBU135" location="All!B1555" display="PSYK_SKSOPR" xr:uid="{8D36329C-1D46-48DF-AFAE-F82AED2E5F2B}"/>
    <hyperlink ref="BCC135" location="All!B1555" display="PSYK_SKSOPR" xr:uid="{857299E5-7056-4E63-8C6E-8C5223F2380D}"/>
    <hyperlink ref="BCK135" location="All!B1555" display="PSYK_SKSOPR" xr:uid="{7F077209-C9E1-4350-8AF0-3E94686C447B}"/>
    <hyperlink ref="BCS135" location="All!B1555" display="PSYK_SKSOPR" xr:uid="{883AE5F1-F77B-4C21-B90B-12EC84660D83}"/>
    <hyperlink ref="BDA135" location="All!B1555" display="PSYK_SKSOPR" xr:uid="{8A2C3749-DB30-4C55-83A5-218E6E9D3554}"/>
    <hyperlink ref="BDI135" location="All!B1555" display="PSYK_SKSOPR" xr:uid="{17F9C588-5133-418B-AE71-5131D4C3E820}"/>
    <hyperlink ref="BDQ135" location="All!B1555" display="PSYK_SKSOPR" xr:uid="{2F58840C-2723-4204-92C4-2BF31B8364B0}"/>
    <hyperlink ref="BDY135" location="All!B1555" display="PSYK_SKSOPR" xr:uid="{A9144DAF-3A12-4E4E-AB8D-C55F5B033BB2}"/>
    <hyperlink ref="BEG135" location="All!B1555" display="PSYK_SKSOPR" xr:uid="{1E8D948C-37A0-4BF6-B083-A1FA5F899747}"/>
    <hyperlink ref="BEO135" location="All!B1555" display="PSYK_SKSOPR" xr:uid="{AD4F8F3A-5B04-458F-A51E-842095BE3CD7}"/>
    <hyperlink ref="BEW135" location="All!B1555" display="PSYK_SKSOPR" xr:uid="{CED0516D-4707-489C-861F-B13711C61B7C}"/>
    <hyperlink ref="BFE135" location="All!B1555" display="PSYK_SKSOPR" xr:uid="{BE4C03FE-23C9-4A88-B46D-01FA97D28553}"/>
    <hyperlink ref="BFM135" location="All!B1555" display="PSYK_SKSOPR" xr:uid="{138F0849-C0FF-4418-AADA-4793BDBBDA0C}"/>
    <hyperlink ref="BFU135" location="All!B1555" display="PSYK_SKSOPR" xr:uid="{742E0049-3926-4636-9D12-62C38249645C}"/>
    <hyperlink ref="BGC135" location="All!B1555" display="PSYK_SKSOPR" xr:uid="{33C53452-0EEF-4131-8D51-AD8362FD4FE4}"/>
    <hyperlink ref="BGK135" location="All!B1555" display="PSYK_SKSOPR" xr:uid="{3398C053-4BBD-4F77-94CB-39D2167477CF}"/>
    <hyperlink ref="BGS135" location="All!B1555" display="PSYK_SKSOPR" xr:uid="{6316E680-06D3-494E-8B3B-E72B3DCFBD6E}"/>
    <hyperlink ref="BHA135" location="All!B1555" display="PSYK_SKSOPR" xr:uid="{8CD9D817-8415-48F1-A6BD-894183060571}"/>
    <hyperlink ref="BHI135" location="All!B1555" display="PSYK_SKSOPR" xr:uid="{C47156B6-22B7-42C7-9D69-251CD841F468}"/>
    <hyperlink ref="BHQ135" location="All!B1555" display="PSYK_SKSOPR" xr:uid="{43A91C27-D53A-4B17-9E71-F0AE69A31093}"/>
    <hyperlink ref="BHY135" location="All!B1555" display="PSYK_SKSOPR" xr:uid="{5990FD3C-69EC-4AE6-88F2-4C11AF90E993}"/>
    <hyperlink ref="BIG135" location="All!B1555" display="PSYK_SKSOPR" xr:uid="{CA52965B-B3E1-4307-B97C-2C911A05E1E5}"/>
    <hyperlink ref="BIO135" location="All!B1555" display="PSYK_SKSOPR" xr:uid="{4572D9BB-D628-4E21-B8D8-A4FB96E48B21}"/>
    <hyperlink ref="BIW135" location="All!B1555" display="PSYK_SKSOPR" xr:uid="{D15068C0-08B5-4488-B58C-5AA9E58A665A}"/>
    <hyperlink ref="BJE135" location="All!B1555" display="PSYK_SKSOPR" xr:uid="{1A2AF368-2243-4B91-93D9-A77E21327C90}"/>
    <hyperlink ref="BJM135" location="All!B1555" display="PSYK_SKSOPR" xr:uid="{0CC3F38D-1099-43B9-BFE7-FBE623F16B77}"/>
    <hyperlink ref="BJU135" location="All!B1555" display="PSYK_SKSOPR" xr:uid="{EDD77FF0-1930-4590-9247-F1C584F4B29F}"/>
    <hyperlink ref="BKC135" location="All!B1555" display="PSYK_SKSOPR" xr:uid="{15A6F8DF-4418-4299-AA20-DFDB0677DF42}"/>
    <hyperlink ref="BKK135" location="All!B1555" display="PSYK_SKSOPR" xr:uid="{8F8D0432-C2A3-4508-8FBF-1E0D1AB294BB}"/>
    <hyperlink ref="BKS135" location="All!B1555" display="PSYK_SKSOPR" xr:uid="{E5C97790-43F4-4B01-B4E1-030B99FBAE93}"/>
    <hyperlink ref="BLA135" location="All!B1555" display="PSYK_SKSOPR" xr:uid="{F481A626-0339-48FD-82F0-D3158026D91C}"/>
    <hyperlink ref="BLI135" location="All!B1555" display="PSYK_SKSOPR" xr:uid="{20E36A91-9E6E-4FEF-8FC8-DF78CF7E51BB}"/>
    <hyperlink ref="BLQ135" location="All!B1555" display="PSYK_SKSOPR" xr:uid="{814C51C4-4502-4198-B54F-3D809C9C8064}"/>
    <hyperlink ref="BLY135" location="All!B1555" display="PSYK_SKSOPR" xr:uid="{4E603CB5-17FE-4F31-9A46-89E0BA828905}"/>
    <hyperlink ref="BMG135" location="All!B1555" display="PSYK_SKSOPR" xr:uid="{3C2915F9-35C9-420D-BE5C-4D282EA3B4D9}"/>
    <hyperlink ref="BMO135" location="All!B1555" display="PSYK_SKSOPR" xr:uid="{E0B9B9E3-3026-47BE-AB1E-04AD8FC3F836}"/>
    <hyperlink ref="BMW135" location="All!B1555" display="PSYK_SKSOPR" xr:uid="{2F147AD9-BA90-4D00-BB7D-906769BDAE16}"/>
    <hyperlink ref="BNE135" location="All!B1555" display="PSYK_SKSOPR" xr:uid="{6A52C8AB-D70A-47C6-8A5B-09BD71EA4074}"/>
    <hyperlink ref="BNM135" location="All!B1555" display="PSYK_SKSOPR" xr:uid="{6E5BA923-A9DD-43D0-BAE4-A2F1F47BFBDC}"/>
    <hyperlink ref="BNU135" location="All!B1555" display="PSYK_SKSOPR" xr:uid="{408D2E83-4BE9-4222-924C-09DFA5CA1933}"/>
    <hyperlink ref="BOC135" location="All!B1555" display="PSYK_SKSOPR" xr:uid="{200810A9-AFA4-4F95-A5F0-C4BD88095214}"/>
    <hyperlink ref="BOK135" location="All!B1555" display="PSYK_SKSOPR" xr:uid="{BBF06F1F-C36C-442F-BD00-AB0E0CB44F3A}"/>
    <hyperlink ref="BOS135" location="All!B1555" display="PSYK_SKSOPR" xr:uid="{1AB3848E-70D5-4D8E-A219-340798E1C205}"/>
    <hyperlink ref="BPA135" location="All!B1555" display="PSYK_SKSOPR" xr:uid="{3C378B48-30F1-4130-BA0F-C710B64D589D}"/>
    <hyperlink ref="BPI135" location="All!B1555" display="PSYK_SKSOPR" xr:uid="{331F2700-413A-4752-8868-46863A92888C}"/>
    <hyperlink ref="BPQ135" location="All!B1555" display="PSYK_SKSOPR" xr:uid="{1FB2B54F-255A-4B97-A565-9026575053CF}"/>
    <hyperlink ref="BPY135" location="All!B1555" display="PSYK_SKSOPR" xr:uid="{F7A0DDF5-0936-43AC-8BFE-59BB1DEB3D72}"/>
    <hyperlink ref="BQG135" location="All!B1555" display="PSYK_SKSOPR" xr:uid="{A540A69C-EADA-4D4B-81BB-11F3E409B765}"/>
    <hyperlink ref="BQO135" location="All!B1555" display="PSYK_SKSOPR" xr:uid="{998CDFC9-43CF-420A-A696-11E0C8BF24A5}"/>
    <hyperlink ref="BQW135" location="All!B1555" display="PSYK_SKSOPR" xr:uid="{1FAA1FBC-D041-45F1-B51A-6BAA6253759D}"/>
    <hyperlink ref="BRE135" location="All!B1555" display="PSYK_SKSOPR" xr:uid="{CFB47DDF-9106-45C3-9F13-98038E554D8F}"/>
    <hyperlink ref="BRM135" location="All!B1555" display="PSYK_SKSOPR" xr:uid="{9D2B9F67-A3B6-4D73-A4C8-5EC4B2B369A0}"/>
    <hyperlink ref="BRU135" location="All!B1555" display="PSYK_SKSOPR" xr:uid="{CFD571A5-AC97-4B09-9C03-EC93BE05E1A9}"/>
    <hyperlink ref="BSC135" location="All!B1555" display="PSYK_SKSOPR" xr:uid="{DFE1053F-3BF1-4071-BB39-1FE85420D85D}"/>
    <hyperlink ref="BSK135" location="All!B1555" display="PSYK_SKSOPR" xr:uid="{F25B6F40-199E-4EC8-B3B1-3FC89339F89F}"/>
    <hyperlink ref="BSS135" location="All!B1555" display="PSYK_SKSOPR" xr:uid="{81D09408-DD64-442B-8493-264A20449624}"/>
    <hyperlink ref="BTA135" location="All!B1555" display="PSYK_SKSOPR" xr:uid="{1A225A77-078A-4D55-AE18-9C35155712E7}"/>
    <hyperlink ref="BTI135" location="All!B1555" display="PSYK_SKSOPR" xr:uid="{15A1C136-760E-4AC0-AA40-E91AB1F6D3DF}"/>
    <hyperlink ref="BTQ135" location="All!B1555" display="PSYK_SKSOPR" xr:uid="{A9BB270A-29A4-463C-A01A-501CC47B6BB7}"/>
    <hyperlink ref="BTY135" location="All!B1555" display="PSYK_SKSOPR" xr:uid="{ADD5D23B-9402-467E-A84B-C120102E020F}"/>
    <hyperlink ref="BUG135" location="All!B1555" display="PSYK_SKSOPR" xr:uid="{AD84B056-AB9F-4882-8724-8B13769B050C}"/>
    <hyperlink ref="BUO135" location="All!B1555" display="PSYK_SKSOPR" xr:uid="{3F33EEB7-BC14-4F4D-A48A-685A9D8E7FF7}"/>
    <hyperlink ref="BUW135" location="All!B1555" display="PSYK_SKSOPR" xr:uid="{6894A420-6E9B-4EB5-9FC9-206F5DF06B1D}"/>
    <hyperlink ref="BVE135" location="All!B1555" display="PSYK_SKSOPR" xr:uid="{1A5159D5-3646-47CE-8DC9-C85F2A173C8F}"/>
    <hyperlink ref="BVM135" location="All!B1555" display="PSYK_SKSOPR" xr:uid="{ACD935CE-6956-45F9-952E-BFD951120F80}"/>
    <hyperlink ref="BVU135" location="All!B1555" display="PSYK_SKSOPR" xr:uid="{687CF732-4635-4518-8C86-A5731F012822}"/>
    <hyperlink ref="BWC135" location="All!B1555" display="PSYK_SKSOPR" xr:uid="{A7FD3F1A-A0AC-4D75-A789-58FEB67BE93F}"/>
    <hyperlink ref="BWK135" location="All!B1555" display="PSYK_SKSOPR" xr:uid="{82FEEB76-BC4B-4877-A3CB-19B193E1950D}"/>
    <hyperlink ref="BWS135" location="All!B1555" display="PSYK_SKSOPR" xr:uid="{44FE748A-BF98-47A9-B4B2-81AA43648C55}"/>
    <hyperlink ref="BXA135" location="All!B1555" display="PSYK_SKSOPR" xr:uid="{0A66ECFB-C867-497F-A072-416537415F1B}"/>
    <hyperlink ref="BXI135" location="All!B1555" display="PSYK_SKSOPR" xr:uid="{0525BF90-2E8F-4B54-AAB8-AD03B8171DBD}"/>
    <hyperlink ref="BXQ135" location="All!B1555" display="PSYK_SKSOPR" xr:uid="{3BABC668-2A0F-46C3-8DF5-6B0B2490DCE3}"/>
    <hyperlink ref="BXY135" location="All!B1555" display="PSYK_SKSOPR" xr:uid="{F8BAADE9-A58D-404E-8282-51E155E048A8}"/>
    <hyperlink ref="BYG135" location="All!B1555" display="PSYK_SKSOPR" xr:uid="{E640647F-8148-4A7D-A11D-0CF8204ED7B1}"/>
    <hyperlink ref="BYO135" location="All!B1555" display="PSYK_SKSOPR" xr:uid="{99933FA5-C0AB-4C9F-9790-0AF003285A8C}"/>
    <hyperlink ref="BYW135" location="All!B1555" display="PSYK_SKSOPR" xr:uid="{054168FE-8E66-4984-9C0E-1EAFC3CE7B62}"/>
    <hyperlink ref="BZE135" location="All!B1555" display="PSYK_SKSOPR" xr:uid="{336FAB6F-2549-49EF-8BBC-5D77227D6704}"/>
    <hyperlink ref="BZM135" location="All!B1555" display="PSYK_SKSOPR" xr:uid="{F53A37F3-B31D-47CF-B6F1-713B41956302}"/>
    <hyperlink ref="BZU135" location="All!B1555" display="PSYK_SKSOPR" xr:uid="{2C8B48FE-138F-4759-AE2C-320F5A51FE75}"/>
    <hyperlink ref="CAC135" location="All!B1555" display="PSYK_SKSOPR" xr:uid="{3B35F404-CDF8-471B-BF54-DDFED59F1705}"/>
    <hyperlink ref="CAK135" location="All!B1555" display="PSYK_SKSOPR" xr:uid="{C787CE1E-CEE9-47DD-A4B3-41FC339D36B1}"/>
    <hyperlink ref="CAS135" location="All!B1555" display="PSYK_SKSOPR" xr:uid="{D520D437-4B22-4773-AF60-EC91BCA5143D}"/>
    <hyperlink ref="CBA135" location="All!B1555" display="PSYK_SKSOPR" xr:uid="{F14D1072-EF5A-497E-88D3-141FFCB1ECCD}"/>
    <hyperlink ref="CBI135" location="All!B1555" display="PSYK_SKSOPR" xr:uid="{99835AAD-1925-40B3-B905-25CE106DE52A}"/>
    <hyperlink ref="CBQ135" location="All!B1555" display="PSYK_SKSOPR" xr:uid="{3A032E9E-5F8B-4F9A-9F9A-AAA3BEA83D98}"/>
    <hyperlink ref="CBY135" location="All!B1555" display="PSYK_SKSOPR" xr:uid="{99E943EF-3121-4473-9057-4BB607E9E732}"/>
    <hyperlink ref="CCG135" location="All!B1555" display="PSYK_SKSOPR" xr:uid="{F6503CEE-316D-4DAA-B580-010AE8C19E3E}"/>
    <hyperlink ref="CCO135" location="All!B1555" display="PSYK_SKSOPR" xr:uid="{DF1D1516-ABE8-4EFE-9DAC-1B0551C7CD5D}"/>
    <hyperlink ref="CCW135" location="All!B1555" display="PSYK_SKSOPR" xr:uid="{BCAB421C-A7DF-4182-BA1B-856484CED822}"/>
    <hyperlink ref="CDE135" location="All!B1555" display="PSYK_SKSOPR" xr:uid="{99CB9197-DD21-4C0E-84EF-413B060D6467}"/>
    <hyperlink ref="CDM135" location="All!B1555" display="PSYK_SKSOPR" xr:uid="{D8C3B4AA-A62A-4D60-872F-2765615F8416}"/>
    <hyperlink ref="CDU135" location="All!B1555" display="PSYK_SKSOPR" xr:uid="{40E7F534-4D60-4341-AEC6-A2138851313B}"/>
    <hyperlink ref="CEC135" location="All!B1555" display="PSYK_SKSOPR" xr:uid="{121E7BC5-81F8-4A5B-AF97-830BC6306386}"/>
    <hyperlink ref="CEK135" location="All!B1555" display="PSYK_SKSOPR" xr:uid="{7206F6EF-B00C-4E55-9E48-67CA6A8556C9}"/>
    <hyperlink ref="CES135" location="All!B1555" display="PSYK_SKSOPR" xr:uid="{0D56AF44-C368-45BD-8233-EB9E92783845}"/>
    <hyperlink ref="CFA135" location="All!B1555" display="PSYK_SKSOPR" xr:uid="{D8AA2A23-818A-4A9E-B40A-2B6F4347B1EA}"/>
    <hyperlink ref="CFI135" location="All!B1555" display="PSYK_SKSOPR" xr:uid="{0FF812AC-2105-4C53-B52A-243CA34F50C3}"/>
    <hyperlink ref="CFQ135" location="All!B1555" display="PSYK_SKSOPR" xr:uid="{986D344C-D255-475A-A989-96057C9AEBFC}"/>
    <hyperlink ref="CFY135" location="All!B1555" display="PSYK_SKSOPR" xr:uid="{106EBB00-D1C3-4E69-9211-B29121DB9C20}"/>
    <hyperlink ref="CGG135" location="All!B1555" display="PSYK_SKSOPR" xr:uid="{79BC74F9-73A8-4F1E-AFA2-53913FE6136F}"/>
    <hyperlink ref="CGO135" location="All!B1555" display="PSYK_SKSOPR" xr:uid="{8B5A68AE-2D71-474A-AF6D-CECDCE146379}"/>
    <hyperlink ref="CGW135" location="All!B1555" display="PSYK_SKSOPR" xr:uid="{F153B0A5-5717-42A0-B31E-C95DB039F1C9}"/>
    <hyperlink ref="CHE135" location="All!B1555" display="PSYK_SKSOPR" xr:uid="{99C5405F-5AFC-4CAF-ACA8-2FC76DD33459}"/>
    <hyperlink ref="CHM135" location="All!B1555" display="PSYK_SKSOPR" xr:uid="{D8572474-A0BD-4AF9-B769-9783928DFB77}"/>
    <hyperlink ref="CHU135" location="All!B1555" display="PSYK_SKSOPR" xr:uid="{0675CA1D-906C-4E5E-8A47-2B1925A91C59}"/>
    <hyperlink ref="CIC135" location="All!B1555" display="PSYK_SKSOPR" xr:uid="{189E9FF4-4D54-4C35-BEF5-0CA55194942E}"/>
    <hyperlink ref="CIK135" location="All!B1555" display="PSYK_SKSOPR" xr:uid="{513D30AF-35A7-4A80-A2C1-3007AB7C06C8}"/>
    <hyperlink ref="CIS135" location="All!B1555" display="PSYK_SKSOPR" xr:uid="{3768773E-0EE2-4426-8F72-6B7530811AF1}"/>
    <hyperlink ref="CJA135" location="All!B1555" display="PSYK_SKSOPR" xr:uid="{9A31F1C0-BFD2-41B4-9505-F8778CD1647C}"/>
    <hyperlink ref="CJI135" location="All!B1555" display="PSYK_SKSOPR" xr:uid="{1A2C91EE-58C0-4CB0-BF70-6396AA93B425}"/>
    <hyperlink ref="CJQ135" location="All!B1555" display="PSYK_SKSOPR" xr:uid="{29CB6360-70AC-4752-96E9-F05D23DBA98C}"/>
    <hyperlink ref="CJY135" location="All!B1555" display="PSYK_SKSOPR" xr:uid="{C2AEBECE-2321-4876-B53C-85404C60CA70}"/>
    <hyperlink ref="CKG135" location="All!B1555" display="PSYK_SKSOPR" xr:uid="{38E6FB85-1C2F-469D-B84B-3A5817A4893F}"/>
    <hyperlink ref="CKO135" location="All!B1555" display="PSYK_SKSOPR" xr:uid="{130FBB5D-CBDF-48A3-95CF-A1CE6EA8790A}"/>
    <hyperlink ref="CKW135" location="All!B1555" display="PSYK_SKSOPR" xr:uid="{747F49CA-7394-445A-8A59-CAA83FF7FF96}"/>
    <hyperlink ref="CLE135" location="All!B1555" display="PSYK_SKSOPR" xr:uid="{DF654C64-75D8-4AFA-AB1E-DD30B976BA4F}"/>
    <hyperlink ref="CLM135" location="All!B1555" display="PSYK_SKSOPR" xr:uid="{89757F1E-D875-4061-BDF3-AF974B356F0D}"/>
    <hyperlink ref="CLU135" location="All!B1555" display="PSYK_SKSOPR" xr:uid="{6E4BD7A0-97A9-4255-9471-A003F08A273D}"/>
    <hyperlink ref="CMC135" location="All!B1555" display="PSYK_SKSOPR" xr:uid="{D2150226-0887-4934-855C-65D0743B9F9A}"/>
    <hyperlink ref="CMK135" location="All!B1555" display="PSYK_SKSOPR" xr:uid="{CA804C59-FD12-4FE6-AAE2-A2FD52A1A2B8}"/>
    <hyperlink ref="CMS135" location="All!B1555" display="PSYK_SKSOPR" xr:uid="{2A3FAA74-9BFD-4156-A060-97795FF84570}"/>
    <hyperlink ref="CNA135" location="All!B1555" display="PSYK_SKSOPR" xr:uid="{590C0EE4-E4D9-4A01-9726-2A29913A16BD}"/>
    <hyperlink ref="CNI135" location="All!B1555" display="PSYK_SKSOPR" xr:uid="{1D5313BE-8FE8-4D05-BE5D-7E3D799AC54A}"/>
    <hyperlink ref="CNQ135" location="All!B1555" display="PSYK_SKSOPR" xr:uid="{BF02CE40-DBDD-40D7-8A1E-99DFAFB56E43}"/>
    <hyperlink ref="CNY135" location="All!B1555" display="PSYK_SKSOPR" xr:uid="{557DE761-47A4-4DE6-BB71-EB3833543995}"/>
    <hyperlink ref="COG135" location="All!B1555" display="PSYK_SKSOPR" xr:uid="{32ADD36F-C485-4BE4-8969-A25049FEA881}"/>
    <hyperlink ref="COO135" location="All!B1555" display="PSYK_SKSOPR" xr:uid="{AA325AC5-583A-443E-9A29-E7C058D43BF3}"/>
    <hyperlink ref="COW135" location="All!B1555" display="PSYK_SKSOPR" xr:uid="{25D2AC32-3881-4E56-8B3B-005B534CB414}"/>
    <hyperlink ref="CPE135" location="All!B1555" display="PSYK_SKSOPR" xr:uid="{AB99D510-D2EF-4C85-8A5C-472B9428A289}"/>
    <hyperlink ref="CPM135" location="All!B1555" display="PSYK_SKSOPR" xr:uid="{326594A2-7B8D-4172-B9F9-F4B91087C85B}"/>
    <hyperlink ref="CPU135" location="All!B1555" display="PSYK_SKSOPR" xr:uid="{5114C38B-239F-456F-B98F-64006B69E1A5}"/>
    <hyperlink ref="CQC135" location="All!B1555" display="PSYK_SKSOPR" xr:uid="{5D18E06F-8B6B-47D2-B960-76FB0CB0E261}"/>
    <hyperlink ref="CQK135" location="All!B1555" display="PSYK_SKSOPR" xr:uid="{D81F0BEB-3499-488E-B9A4-98F8C779D9C6}"/>
    <hyperlink ref="CQS135" location="All!B1555" display="PSYK_SKSOPR" xr:uid="{E80AA82F-0BE1-4F97-A694-86A5EE4468CB}"/>
    <hyperlink ref="CRA135" location="All!B1555" display="PSYK_SKSOPR" xr:uid="{1D12D4CB-A27E-40B9-A050-70E493187C4C}"/>
    <hyperlink ref="CRI135" location="All!B1555" display="PSYK_SKSOPR" xr:uid="{4C6D39EB-2DBF-413C-9CB1-CD455304E132}"/>
    <hyperlink ref="CRQ135" location="All!B1555" display="PSYK_SKSOPR" xr:uid="{E661955B-0712-4A65-A4DF-D51447BDBCA5}"/>
    <hyperlink ref="CRY135" location="All!B1555" display="PSYK_SKSOPR" xr:uid="{60D2DBE5-4A3C-4154-A2A5-04CA46AAFFFB}"/>
    <hyperlink ref="CSG135" location="All!B1555" display="PSYK_SKSOPR" xr:uid="{F990E3CB-6EB5-461B-80EF-74BA159BBFF0}"/>
    <hyperlink ref="CSO135" location="All!B1555" display="PSYK_SKSOPR" xr:uid="{612F9114-A80D-4050-9EBA-B2307896144A}"/>
    <hyperlink ref="CSW135" location="All!B1555" display="PSYK_SKSOPR" xr:uid="{8D594578-B1C9-4DEE-8780-C08816D529B0}"/>
    <hyperlink ref="CTE135" location="All!B1555" display="PSYK_SKSOPR" xr:uid="{9F21DB4C-4A99-4F73-846E-2D83B8D7336B}"/>
    <hyperlink ref="CTM135" location="All!B1555" display="PSYK_SKSOPR" xr:uid="{9A3B182C-BAF7-42B1-BD66-C92399FEEA1E}"/>
    <hyperlink ref="CTU135" location="All!B1555" display="PSYK_SKSOPR" xr:uid="{01CB0618-1D3B-4875-9E5B-8177678E5CAA}"/>
    <hyperlink ref="CUC135" location="All!B1555" display="PSYK_SKSOPR" xr:uid="{643A6A28-9C47-4B77-BB31-D9EF960389D7}"/>
    <hyperlink ref="CUK135" location="All!B1555" display="PSYK_SKSOPR" xr:uid="{36DA894B-72DB-4839-9C97-8E3DC12C4981}"/>
    <hyperlink ref="CUS135" location="All!B1555" display="PSYK_SKSOPR" xr:uid="{86B3B9AE-BB28-455D-850E-257AF13DD130}"/>
    <hyperlink ref="CVA135" location="All!B1555" display="PSYK_SKSOPR" xr:uid="{C432AB34-A917-4C6A-A31B-EA3BD0530583}"/>
    <hyperlink ref="CVI135" location="All!B1555" display="PSYK_SKSOPR" xr:uid="{25D6F60A-28A9-4E6B-BEE6-5D29EA4DE00E}"/>
    <hyperlink ref="CVQ135" location="All!B1555" display="PSYK_SKSOPR" xr:uid="{698EA2AB-3B96-46AA-A145-29D5BC847357}"/>
    <hyperlink ref="CVY135" location="All!B1555" display="PSYK_SKSOPR" xr:uid="{96A46914-B7D7-4AE3-84BF-EAA0258535AD}"/>
    <hyperlink ref="CWG135" location="All!B1555" display="PSYK_SKSOPR" xr:uid="{DC9F8A0E-EC18-44A1-8A6F-70FA58079A51}"/>
    <hyperlink ref="CWO135" location="All!B1555" display="PSYK_SKSOPR" xr:uid="{AF2E3B8C-0DC5-40ED-A8E1-D8349E53F6C5}"/>
    <hyperlink ref="CWW135" location="All!B1555" display="PSYK_SKSOPR" xr:uid="{D433963B-940C-4BA1-9B5E-213FAE426E77}"/>
    <hyperlink ref="CXE135" location="All!B1555" display="PSYK_SKSOPR" xr:uid="{5494CA43-86A8-43C3-B428-205E59185001}"/>
    <hyperlink ref="CXM135" location="All!B1555" display="PSYK_SKSOPR" xr:uid="{01B62681-96AB-4E23-BA02-D17F38CA8831}"/>
    <hyperlink ref="CXU135" location="All!B1555" display="PSYK_SKSOPR" xr:uid="{3F07F899-D44E-48EA-BB40-3E6071B33BFA}"/>
    <hyperlink ref="CYC135" location="All!B1555" display="PSYK_SKSOPR" xr:uid="{F5914AE4-2A50-4BCD-BC10-021D64D137F6}"/>
    <hyperlink ref="CYK135" location="All!B1555" display="PSYK_SKSOPR" xr:uid="{0359D1E4-3D36-4252-B2EA-3257472DFC0C}"/>
    <hyperlink ref="CYS135" location="All!B1555" display="PSYK_SKSOPR" xr:uid="{86C99C6F-5659-4CC9-84CF-7E1DD35DF944}"/>
    <hyperlink ref="CZA135" location="All!B1555" display="PSYK_SKSOPR" xr:uid="{B08864D3-D48C-4B83-818A-70D9F013717A}"/>
    <hyperlink ref="CZI135" location="All!B1555" display="PSYK_SKSOPR" xr:uid="{9E1F2EF0-F1E9-41F0-86DA-D793D05A0031}"/>
    <hyperlink ref="CZQ135" location="All!B1555" display="PSYK_SKSOPR" xr:uid="{9A40C015-F6FB-40D9-8A54-473CE9AFE0FD}"/>
    <hyperlink ref="CZY135" location="All!B1555" display="PSYK_SKSOPR" xr:uid="{5CBC5EDF-541C-4F6C-A284-86BC033E093E}"/>
    <hyperlink ref="DAG135" location="All!B1555" display="PSYK_SKSOPR" xr:uid="{D61DE2F4-ABC5-4205-B5A2-999CB89F89E7}"/>
    <hyperlink ref="DAO135" location="All!B1555" display="PSYK_SKSOPR" xr:uid="{48E34978-5953-41AF-8E17-A494545C7712}"/>
    <hyperlink ref="DAW135" location="All!B1555" display="PSYK_SKSOPR" xr:uid="{5EDC9D58-FD17-4945-B3E6-EE6085E615D0}"/>
    <hyperlink ref="DBE135" location="All!B1555" display="PSYK_SKSOPR" xr:uid="{BAF498BE-BB09-4989-8EA7-A937F5798B3F}"/>
    <hyperlink ref="DBM135" location="All!B1555" display="PSYK_SKSOPR" xr:uid="{3513377D-7D75-44F3-94A8-C7D213C5215C}"/>
    <hyperlink ref="DBU135" location="All!B1555" display="PSYK_SKSOPR" xr:uid="{E36E512D-63C7-4D6A-BE45-22DDAEC8043F}"/>
    <hyperlink ref="DCC135" location="All!B1555" display="PSYK_SKSOPR" xr:uid="{26845948-CDC8-4A4E-9307-B0B18F554656}"/>
    <hyperlink ref="DCK135" location="All!B1555" display="PSYK_SKSOPR" xr:uid="{B69B66A1-5916-4D13-94C9-A1B2896A73E1}"/>
    <hyperlink ref="DCS135" location="All!B1555" display="PSYK_SKSOPR" xr:uid="{7363E5EC-E531-4D97-856C-C50F87094855}"/>
    <hyperlink ref="DDA135" location="All!B1555" display="PSYK_SKSOPR" xr:uid="{668C476D-FAAE-489F-BBDA-571AFF6B546C}"/>
    <hyperlink ref="DDI135" location="All!B1555" display="PSYK_SKSOPR" xr:uid="{A6CE0F02-13CC-45EB-80C7-29885DB32FF4}"/>
    <hyperlink ref="DDQ135" location="All!B1555" display="PSYK_SKSOPR" xr:uid="{99DF81B0-9D03-4C0C-80BE-C03503D25D2C}"/>
    <hyperlink ref="DDY135" location="All!B1555" display="PSYK_SKSOPR" xr:uid="{DBDD12CD-AEE7-405E-B7C8-00E1598294A0}"/>
    <hyperlink ref="DEG135" location="All!B1555" display="PSYK_SKSOPR" xr:uid="{68378C19-6500-495A-BA66-2B26C6F31DD2}"/>
    <hyperlink ref="DEO135" location="All!B1555" display="PSYK_SKSOPR" xr:uid="{5E8678A3-5F27-471C-9366-7110578A15B0}"/>
    <hyperlink ref="DEW135" location="All!B1555" display="PSYK_SKSOPR" xr:uid="{727AD758-92B7-4390-9B69-90103E9F18BA}"/>
    <hyperlink ref="DFE135" location="All!B1555" display="PSYK_SKSOPR" xr:uid="{F480EC39-8678-431E-B2EF-423CAD4E8B04}"/>
    <hyperlink ref="DFM135" location="All!B1555" display="PSYK_SKSOPR" xr:uid="{9E51448C-5FB1-49E3-9428-D1CB7C7EE24C}"/>
    <hyperlink ref="DFU135" location="All!B1555" display="PSYK_SKSOPR" xr:uid="{9E630C90-5DC5-47E6-A37D-35AD50257375}"/>
    <hyperlink ref="DGC135" location="All!B1555" display="PSYK_SKSOPR" xr:uid="{DB9D3842-BC91-4CBF-9229-1CF273436A74}"/>
    <hyperlink ref="DGK135" location="All!B1555" display="PSYK_SKSOPR" xr:uid="{07CBFCF4-A824-4E5E-BA9B-1C4FAF51A0DC}"/>
    <hyperlink ref="DGS135" location="All!B1555" display="PSYK_SKSOPR" xr:uid="{0C03C09A-1AEA-4682-9CB4-3342259D0885}"/>
    <hyperlink ref="DHA135" location="All!B1555" display="PSYK_SKSOPR" xr:uid="{879381F6-F0A7-44C5-B1FD-BE6D3F172B1D}"/>
    <hyperlink ref="DHI135" location="All!B1555" display="PSYK_SKSOPR" xr:uid="{C3C0B184-B45E-4368-BD3F-37ED11397242}"/>
    <hyperlink ref="DHQ135" location="All!B1555" display="PSYK_SKSOPR" xr:uid="{7615B3D7-01B4-4916-B05F-2861A33ACE5A}"/>
    <hyperlink ref="DHY135" location="All!B1555" display="PSYK_SKSOPR" xr:uid="{7337FE64-5E69-4081-A0FD-FEA30E993480}"/>
    <hyperlink ref="DIG135" location="All!B1555" display="PSYK_SKSOPR" xr:uid="{304A4041-12AF-4DCB-84CA-6444C87BD893}"/>
    <hyperlink ref="DIO135" location="All!B1555" display="PSYK_SKSOPR" xr:uid="{73A51D2E-A4EB-44AC-BF5A-514EF091BC64}"/>
    <hyperlink ref="DIW135" location="All!B1555" display="PSYK_SKSOPR" xr:uid="{9B20220E-E166-4C69-9A1C-55105F62EAA8}"/>
    <hyperlink ref="DJE135" location="All!B1555" display="PSYK_SKSOPR" xr:uid="{1966F6AA-9901-4836-B5E6-AC6AC180EA13}"/>
    <hyperlink ref="DJM135" location="All!B1555" display="PSYK_SKSOPR" xr:uid="{0FB5B111-631F-4E71-AA15-37F25013E9AD}"/>
    <hyperlink ref="DJU135" location="All!B1555" display="PSYK_SKSOPR" xr:uid="{A76E628C-C5DE-4482-B786-30AB2DE2EC32}"/>
    <hyperlink ref="DKC135" location="All!B1555" display="PSYK_SKSOPR" xr:uid="{73325368-D373-4641-A5B6-23BA34F7F92F}"/>
    <hyperlink ref="DKK135" location="All!B1555" display="PSYK_SKSOPR" xr:uid="{CA56A29A-E256-4BBE-B9B5-8C60C8B74CBC}"/>
    <hyperlink ref="DKS135" location="All!B1555" display="PSYK_SKSOPR" xr:uid="{65DC3651-DD5A-44DE-9C56-678939673A0D}"/>
    <hyperlink ref="DLA135" location="All!B1555" display="PSYK_SKSOPR" xr:uid="{C5EEFFAC-25A4-4561-A0E4-52761C84BD3D}"/>
    <hyperlink ref="DLI135" location="All!B1555" display="PSYK_SKSOPR" xr:uid="{B6E13710-556D-49EA-8C9C-8459905136B0}"/>
    <hyperlink ref="DLQ135" location="All!B1555" display="PSYK_SKSOPR" xr:uid="{8A601621-E3AB-48B3-8B22-A9895E484F64}"/>
    <hyperlink ref="DLY135" location="All!B1555" display="PSYK_SKSOPR" xr:uid="{949593C2-3A49-42F6-9C7E-00672A018F9E}"/>
    <hyperlink ref="DMG135" location="All!B1555" display="PSYK_SKSOPR" xr:uid="{89827226-3C5A-4074-AA53-A364252B2642}"/>
    <hyperlink ref="DMO135" location="All!B1555" display="PSYK_SKSOPR" xr:uid="{009B4C65-0A1C-4D93-8D54-08901D26A033}"/>
    <hyperlink ref="DMW135" location="All!B1555" display="PSYK_SKSOPR" xr:uid="{DFA9942A-9CA4-4190-BFD2-4C707B764E8A}"/>
    <hyperlink ref="DNE135" location="All!B1555" display="PSYK_SKSOPR" xr:uid="{CCBA04E6-11BA-4604-B63A-5B9636C51DDD}"/>
    <hyperlink ref="DNM135" location="All!B1555" display="PSYK_SKSOPR" xr:uid="{654885F8-DBCA-47E6-8982-23814AE4C004}"/>
    <hyperlink ref="DNU135" location="All!B1555" display="PSYK_SKSOPR" xr:uid="{38789B14-FE2C-45AE-898F-D6E394A7EB44}"/>
    <hyperlink ref="DOC135" location="All!B1555" display="PSYK_SKSOPR" xr:uid="{5E0B905E-3694-4B48-82FC-ACCD08FB1033}"/>
    <hyperlink ref="DOK135" location="All!B1555" display="PSYK_SKSOPR" xr:uid="{7219180F-AE54-44CE-9C0F-48925FE4CB45}"/>
    <hyperlink ref="DOS135" location="All!B1555" display="PSYK_SKSOPR" xr:uid="{A11DF5DB-B6B5-49E4-B256-F0BEC19A1FAB}"/>
    <hyperlink ref="DPA135" location="All!B1555" display="PSYK_SKSOPR" xr:uid="{E20F601E-670E-4608-B261-8D7A5EBF4BEF}"/>
    <hyperlink ref="DPI135" location="All!B1555" display="PSYK_SKSOPR" xr:uid="{282C64BF-82A0-434E-83BE-D8CF68F2C8C9}"/>
    <hyperlink ref="DPQ135" location="All!B1555" display="PSYK_SKSOPR" xr:uid="{44EB47F3-0F4A-4D51-8D68-168C81AEF3CD}"/>
    <hyperlink ref="DPY135" location="All!B1555" display="PSYK_SKSOPR" xr:uid="{0DD937F9-9896-4164-BB4E-7373D1AFF6F7}"/>
    <hyperlink ref="DQG135" location="All!B1555" display="PSYK_SKSOPR" xr:uid="{58A23106-69BE-42D5-BD19-575C7868E06D}"/>
    <hyperlink ref="DQO135" location="All!B1555" display="PSYK_SKSOPR" xr:uid="{4B84E0B4-69E2-4982-97FC-3F2DE7FEB9CE}"/>
    <hyperlink ref="DQW135" location="All!B1555" display="PSYK_SKSOPR" xr:uid="{253AAF7B-7839-4686-BBC1-E8522C6C6887}"/>
    <hyperlink ref="DRE135" location="All!B1555" display="PSYK_SKSOPR" xr:uid="{5E63CBF0-1946-4C12-812B-F41FAD65A99B}"/>
    <hyperlink ref="DRM135" location="All!B1555" display="PSYK_SKSOPR" xr:uid="{9536AC85-BA51-480C-9581-2FC2090BA9CF}"/>
    <hyperlink ref="DRU135" location="All!B1555" display="PSYK_SKSOPR" xr:uid="{CB9386AA-30B1-42CE-88B8-EBC8DDDD44A8}"/>
    <hyperlink ref="DSC135" location="All!B1555" display="PSYK_SKSOPR" xr:uid="{3896AC0A-E73B-4F11-83AB-79946809692C}"/>
    <hyperlink ref="DSK135" location="All!B1555" display="PSYK_SKSOPR" xr:uid="{648372C7-6367-4D3E-92D0-F7EB136372A3}"/>
    <hyperlink ref="DSS135" location="All!B1555" display="PSYK_SKSOPR" xr:uid="{84608216-60DF-4183-A3BC-4EFB7CEA8017}"/>
    <hyperlink ref="DTA135" location="All!B1555" display="PSYK_SKSOPR" xr:uid="{8B2B75EC-010B-48CB-A812-40D679BF31BA}"/>
    <hyperlink ref="DTI135" location="All!B1555" display="PSYK_SKSOPR" xr:uid="{FCB66B5A-5AB1-4D2E-BCA4-F58E715F8F00}"/>
    <hyperlink ref="DTQ135" location="All!B1555" display="PSYK_SKSOPR" xr:uid="{BD08E28B-D59C-4201-B384-5FD8F93DF567}"/>
    <hyperlink ref="DTY135" location="All!B1555" display="PSYK_SKSOPR" xr:uid="{162AD546-7B85-4469-9EB6-BC761875CA3D}"/>
    <hyperlink ref="DUG135" location="All!B1555" display="PSYK_SKSOPR" xr:uid="{09E63F0A-D285-4AEB-A834-576E2194A449}"/>
    <hyperlink ref="DUO135" location="All!B1555" display="PSYK_SKSOPR" xr:uid="{3B156655-5074-45BA-8DF7-7902DFE30247}"/>
    <hyperlink ref="DUW135" location="All!B1555" display="PSYK_SKSOPR" xr:uid="{C4CE1E01-F52B-4476-98F8-2C4E5A683701}"/>
    <hyperlink ref="DVE135" location="All!B1555" display="PSYK_SKSOPR" xr:uid="{C2CC3BB7-1769-45C3-B146-0F594A38EF28}"/>
    <hyperlink ref="DVM135" location="All!B1555" display="PSYK_SKSOPR" xr:uid="{701A3225-1C04-4277-8172-97A9324C4F8D}"/>
    <hyperlink ref="DVU135" location="All!B1555" display="PSYK_SKSOPR" xr:uid="{EE7A31BE-D741-4B01-8202-BC9802385425}"/>
    <hyperlink ref="DWC135" location="All!B1555" display="PSYK_SKSOPR" xr:uid="{E296ECC0-DF44-43C3-89DD-5C721114187E}"/>
    <hyperlink ref="DWK135" location="All!B1555" display="PSYK_SKSOPR" xr:uid="{FD6405B2-44B4-4992-9395-93684ACB4F7F}"/>
    <hyperlink ref="DWS135" location="All!B1555" display="PSYK_SKSOPR" xr:uid="{CD9B432D-F7D7-48E1-A3AC-238321D07174}"/>
    <hyperlink ref="DXA135" location="All!B1555" display="PSYK_SKSOPR" xr:uid="{FDF63233-62AE-4832-9BF7-D187E2D31ED3}"/>
    <hyperlink ref="DXI135" location="All!B1555" display="PSYK_SKSOPR" xr:uid="{D50AB9FF-FD5A-42E4-A06B-C27151FBADF3}"/>
    <hyperlink ref="DXQ135" location="All!B1555" display="PSYK_SKSOPR" xr:uid="{33BF07B1-052A-4C01-BE98-356CB23DE27C}"/>
    <hyperlink ref="DXY135" location="All!B1555" display="PSYK_SKSOPR" xr:uid="{A69ADC34-2BA3-40CB-B701-AA32D7F6B76E}"/>
    <hyperlink ref="DYG135" location="All!B1555" display="PSYK_SKSOPR" xr:uid="{7D29D8ED-4997-4128-B239-9D5813A5EB82}"/>
    <hyperlink ref="DYO135" location="All!B1555" display="PSYK_SKSOPR" xr:uid="{4D7A44EA-6C59-4337-99D5-4808233BE5CF}"/>
    <hyperlink ref="DYW135" location="All!B1555" display="PSYK_SKSOPR" xr:uid="{7DF69F31-A567-4315-8AB7-6F394F5FE77D}"/>
    <hyperlink ref="DZE135" location="All!B1555" display="PSYK_SKSOPR" xr:uid="{4D8C0E8A-4945-4FA9-B3D7-A34FA7921FE5}"/>
    <hyperlink ref="DZM135" location="All!B1555" display="PSYK_SKSOPR" xr:uid="{813E363B-BFBF-4B38-8463-C664FD0CB28E}"/>
    <hyperlink ref="DZU135" location="All!B1555" display="PSYK_SKSOPR" xr:uid="{ACCA544C-6736-4F0B-ABCA-2037B6B20017}"/>
    <hyperlink ref="EAC135" location="All!B1555" display="PSYK_SKSOPR" xr:uid="{5C428974-1B5F-4232-804F-678B2BB99105}"/>
    <hyperlink ref="EAK135" location="All!B1555" display="PSYK_SKSOPR" xr:uid="{9D45A5EC-ED0A-4806-AE4C-702643ADE7DC}"/>
    <hyperlink ref="EAS135" location="All!B1555" display="PSYK_SKSOPR" xr:uid="{FE839F3B-E999-4A79-9C92-8BFA52D99E00}"/>
    <hyperlink ref="EBA135" location="All!B1555" display="PSYK_SKSOPR" xr:uid="{BAE43E31-5A85-4504-B245-131FACD27C95}"/>
    <hyperlink ref="EBI135" location="All!B1555" display="PSYK_SKSOPR" xr:uid="{78B43AE4-63FB-493E-8938-B9EE554A8FEC}"/>
    <hyperlink ref="EBQ135" location="All!B1555" display="PSYK_SKSOPR" xr:uid="{9FC3EE2E-AFF9-4251-BB69-B04512CB9C76}"/>
    <hyperlink ref="EBY135" location="All!B1555" display="PSYK_SKSOPR" xr:uid="{35C295AD-05D2-4161-A097-345B31FD8842}"/>
    <hyperlink ref="ECG135" location="All!B1555" display="PSYK_SKSOPR" xr:uid="{769C6068-0C86-4A36-9F02-DAC21865B88B}"/>
    <hyperlink ref="ECO135" location="All!B1555" display="PSYK_SKSOPR" xr:uid="{F4EAA925-594F-4D63-B836-4BDA1F130870}"/>
    <hyperlink ref="ECW135" location="All!B1555" display="PSYK_SKSOPR" xr:uid="{8E74F424-90BA-482A-AE35-66551EC8B7D8}"/>
    <hyperlink ref="EDE135" location="All!B1555" display="PSYK_SKSOPR" xr:uid="{E19FCD24-2C34-49F2-AA16-000AF052928E}"/>
    <hyperlink ref="EDM135" location="All!B1555" display="PSYK_SKSOPR" xr:uid="{194CDA9F-D9A6-4775-89C1-A8BF45E1E5F0}"/>
    <hyperlink ref="EDU135" location="All!B1555" display="PSYK_SKSOPR" xr:uid="{7191186C-D20F-4D0B-89E7-0EAE7D5A86F4}"/>
    <hyperlink ref="EEC135" location="All!B1555" display="PSYK_SKSOPR" xr:uid="{CBD8E4D0-19C2-433E-A380-FF4EC36132B1}"/>
    <hyperlink ref="EEK135" location="All!B1555" display="PSYK_SKSOPR" xr:uid="{10F4A87F-6931-4C53-9DF3-10A04FF8A8A8}"/>
    <hyperlink ref="EES135" location="All!B1555" display="PSYK_SKSOPR" xr:uid="{A557A4D8-35C5-4939-A0C7-68E245129D6B}"/>
    <hyperlink ref="EFA135" location="All!B1555" display="PSYK_SKSOPR" xr:uid="{2ACA62B9-90CB-496F-9711-6FCE724FAC07}"/>
    <hyperlink ref="EFI135" location="All!B1555" display="PSYK_SKSOPR" xr:uid="{A13802A1-05A7-4C03-87BE-807BCEFB7ACE}"/>
    <hyperlink ref="EFQ135" location="All!B1555" display="PSYK_SKSOPR" xr:uid="{96D699DA-8557-4691-A3F0-2118586FBE68}"/>
    <hyperlink ref="EFY135" location="All!B1555" display="PSYK_SKSOPR" xr:uid="{6C70AF76-1949-46B5-AB26-16CB1D4AFDA7}"/>
    <hyperlink ref="EGG135" location="All!B1555" display="PSYK_SKSOPR" xr:uid="{8D116840-103C-4EA3-A35E-47308433A3AE}"/>
    <hyperlink ref="EGO135" location="All!B1555" display="PSYK_SKSOPR" xr:uid="{6FD37E21-3713-449B-8436-B8FDCC8F503D}"/>
    <hyperlink ref="EGW135" location="All!B1555" display="PSYK_SKSOPR" xr:uid="{91D77263-FE0D-4B86-B9DC-1E2FF958DC8C}"/>
    <hyperlink ref="EHE135" location="All!B1555" display="PSYK_SKSOPR" xr:uid="{8ACCECFD-D1E9-4412-BCA5-0EAA44C6591B}"/>
    <hyperlink ref="EHM135" location="All!B1555" display="PSYK_SKSOPR" xr:uid="{62500E71-70B2-4E4E-A904-EDA5C814683B}"/>
    <hyperlink ref="EHU135" location="All!B1555" display="PSYK_SKSOPR" xr:uid="{6466DB71-8745-4FF4-A1EC-7C4B5DC3B8E7}"/>
    <hyperlink ref="EIC135" location="All!B1555" display="PSYK_SKSOPR" xr:uid="{942A6394-4102-4B3C-B1D5-9AFCD5909CE5}"/>
    <hyperlink ref="EIK135" location="All!B1555" display="PSYK_SKSOPR" xr:uid="{73D0C751-5547-4125-B5A3-72F0E98C2B4E}"/>
    <hyperlink ref="EIS135" location="All!B1555" display="PSYK_SKSOPR" xr:uid="{DD49ABF3-D245-42CE-AD18-B0C1C4D4F4DA}"/>
    <hyperlink ref="EJA135" location="All!B1555" display="PSYK_SKSOPR" xr:uid="{0B0AC267-EADB-4A14-93FA-5B9F2AD53EAD}"/>
    <hyperlink ref="EJI135" location="All!B1555" display="PSYK_SKSOPR" xr:uid="{032E19A1-7AB4-41A0-B53A-37B9EBE06032}"/>
    <hyperlink ref="EJQ135" location="All!B1555" display="PSYK_SKSOPR" xr:uid="{C904B147-3F2C-46C3-BF01-D22012278857}"/>
    <hyperlink ref="EJY135" location="All!B1555" display="PSYK_SKSOPR" xr:uid="{56082DF4-AD2C-4B1C-A08C-28714D7FE83F}"/>
    <hyperlink ref="EKG135" location="All!B1555" display="PSYK_SKSOPR" xr:uid="{F580F9E8-80C9-4634-BB0F-1474F6597543}"/>
    <hyperlink ref="EKO135" location="All!B1555" display="PSYK_SKSOPR" xr:uid="{4D6B0790-C6ED-45D7-8D37-4A7BBC9171ED}"/>
    <hyperlink ref="EKW135" location="All!B1555" display="PSYK_SKSOPR" xr:uid="{2CB62AAC-9482-45BB-8204-A6B86B6D2A9B}"/>
    <hyperlink ref="ELE135" location="All!B1555" display="PSYK_SKSOPR" xr:uid="{199E24D6-A574-45E0-B7C1-337B111BB2C6}"/>
    <hyperlink ref="ELM135" location="All!B1555" display="PSYK_SKSOPR" xr:uid="{6AF6180E-8BEC-4AD8-8C93-64B551547443}"/>
    <hyperlink ref="ELU135" location="All!B1555" display="PSYK_SKSOPR" xr:uid="{B26ADCAF-1547-4816-8998-47C87279A6E6}"/>
    <hyperlink ref="EMC135" location="All!B1555" display="PSYK_SKSOPR" xr:uid="{24805703-8C82-461F-932D-0E5DB37FB760}"/>
    <hyperlink ref="EMK135" location="All!B1555" display="PSYK_SKSOPR" xr:uid="{014BCFDD-55E5-4DE1-9FFB-DD5760606383}"/>
    <hyperlink ref="EMS135" location="All!B1555" display="PSYK_SKSOPR" xr:uid="{22271B9F-B9F6-487D-8848-A85F1C6CB8A4}"/>
    <hyperlink ref="ENA135" location="All!B1555" display="PSYK_SKSOPR" xr:uid="{EE679057-EC1A-450D-AC19-B9BE79E6684F}"/>
    <hyperlink ref="ENI135" location="All!B1555" display="PSYK_SKSOPR" xr:uid="{70491E3C-7FCF-41BF-9C7D-590B800A18C2}"/>
    <hyperlink ref="ENQ135" location="All!B1555" display="PSYK_SKSOPR" xr:uid="{7027D396-354D-438C-8213-57A419FFF778}"/>
    <hyperlink ref="ENY135" location="All!B1555" display="PSYK_SKSOPR" xr:uid="{3001AA96-6855-4CB3-8308-ABA34EBAA35A}"/>
    <hyperlink ref="EOG135" location="All!B1555" display="PSYK_SKSOPR" xr:uid="{AEE1AEF0-617F-4860-8820-B65EA2A604EA}"/>
    <hyperlink ref="EOO135" location="All!B1555" display="PSYK_SKSOPR" xr:uid="{FA259795-41A1-4C36-B25E-1F8E6BAE4577}"/>
    <hyperlink ref="EOW135" location="All!B1555" display="PSYK_SKSOPR" xr:uid="{A9A94E57-5A4E-42EF-A5C4-491BE1432B3D}"/>
    <hyperlink ref="EPE135" location="All!B1555" display="PSYK_SKSOPR" xr:uid="{D97BFA2E-C1C0-4DAC-B893-95751914A68C}"/>
    <hyperlink ref="EPM135" location="All!B1555" display="PSYK_SKSOPR" xr:uid="{9EB572D8-F100-4CAB-879A-412FE7A88671}"/>
    <hyperlink ref="EPU135" location="All!B1555" display="PSYK_SKSOPR" xr:uid="{205B4D6A-D6C4-415A-95F6-DB45510F5A35}"/>
    <hyperlink ref="EQC135" location="All!B1555" display="PSYK_SKSOPR" xr:uid="{4707BD3E-4E8E-4254-ABA3-3FC28AF23FBE}"/>
    <hyperlink ref="EQK135" location="All!B1555" display="PSYK_SKSOPR" xr:uid="{C8A0F11E-A027-4228-BD2F-DBD8DED55DDC}"/>
    <hyperlink ref="EQS135" location="All!B1555" display="PSYK_SKSOPR" xr:uid="{2D9DBFA9-72E0-4BF8-98AD-35595D3B8789}"/>
    <hyperlink ref="ERA135" location="All!B1555" display="PSYK_SKSOPR" xr:uid="{DE037DE8-AB42-4E15-9681-4CA4E7A508A2}"/>
    <hyperlink ref="ERI135" location="All!B1555" display="PSYK_SKSOPR" xr:uid="{A5187244-A2A7-42AF-BDD1-11B32C16A853}"/>
    <hyperlink ref="ERQ135" location="All!B1555" display="PSYK_SKSOPR" xr:uid="{9D113920-47E9-4FE4-82F6-6117209FFA4E}"/>
    <hyperlink ref="ERY135" location="All!B1555" display="PSYK_SKSOPR" xr:uid="{66BC7118-BD2B-4D10-80A7-4C1674665B0D}"/>
    <hyperlink ref="ESG135" location="All!B1555" display="PSYK_SKSOPR" xr:uid="{BCFD4EAF-A405-4C91-97E3-AA27F60EF3D1}"/>
    <hyperlink ref="ESO135" location="All!B1555" display="PSYK_SKSOPR" xr:uid="{C39BA9B0-9D55-460F-8506-CFA69D3CA975}"/>
    <hyperlink ref="ESW135" location="All!B1555" display="PSYK_SKSOPR" xr:uid="{A7BEE30A-8638-4987-BDFD-A83ABA3CC9E6}"/>
    <hyperlink ref="ETE135" location="All!B1555" display="PSYK_SKSOPR" xr:uid="{059BDAE2-88C8-45EB-A79E-8783C96713BF}"/>
    <hyperlink ref="ETM135" location="All!B1555" display="PSYK_SKSOPR" xr:uid="{8BC636A2-B58A-4AD9-A353-8F3F01501DB3}"/>
    <hyperlink ref="ETU135" location="All!B1555" display="PSYK_SKSOPR" xr:uid="{99A48CB5-75D7-4A19-B3B5-281AB1785664}"/>
    <hyperlink ref="EUC135" location="All!B1555" display="PSYK_SKSOPR" xr:uid="{2DBEDC27-3411-49AB-8203-A8A59341833A}"/>
    <hyperlink ref="EUK135" location="All!B1555" display="PSYK_SKSOPR" xr:uid="{248C19D0-BC26-4C3A-977D-78543E5587F8}"/>
    <hyperlink ref="EUS135" location="All!B1555" display="PSYK_SKSOPR" xr:uid="{8B5C1DAE-66C9-4945-A71A-AE51CB7096AE}"/>
    <hyperlink ref="EVA135" location="All!B1555" display="PSYK_SKSOPR" xr:uid="{5ED015B2-07DF-4A70-97F9-C1791AAC8E66}"/>
    <hyperlink ref="EVI135" location="All!B1555" display="PSYK_SKSOPR" xr:uid="{62E41F06-76F5-46F8-A46D-441F15DB81B8}"/>
    <hyperlink ref="EVQ135" location="All!B1555" display="PSYK_SKSOPR" xr:uid="{682A711C-B2F8-4A93-A243-1A0721C4AF83}"/>
    <hyperlink ref="EVY135" location="All!B1555" display="PSYK_SKSOPR" xr:uid="{9A6D57B3-5F4D-42FF-8269-0D1F55A5496C}"/>
    <hyperlink ref="EWG135" location="All!B1555" display="PSYK_SKSOPR" xr:uid="{C844301E-5D51-4B30-BFAD-262262711065}"/>
    <hyperlink ref="EWO135" location="All!B1555" display="PSYK_SKSOPR" xr:uid="{6E8AA1B9-67D1-44BD-9D62-43CCA80A6A0A}"/>
    <hyperlink ref="EWW135" location="All!B1555" display="PSYK_SKSOPR" xr:uid="{2644ECFD-9DCE-4382-93FB-54F338AA1AB5}"/>
    <hyperlink ref="EXE135" location="All!B1555" display="PSYK_SKSOPR" xr:uid="{7A4F25A8-8E99-4784-9C36-9E732A006DF0}"/>
    <hyperlink ref="EXM135" location="All!B1555" display="PSYK_SKSOPR" xr:uid="{CFCBEDC9-8097-43B3-B614-FDCF10685A5B}"/>
    <hyperlink ref="EXU135" location="All!B1555" display="PSYK_SKSOPR" xr:uid="{2EE0499D-9C32-41B2-BCC7-42C7C414ECAC}"/>
    <hyperlink ref="EYC135" location="All!B1555" display="PSYK_SKSOPR" xr:uid="{42DA1F9F-9CA8-460A-92FA-718E01F018E5}"/>
    <hyperlink ref="EYK135" location="All!B1555" display="PSYK_SKSOPR" xr:uid="{77CDF936-7531-42C4-BEAF-220EFC9CD8EC}"/>
    <hyperlink ref="EYS135" location="All!B1555" display="PSYK_SKSOPR" xr:uid="{02234F0D-C52C-4CC5-9F87-59FD7D59D8C4}"/>
    <hyperlink ref="EZA135" location="All!B1555" display="PSYK_SKSOPR" xr:uid="{4E3936CC-6610-45D4-B231-4DF306583E5A}"/>
    <hyperlink ref="EZI135" location="All!B1555" display="PSYK_SKSOPR" xr:uid="{81425F4C-5D25-47C1-AAE5-6048AAEB453D}"/>
    <hyperlink ref="EZQ135" location="All!B1555" display="PSYK_SKSOPR" xr:uid="{AA6336CE-48A3-4F16-9C84-E64EFD995602}"/>
    <hyperlink ref="EZY135" location="All!B1555" display="PSYK_SKSOPR" xr:uid="{B3339406-CB03-4638-930F-CB2BD0D52F4C}"/>
    <hyperlink ref="FAG135" location="All!B1555" display="PSYK_SKSOPR" xr:uid="{E9E3E470-BED6-4017-9852-6E35DEBD2A42}"/>
    <hyperlink ref="FAO135" location="All!B1555" display="PSYK_SKSOPR" xr:uid="{F11752A8-CE22-4C04-AA5D-E664AD917D69}"/>
    <hyperlink ref="FAW135" location="All!B1555" display="PSYK_SKSOPR" xr:uid="{63F7590C-994E-47DD-A751-B6F6C7AA23C2}"/>
    <hyperlink ref="FBE135" location="All!B1555" display="PSYK_SKSOPR" xr:uid="{B16ED350-5E02-46E0-8D3D-95E177A86351}"/>
    <hyperlink ref="FBM135" location="All!B1555" display="PSYK_SKSOPR" xr:uid="{99FE8454-E544-4750-BA4B-DFAD49B784F9}"/>
    <hyperlink ref="FBU135" location="All!B1555" display="PSYK_SKSOPR" xr:uid="{FE4F6B44-EE09-4802-86A2-09371FDA9252}"/>
    <hyperlink ref="FCC135" location="All!B1555" display="PSYK_SKSOPR" xr:uid="{7D087ED4-B209-4E0A-AABE-63CF9FACC412}"/>
    <hyperlink ref="FCK135" location="All!B1555" display="PSYK_SKSOPR" xr:uid="{8C3467B2-F05A-4F6A-92C5-B56027FC4381}"/>
    <hyperlink ref="FCS135" location="All!B1555" display="PSYK_SKSOPR" xr:uid="{1B6B6FD0-CE83-495E-810A-732698435087}"/>
    <hyperlink ref="FDA135" location="All!B1555" display="PSYK_SKSOPR" xr:uid="{AB9FD133-4317-4EE9-BB2D-EC19A849A108}"/>
    <hyperlink ref="FDI135" location="All!B1555" display="PSYK_SKSOPR" xr:uid="{4151BD03-41D9-455C-8099-5DFFBAD41704}"/>
    <hyperlink ref="FDQ135" location="All!B1555" display="PSYK_SKSOPR" xr:uid="{CA9FEA17-B8F9-4DF0-A888-67B683A39485}"/>
    <hyperlink ref="FDY135" location="All!B1555" display="PSYK_SKSOPR" xr:uid="{F038DFF4-06F3-4119-BDFE-33051F218161}"/>
    <hyperlink ref="FEG135" location="All!B1555" display="PSYK_SKSOPR" xr:uid="{5710F32A-79B0-4BEC-9D83-22675977FD8C}"/>
    <hyperlink ref="FEO135" location="All!B1555" display="PSYK_SKSOPR" xr:uid="{466EF8A7-448A-4F5D-BE0B-8538EB264F73}"/>
    <hyperlink ref="FEW135" location="All!B1555" display="PSYK_SKSOPR" xr:uid="{718B129F-CC61-4871-AD6A-CE9C91EA7403}"/>
    <hyperlink ref="FFE135" location="All!B1555" display="PSYK_SKSOPR" xr:uid="{54F76D01-BF37-4773-BB65-CDA2828F1165}"/>
    <hyperlink ref="FFM135" location="All!B1555" display="PSYK_SKSOPR" xr:uid="{1F137687-1215-4A40-8BA9-90CB13D67637}"/>
    <hyperlink ref="FFU135" location="All!B1555" display="PSYK_SKSOPR" xr:uid="{95456FA8-EEB5-4300-835E-A827D8666E61}"/>
    <hyperlink ref="FGC135" location="All!B1555" display="PSYK_SKSOPR" xr:uid="{F60C906D-2311-406A-B63D-336B72B5022A}"/>
    <hyperlink ref="FGK135" location="All!B1555" display="PSYK_SKSOPR" xr:uid="{865B90E3-C219-44AF-AFE2-21047CF933BF}"/>
    <hyperlink ref="FGS135" location="All!B1555" display="PSYK_SKSOPR" xr:uid="{02EE4D1E-C3BA-49C3-867D-49F918CB7AE0}"/>
    <hyperlink ref="FHA135" location="All!B1555" display="PSYK_SKSOPR" xr:uid="{FD3F9471-3307-451A-A217-F46AA2094A83}"/>
    <hyperlink ref="FHI135" location="All!B1555" display="PSYK_SKSOPR" xr:uid="{E1F69791-703E-491D-95C3-E736F3319EE4}"/>
    <hyperlink ref="FHQ135" location="All!B1555" display="PSYK_SKSOPR" xr:uid="{CF8B339F-B543-4C6D-921A-B481652115AD}"/>
    <hyperlink ref="FHY135" location="All!B1555" display="PSYK_SKSOPR" xr:uid="{2F94373E-B654-4F8E-86B1-8902E6EDB927}"/>
    <hyperlink ref="FIG135" location="All!B1555" display="PSYK_SKSOPR" xr:uid="{32AD49C7-11BC-4515-9534-D14019123DB3}"/>
    <hyperlink ref="FIO135" location="All!B1555" display="PSYK_SKSOPR" xr:uid="{8E96663C-32AE-4647-91C6-7E3BC0D1EFBA}"/>
    <hyperlink ref="FIW135" location="All!B1555" display="PSYK_SKSOPR" xr:uid="{3AF01FD5-9CC0-47F4-B183-45E4C96ED2DA}"/>
    <hyperlink ref="FJE135" location="All!B1555" display="PSYK_SKSOPR" xr:uid="{F1FD7E88-0445-4534-858B-ACFCB2D8BE31}"/>
    <hyperlink ref="FJM135" location="All!B1555" display="PSYK_SKSOPR" xr:uid="{ED2C53BD-470C-4243-B613-D18720095B3A}"/>
    <hyperlink ref="FJU135" location="All!B1555" display="PSYK_SKSOPR" xr:uid="{97470B69-991B-4053-8A49-1E4EA8CBD6E3}"/>
    <hyperlink ref="FKC135" location="All!B1555" display="PSYK_SKSOPR" xr:uid="{CD22C2BA-CC4C-46D4-BB6B-5107B1F2893B}"/>
    <hyperlink ref="FKK135" location="All!B1555" display="PSYK_SKSOPR" xr:uid="{EA44CFD5-7A18-4406-B209-D135E62EFF0A}"/>
    <hyperlink ref="FKS135" location="All!B1555" display="PSYK_SKSOPR" xr:uid="{9D21336B-0BA4-41DA-9ED9-30A3BDA09383}"/>
    <hyperlink ref="FLA135" location="All!B1555" display="PSYK_SKSOPR" xr:uid="{51AFF393-560C-4B29-A57C-7C93460B2626}"/>
    <hyperlink ref="FLI135" location="All!B1555" display="PSYK_SKSOPR" xr:uid="{438F820B-2321-4913-B728-0C86EAF5FA87}"/>
    <hyperlink ref="FLQ135" location="All!B1555" display="PSYK_SKSOPR" xr:uid="{9A6DC54E-7B92-4D19-8643-BB5426079CC6}"/>
    <hyperlink ref="FLY135" location="All!B1555" display="PSYK_SKSOPR" xr:uid="{92350FA4-1840-4F03-9875-03CE1AD14EC4}"/>
    <hyperlink ref="FMG135" location="All!B1555" display="PSYK_SKSOPR" xr:uid="{767ED1A1-864D-427E-AAEA-975F6A22DECD}"/>
    <hyperlink ref="FMO135" location="All!B1555" display="PSYK_SKSOPR" xr:uid="{DE090574-F427-4F70-8C06-E1738B74DA27}"/>
    <hyperlink ref="FMW135" location="All!B1555" display="PSYK_SKSOPR" xr:uid="{F42A062F-F731-4B42-942C-8CC102AD2DEA}"/>
    <hyperlink ref="FNE135" location="All!B1555" display="PSYK_SKSOPR" xr:uid="{3FC2ADFC-340F-492C-A936-FFDACD469E92}"/>
    <hyperlink ref="FNM135" location="All!B1555" display="PSYK_SKSOPR" xr:uid="{51A727BD-112A-410B-8BDF-E3F2064EF5B7}"/>
    <hyperlink ref="FNU135" location="All!B1555" display="PSYK_SKSOPR" xr:uid="{6A171021-BCC9-4670-ACC2-6CADF43D3EDC}"/>
    <hyperlink ref="FOC135" location="All!B1555" display="PSYK_SKSOPR" xr:uid="{5D428399-0633-4533-B1AB-287B16AF6C75}"/>
    <hyperlink ref="FOK135" location="All!B1555" display="PSYK_SKSOPR" xr:uid="{604C10E4-5E3A-46A6-80FF-0461BE9F6FE1}"/>
    <hyperlink ref="FOS135" location="All!B1555" display="PSYK_SKSOPR" xr:uid="{A660E3DB-6F87-494C-80FC-E145F075DD5B}"/>
    <hyperlink ref="FPA135" location="All!B1555" display="PSYK_SKSOPR" xr:uid="{1A1729B5-742F-4E67-A6EB-B74B0DA8FD07}"/>
    <hyperlink ref="FPI135" location="All!B1555" display="PSYK_SKSOPR" xr:uid="{15F570D6-6954-4D81-9E6A-81E0CDEA45D9}"/>
    <hyperlink ref="FPQ135" location="All!B1555" display="PSYK_SKSOPR" xr:uid="{A18CE9DF-8776-4BA2-8126-3744C26D5F84}"/>
    <hyperlink ref="FPY135" location="All!B1555" display="PSYK_SKSOPR" xr:uid="{44CDFCA0-F3AD-4C1E-9A57-35FB40CAE005}"/>
    <hyperlink ref="FQG135" location="All!B1555" display="PSYK_SKSOPR" xr:uid="{DD626E9A-BE73-4DA8-821F-1E17F30940FF}"/>
    <hyperlink ref="FQO135" location="All!B1555" display="PSYK_SKSOPR" xr:uid="{21BCABCE-3AFC-4695-A464-D635D05747A7}"/>
    <hyperlink ref="FQW135" location="All!B1555" display="PSYK_SKSOPR" xr:uid="{E11D3B31-3724-4048-92BC-6EA55DEE2886}"/>
    <hyperlink ref="FRE135" location="All!B1555" display="PSYK_SKSOPR" xr:uid="{675D5CA0-5847-482F-830A-D15C875E25CC}"/>
    <hyperlink ref="FRM135" location="All!B1555" display="PSYK_SKSOPR" xr:uid="{3D3CC2C4-F126-4DB9-B895-0D3FF5A6FEFA}"/>
    <hyperlink ref="FRU135" location="All!B1555" display="PSYK_SKSOPR" xr:uid="{5CF71BCF-5AAA-4D7C-B401-BDF13E9E5359}"/>
    <hyperlink ref="FSC135" location="All!B1555" display="PSYK_SKSOPR" xr:uid="{C3DD12EE-F0C7-4237-B669-D1DA9849E579}"/>
    <hyperlink ref="FSK135" location="All!B1555" display="PSYK_SKSOPR" xr:uid="{32B762CD-6BE4-414E-92E1-869408C67917}"/>
    <hyperlink ref="FSS135" location="All!B1555" display="PSYK_SKSOPR" xr:uid="{02E40579-36E2-47BD-8596-C140AE71E0D0}"/>
    <hyperlink ref="FTA135" location="All!B1555" display="PSYK_SKSOPR" xr:uid="{F643A33B-D3A3-499C-BB5A-BCA10066524B}"/>
    <hyperlink ref="FTI135" location="All!B1555" display="PSYK_SKSOPR" xr:uid="{D1C4FF93-3C1A-4B58-AA2C-FB4C129BF99E}"/>
    <hyperlink ref="FTQ135" location="All!B1555" display="PSYK_SKSOPR" xr:uid="{500DBAE4-A856-4613-B185-6B2A8143837E}"/>
    <hyperlink ref="FTY135" location="All!B1555" display="PSYK_SKSOPR" xr:uid="{3766B7F3-C753-46B8-9248-AF64330EC641}"/>
    <hyperlink ref="FUG135" location="All!B1555" display="PSYK_SKSOPR" xr:uid="{C6448ABA-F2E8-4566-81B1-654E064CB3E4}"/>
    <hyperlink ref="FUO135" location="All!B1555" display="PSYK_SKSOPR" xr:uid="{820AA7E0-6E82-476D-AE79-1F8EAA466291}"/>
    <hyperlink ref="FUW135" location="All!B1555" display="PSYK_SKSOPR" xr:uid="{7986F847-CD57-4C44-B42D-66443DE4974B}"/>
    <hyperlink ref="FVE135" location="All!B1555" display="PSYK_SKSOPR" xr:uid="{C779D2E7-6D98-46A3-BB71-7FA50487054B}"/>
    <hyperlink ref="FVM135" location="All!B1555" display="PSYK_SKSOPR" xr:uid="{E86110BB-B621-4F22-A24E-2C7913C4A3F1}"/>
    <hyperlink ref="FVU135" location="All!B1555" display="PSYK_SKSOPR" xr:uid="{95B91E10-5DBE-4227-B3BC-75A4933B9ACE}"/>
    <hyperlink ref="FWC135" location="All!B1555" display="PSYK_SKSOPR" xr:uid="{3A1C24CF-710D-447C-AA13-64F15B373050}"/>
    <hyperlink ref="FWK135" location="All!B1555" display="PSYK_SKSOPR" xr:uid="{2A64A6D7-BC8F-4A68-AB27-95A22B853095}"/>
    <hyperlink ref="FWS135" location="All!B1555" display="PSYK_SKSOPR" xr:uid="{E63A007A-5CF2-4958-9C0C-46D531B07046}"/>
    <hyperlink ref="FXA135" location="All!B1555" display="PSYK_SKSOPR" xr:uid="{9E2FBB11-A9B1-4A49-BB86-AD0DA0DA6D92}"/>
    <hyperlink ref="FXI135" location="All!B1555" display="PSYK_SKSOPR" xr:uid="{1D0DBF78-66C1-4561-ADCD-6C2C9807CD25}"/>
    <hyperlink ref="FXQ135" location="All!B1555" display="PSYK_SKSOPR" xr:uid="{9BAC16AA-F343-4CC6-B2CE-830EA6735E42}"/>
    <hyperlink ref="FXY135" location="All!B1555" display="PSYK_SKSOPR" xr:uid="{B179DDE4-87EA-4484-93FC-6BAFAE617B62}"/>
    <hyperlink ref="FYG135" location="All!B1555" display="PSYK_SKSOPR" xr:uid="{71041806-B4A7-401F-8EC7-FD92279A0447}"/>
    <hyperlink ref="FYO135" location="All!B1555" display="PSYK_SKSOPR" xr:uid="{21F1385E-3F6E-4861-A39B-C739442A026B}"/>
    <hyperlink ref="FYW135" location="All!B1555" display="PSYK_SKSOPR" xr:uid="{2FFCD830-ED36-4B91-91E3-55AF8469A49F}"/>
    <hyperlink ref="FZE135" location="All!B1555" display="PSYK_SKSOPR" xr:uid="{FD90C095-1A70-4F26-A890-7AEDBE127664}"/>
    <hyperlink ref="FZM135" location="All!B1555" display="PSYK_SKSOPR" xr:uid="{5F4DC22C-E6E6-499D-93AB-B9CD1AF46087}"/>
    <hyperlink ref="FZU135" location="All!B1555" display="PSYK_SKSOPR" xr:uid="{F5A0C97C-9AD1-4476-9441-084DFC577FBB}"/>
    <hyperlink ref="GAC135" location="All!B1555" display="PSYK_SKSOPR" xr:uid="{392CE906-71E0-4DC0-815B-ABC56C3D7E15}"/>
    <hyperlink ref="GAK135" location="All!B1555" display="PSYK_SKSOPR" xr:uid="{12FE75B9-FA98-4730-B9F3-800BDAD1FBA3}"/>
    <hyperlink ref="GAS135" location="All!B1555" display="PSYK_SKSOPR" xr:uid="{53EEDB5F-C79E-4A9A-99B1-27EEDD25348B}"/>
    <hyperlink ref="GBA135" location="All!B1555" display="PSYK_SKSOPR" xr:uid="{E050E409-8FBC-4CFE-AA42-B0B70DDE1524}"/>
    <hyperlink ref="GBI135" location="All!B1555" display="PSYK_SKSOPR" xr:uid="{8F803D51-08B1-4F97-BCE9-90835E4091BF}"/>
    <hyperlink ref="GBQ135" location="All!B1555" display="PSYK_SKSOPR" xr:uid="{FC7774E8-2E1C-43D0-A31A-349108DF544F}"/>
    <hyperlink ref="GBY135" location="All!B1555" display="PSYK_SKSOPR" xr:uid="{0C351661-B095-4668-AD59-FD6C4B5CA59A}"/>
    <hyperlink ref="GCG135" location="All!B1555" display="PSYK_SKSOPR" xr:uid="{9ACD532E-9ED5-4C4D-9FCC-5C7F72E51E4B}"/>
    <hyperlink ref="GCO135" location="All!B1555" display="PSYK_SKSOPR" xr:uid="{C5394FAD-4694-4729-B6AA-3AE4AB987F6B}"/>
    <hyperlink ref="GCW135" location="All!B1555" display="PSYK_SKSOPR" xr:uid="{ED43E5CA-69F5-4EAC-89A3-B5DEB051DEAA}"/>
    <hyperlink ref="GDE135" location="All!B1555" display="PSYK_SKSOPR" xr:uid="{8995A654-3062-4B34-8938-8A01B4548CB4}"/>
    <hyperlink ref="GDM135" location="All!B1555" display="PSYK_SKSOPR" xr:uid="{D644964C-C78E-4B10-823D-0AD2A1998BC5}"/>
    <hyperlink ref="GDU135" location="All!B1555" display="PSYK_SKSOPR" xr:uid="{778496A6-FD75-4D1C-868B-64AEC7329E26}"/>
    <hyperlink ref="GEC135" location="All!B1555" display="PSYK_SKSOPR" xr:uid="{C6CDAE90-80B5-4C96-BDA3-39BA66327E95}"/>
    <hyperlink ref="GEK135" location="All!B1555" display="PSYK_SKSOPR" xr:uid="{B986224A-7EF1-4F01-B329-6F871ABBA081}"/>
    <hyperlink ref="GES135" location="All!B1555" display="PSYK_SKSOPR" xr:uid="{04BF3F27-1D85-4A1A-A0AA-F5349E8A42AD}"/>
    <hyperlink ref="GFA135" location="All!B1555" display="PSYK_SKSOPR" xr:uid="{0CA7A50D-15FE-4D35-98B3-D3D1878F357D}"/>
    <hyperlink ref="GFI135" location="All!B1555" display="PSYK_SKSOPR" xr:uid="{30D64D60-4371-4D41-85C3-797853347E02}"/>
    <hyperlink ref="GFQ135" location="All!B1555" display="PSYK_SKSOPR" xr:uid="{D9824D80-E309-4B5B-888D-D225FDF9680F}"/>
    <hyperlink ref="GFY135" location="All!B1555" display="PSYK_SKSOPR" xr:uid="{4C37363B-7001-4498-987A-9CFEE9B2AA14}"/>
    <hyperlink ref="GGG135" location="All!B1555" display="PSYK_SKSOPR" xr:uid="{A7AF5F1B-D5BC-4F5A-8538-BCC0A0FF8828}"/>
    <hyperlink ref="GGO135" location="All!B1555" display="PSYK_SKSOPR" xr:uid="{DEEB6C60-6EDC-46FB-8954-AEAD9A6D97E1}"/>
    <hyperlink ref="GGW135" location="All!B1555" display="PSYK_SKSOPR" xr:uid="{099A2C49-AD68-4D02-B2F8-97EDC2C2BBAB}"/>
    <hyperlink ref="GHE135" location="All!B1555" display="PSYK_SKSOPR" xr:uid="{E3A0EE72-DEA6-41B3-83AE-438CD9927EE8}"/>
    <hyperlink ref="GHM135" location="All!B1555" display="PSYK_SKSOPR" xr:uid="{22B9E43B-F336-42A1-8C7C-D3D05B66D117}"/>
    <hyperlink ref="GHU135" location="All!B1555" display="PSYK_SKSOPR" xr:uid="{4274BD57-A68B-46B9-8B9E-6FD3C211E0AA}"/>
    <hyperlink ref="GIC135" location="All!B1555" display="PSYK_SKSOPR" xr:uid="{C9A639EA-9453-4EF8-B2A5-D1BE4DB1E7DF}"/>
    <hyperlink ref="GIK135" location="All!B1555" display="PSYK_SKSOPR" xr:uid="{AC240178-0BD5-4D6D-8B3F-5A2684A3B36B}"/>
    <hyperlink ref="GIS135" location="All!B1555" display="PSYK_SKSOPR" xr:uid="{BA63A9E1-88F1-4C5B-8680-18D0B4B5DC25}"/>
    <hyperlink ref="GJA135" location="All!B1555" display="PSYK_SKSOPR" xr:uid="{403B89F2-3ED8-42F8-8804-3AA2E40E1988}"/>
    <hyperlink ref="GJI135" location="All!B1555" display="PSYK_SKSOPR" xr:uid="{0A57DD59-8201-4288-8C6E-882A366057B5}"/>
    <hyperlink ref="GJQ135" location="All!B1555" display="PSYK_SKSOPR" xr:uid="{BE766047-C598-40CD-B7D4-B28E34244703}"/>
    <hyperlink ref="GJY135" location="All!B1555" display="PSYK_SKSOPR" xr:uid="{6D764AF0-DFCD-47A3-BC6A-66C9C6111850}"/>
    <hyperlink ref="GKG135" location="All!B1555" display="PSYK_SKSOPR" xr:uid="{EEDB387C-484A-421B-B729-032669754B5C}"/>
    <hyperlink ref="GKO135" location="All!B1555" display="PSYK_SKSOPR" xr:uid="{A8EA5414-3143-46DF-B649-BDEF5A5446FC}"/>
    <hyperlink ref="GKW135" location="All!B1555" display="PSYK_SKSOPR" xr:uid="{AE866AC7-4DC5-4967-8F29-70D97D88C726}"/>
    <hyperlink ref="GLE135" location="All!B1555" display="PSYK_SKSOPR" xr:uid="{CDBABBC3-89EB-42AD-BE05-2AD32740CDBE}"/>
    <hyperlink ref="GLM135" location="All!B1555" display="PSYK_SKSOPR" xr:uid="{8756A5AE-ED82-478D-8F75-56B63831A005}"/>
    <hyperlink ref="GLU135" location="All!B1555" display="PSYK_SKSOPR" xr:uid="{29576EDA-532A-47D1-88EA-12C3131161A3}"/>
    <hyperlink ref="GMC135" location="All!B1555" display="PSYK_SKSOPR" xr:uid="{738208A9-73A7-4BBE-9E5C-4469953D45B9}"/>
    <hyperlink ref="GMK135" location="All!B1555" display="PSYK_SKSOPR" xr:uid="{01F48559-A8E2-4A3D-8DF6-A9E8F5BA4CB9}"/>
    <hyperlink ref="GMS135" location="All!B1555" display="PSYK_SKSOPR" xr:uid="{AE47F8B6-4570-4AE2-AE98-4951B4F6DECC}"/>
    <hyperlink ref="GNA135" location="All!B1555" display="PSYK_SKSOPR" xr:uid="{9AAD6CB3-8EA2-4404-8F8F-746896201657}"/>
    <hyperlink ref="GNI135" location="All!B1555" display="PSYK_SKSOPR" xr:uid="{E91C271E-CBE9-4728-98B5-F4833F5C6DFB}"/>
    <hyperlink ref="GNQ135" location="All!B1555" display="PSYK_SKSOPR" xr:uid="{8EFF9C25-DF38-4779-9D58-71435FAE64EA}"/>
    <hyperlink ref="GNY135" location="All!B1555" display="PSYK_SKSOPR" xr:uid="{823B276F-95C7-4BE2-8E15-72AEF1D0BFA7}"/>
    <hyperlink ref="GOG135" location="All!B1555" display="PSYK_SKSOPR" xr:uid="{26427815-5DD1-4178-8A63-3A5F8D1054CE}"/>
    <hyperlink ref="GOO135" location="All!B1555" display="PSYK_SKSOPR" xr:uid="{D46F2C2A-0E36-4B60-B27E-673A72AD685F}"/>
    <hyperlink ref="GOW135" location="All!B1555" display="PSYK_SKSOPR" xr:uid="{F49BB4D3-8D64-4055-ABD0-258994633057}"/>
    <hyperlink ref="GPE135" location="All!B1555" display="PSYK_SKSOPR" xr:uid="{4E0BC1E1-C14C-4E8B-B93E-7CE9E86448CB}"/>
    <hyperlink ref="GPM135" location="All!B1555" display="PSYK_SKSOPR" xr:uid="{82E294AC-99BB-40F1-9F8A-D65A8759274B}"/>
    <hyperlink ref="GPU135" location="All!B1555" display="PSYK_SKSOPR" xr:uid="{0F630988-5FDF-4AA0-ADE0-1EBC6BE18528}"/>
    <hyperlink ref="GQC135" location="All!B1555" display="PSYK_SKSOPR" xr:uid="{7A3E8AB1-708A-4B56-A48A-3F583C9C62FB}"/>
    <hyperlink ref="GQK135" location="All!B1555" display="PSYK_SKSOPR" xr:uid="{DBA4972C-9475-4937-B79C-B5447DE5BB43}"/>
    <hyperlink ref="GQS135" location="All!B1555" display="PSYK_SKSOPR" xr:uid="{536B7DE8-8140-419C-9C48-3530BC9BBB6C}"/>
    <hyperlink ref="GRA135" location="All!B1555" display="PSYK_SKSOPR" xr:uid="{E403A8FB-8C77-4E64-B67C-AB15D0E2CAC6}"/>
    <hyperlink ref="GRI135" location="All!B1555" display="PSYK_SKSOPR" xr:uid="{7BFE84BD-E710-4E35-88C4-4094EAA56B30}"/>
    <hyperlink ref="GRQ135" location="All!B1555" display="PSYK_SKSOPR" xr:uid="{79D158C9-D486-4EE5-AC70-87F5D1A38B41}"/>
    <hyperlink ref="GRY135" location="All!B1555" display="PSYK_SKSOPR" xr:uid="{FD58D7F3-D5B4-41FD-9B7D-DD9FA98FB565}"/>
    <hyperlink ref="GSG135" location="All!B1555" display="PSYK_SKSOPR" xr:uid="{CD50AAEA-BE1B-49B6-B48E-BBC5A13FDE29}"/>
    <hyperlink ref="GSO135" location="All!B1555" display="PSYK_SKSOPR" xr:uid="{EBA7F74D-BB7B-4850-BAB3-5224DD82340F}"/>
    <hyperlink ref="GSW135" location="All!B1555" display="PSYK_SKSOPR" xr:uid="{6ECD40FE-6A4F-4B79-907F-A2461854AD03}"/>
    <hyperlink ref="GTE135" location="All!B1555" display="PSYK_SKSOPR" xr:uid="{2EB81188-372E-4AB8-9295-246B1A85F38A}"/>
    <hyperlink ref="GTM135" location="All!B1555" display="PSYK_SKSOPR" xr:uid="{F809150C-8267-4B6E-B8F1-EA127E23BD55}"/>
    <hyperlink ref="GTU135" location="All!B1555" display="PSYK_SKSOPR" xr:uid="{0BE6AD6C-FCA1-4B63-810D-E44F0223ED14}"/>
    <hyperlink ref="GUC135" location="All!B1555" display="PSYK_SKSOPR" xr:uid="{2698C710-7505-4AB4-99E9-7FDBD1CD43C1}"/>
    <hyperlink ref="GUK135" location="All!B1555" display="PSYK_SKSOPR" xr:uid="{441ED89B-27C5-4BFB-B78C-5FF904E25056}"/>
    <hyperlink ref="GUS135" location="All!B1555" display="PSYK_SKSOPR" xr:uid="{A7222197-2622-40FA-AFA3-2702B8EDAB07}"/>
    <hyperlink ref="GVA135" location="All!B1555" display="PSYK_SKSOPR" xr:uid="{79933F05-7B9F-4878-A8D6-146A8657ED8D}"/>
    <hyperlink ref="GVI135" location="All!B1555" display="PSYK_SKSOPR" xr:uid="{FB428537-DF1A-4FE9-B260-2F28A6E1192C}"/>
    <hyperlink ref="GVQ135" location="All!B1555" display="PSYK_SKSOPR" xr:uid="{786B8B8B-1DE9-44FA-9DBA-20456F1922B9}"/>
    <hyperlink ref="GVY135" location="All!B1555" display="PSYK_SKSOPR" xr:uid="{F8404E54-F8E8-4F6A-A1CE-EF5683D3AC4E}"/>
    <hyperlink ref="GWG135" location="All!B1555" display="PSYK_SKSOPR" xr:uid="{62AD61D5-328A-49BE-A691-DF6954AD2D14}"/>
    <hyperlink ref="GWO135" location="All!B1555" display="PSYK_SKSOPR" xr:uid="{4CA9869B-45BE-41FA-9856-93B416BBCE93}"/>
    <hyperlink ref="GWW135" location="All!B1555" display="PSYK_SKSOPR" xr:uid="{234686BE-DF53-478F-AC6E-0A51099E6A7B}"/>
    <hyperlink ref="GXE135" location="All!B1555" display="PSYK_SKSOPR" xr:uid="{5F4BF0D6-F934-4729-9CBE-0B4D5309762B}"/>
    <hyperlink ref="GXM135" location="All!B1555" display="PSYK_SKSOPR" xr:uid="{E118DA21-1259-41FB-9CF6-3B8408D3FBCD}"/>
    <hyperlink ref="GXU135" location="All!B1555" display="PSYK_SKSOPR" xr:uid="{8A7F7A34-97BA-4456-B395-3315D8DAF3CD}"/>
    <hyperlink ref="GYC135" location="All!B1555" display="PSYK_SKSOPR" xr:uid="{750D06A5-DC49-4D25-AEB4-4932A7B186C4}"/>
    <hyperlink ref="GYK135" location="All!B1555" display="PSYK_SKSOPR" xr:uid="{7ED2FCE5-CB85-49A8-80E7-A162B579B0D9}"/>
    <hyperlink ref="GYS135" location="All!B1555" display="PSYK_SKSOPR" xr:uid="{11A7DF34-A2A9-4B95-A235-E6FF6C91D08F}"/>
    <hyperlink ref="GZA135" location="All!B1555" display="PSYK_SKSOPR" xr:uid="{5482FCD7-B194-4D12-911C-73FAF7B5CF31}"/>
    <hyperlink ref="GZI135" location="All!B1555" display="PSYK_SKSOPR" xr:uid="{57A6A0F6-0EDC-4335-855A-F2C3F1692A9A}"/>
    <hyperlink ref="GZQ135" location="All!B1555" display="PSYK_SKSOPR" xr:uid="{596FD8D2-519B-4413-82AD-769647E244B4}"/>
    <hyperlink ref="GZY135" location="All!B1555" display="PSYK_SKSOPR" xr:uid="{4F22B55C-5C11-4208-BE96-C4A87208B799}"/>
    <hyperlink ref="HAG135" location="All!B1555" display="PSYK_SKSOPR" xr:uid="{355E5FFE-81BE-4818-94AB-FE72BAD32CA5}"/>
    <hyperlink ref="HAO135" location="All!B1555" display="PSYK_SKSOPR" xr:uid="{45EABEC1-34EB-43C8-84E3-728A2242C1F4}"/>
    <hyperlink ref="HAW135" location="All!B1555" display="PSYK_SKSOPR" xr:uid="{D8049D8F-43E5-4A2A-8BEB-28563AA2179D}"/>
    <hyperlink ref="HBE135" location="All!B1555" display="PSYK_SKSOPR" xr:uid="{A5D38F0E-2A58-45A7-82EC-C442C992760B}"/>
    <hyperlink ref="HBM135" location="All!B1555" display="PSYK_SKSOPR" xr:uid="{E9EEA8FD-E989-4490-80D2-A3E2E7E83276}"/>
    <hyperlink ref="HBU135" location="All!B1555" display="PSYK_SKSOPR" xr:uid="{70C66E12-59DD-47B8-A7AA-0ECED957E9F7}"/>
    <hyperlink ref="HCC135" location="All!B1555" display="PSYK_SKSOPR" xr:uid="{542B9AC1-21BB-4DC0-8C35-ABD4AC42C551}"/>
    <hyperlink ref="HCK135" location="All!B1555" display="PSYK_SKSOPR" xr:uid="{2E5B58F9-26FE-4364-8D4E-01DA7E9E03FA}"/>
    <hyperlink ref="HCS135" location="All!B1555" display="PSYK_SKSOPR" xr:uid="{ADC8393B-71C6-464D-9E1D-DE8B4E73AB4A}"/>
    <hyperlink ref="HDA135" location="All!B1555" display="PSYK_SKSOPR" xr:uid="{50215623-D9BC-4BC7-8F96-59C2911D576A}"/>
    <hyperlink ref="HDI135" location="All!B1555" display="PSYK_SKSOPR" xr:uid="{64D84EED-9597-45A7-BDEF-F0FADA846161}"/>
    <hyperlink ref="HDQ135" location="All!B1555" display="PSYK_SKSOPR" xr:uid="{520E66B5-90E3-4005-87ED-B27B39012AA2}"/>
    <hyperlink ref="HDY135" location="All!B1555" display="PSYK_SKSOPR" xr:uid="{05617E63-C881-49D0-ABBB-99E82A72F02F}"/>
    <hyperlink ref="HEG135" location="All!B1555" display="PSYK_SKSOPR" xr:uid="{8D333B2A-E07C-4947-B32D-DF027ADD8580}"/>
    <hyperlink ref="HEO135" location="All!B1555" display="PSYK_SKSOPR" xr:uid="{6ACEE7B1-DF11-4A70-85A8-249BAE22535D}"/>
    <hyperlink ref="HEW135" location="All!B1555" display="PSYK_SKSOPR" xr:uid="{10D75476-4284-490C-A7FC-A5904FCDDAED}"/>
    <hyperlink ref="HFE135" location="All!B1555" display="PSYK_SKSOPR" xr:uid="{19860C49-4FF8-47E9-A441-656FE4469283}"/>
    <hyperlink ref="HFM135" location="All!B1555" display="PSYK_SKSOPR" xr:uid="{CBE830B6-E882-4BC6-827E-1F8C69D50296}"/>
    <hyperlink ref="HFU135" location="All!B1555" display="PSYK_SKSOPR" xr:uid="{4C4AE144-6308-427F-804E-ED4315ECDA09}"/>
    <hyperlink ref="HGC135" location="All!B1555" display="PSYK_SKSOPR" xr:uid="{06A8131B-88C7-43FB-A5C0-A50CD89973B2}"/>
    <hyperlink ref="HGK135" location="All!B1555" display="PSYK_SKSOPR" xr:uid="{60C42AF8-152A-406B-805D-1BD5C03D51FE}"/>
    <hyperlink ref="HGS135" location="All!B1555" display="PSYK_SKSOPR" xr:uid="{62B3A974-93A0-4481-9E77-750463C2C44A}"/>
    <hyperlink ref="HHA135" location="All!B1555" display="PSYK_SKSOPR" xr:uid="{587BCB5F-A9EC-4947-8676-777C67674BF3}"/>
    <hyperlink ref="HHI135" location="All!B1555" display="PSYK_SKSOPR" xr:uid="{7BFFCD0F-FF74-4EE4-9539-684EC3367E75}"/>
    <hyperlink ref="HHQ135" location="All!B1555" display="PSYK_SKSOPR" xr:uid="{52231854-0422-4A8D-A728-853370785E9E}"/>
    <hyperlink ref="HHY135" location="All!B1555" display="PSYK_SKSOPR" xr:uid="{B5BF2832-AB25-4C70-AE43-DB2C3AF5CA2F}"/>
    <hyperlink ref="HIG135" location="All!B1555" display="PSYK_SKSOPR" xr:uid="{1AF4FF3A-0643-46F2-8EDD-890CFB3D6F33}"/>
    <hyperlink ref="HIO135" location="All!B1555" display="PSYK_SKSOPR" xr:uid="{805EE9DC-DC48-406B-BE76-DF9E41FF62E5}"/>
    <hyperlink ref="HIW135" location="All!B1555" display="PSYK_SKSOPR" xr:uid="{41665BAC-E548-48F8-AD40-9A1B106EBC55}"/>
    <hyperlink ref="HJE135" location="All!B1555" display="PSYK_SKSOPR" xr:uid="{29C73F47-2714-4CCE-B886-271A28E278A8}"/>
    <hyperlink ref="HJM135" location="All!B1555" display="PSYK_SKSOPR" xr:uid="{220BCDBE-31D1-4864-A49D-15125EA663B3}"/>
    <hyperlink ref="HJU135" location="All!B1555" display="PSYK_SKSOPR" xr:uid="{D9B968DA-E9EC-417F-BEB7-5B0E158C653B}"/>
    <hyperlink ref="HKC135" location="All!B1555" display="PSYK_SKSOPR" xr:uid="{9E744209-1BF0-4DC5-833C-F6DBAA41D124}"/>
    <hyperlink ref="HKK135" location="All!B1555" display="PSYK_SKSOPR" xr:uid="{97994538-F5B2-4836-96E6-4B6939E4B668}"/>
    <hyperlink ref="HKS135" location="All!B1555" display="PSYK_SKSOPR" xr:uid="{9D2A4733-298B-4019-8DAE-29C71E83409F}"/>
    <hyperlink ref="HLA135" location="All!B1555" display="PSYK_SKSOPR" xr:uid="{D63C6145-B1C7-4AEF-9FCE-6971E9E05FEE}"/>
    <hyperlink ref="HLI135" location="All!B1555" display="PSYK_SKSOPR" xr:uid="{D2FF20FE-EA75-4317-85B5-1C64A7EA3AAF}"/>
    <hyperlink ref="HLQ135" location="All!B1555" display="PSYK_SKSOPR" xr:uid="{1F5739E0-C6A9-4959-98B4-6BCCB0A30757}"/>
    <hyperlink ref="HLY135" location="All!B1555" display="PSYK_SKSOPR" xr:uid="{AB4834AC-86CA-4C66-B96D-1B16BF211947}"/>
    <hyperlink ref="HMG135" location="All!B1555" display="PSYK_SKSOPR" xr:uid="{18711069-A292-428F-802F-38CEE9E02867}"/>
    <hyperlink ref="HMO135" location="All!B1555" display="PSYK_SKSOPR" xr:uid="{135FC7AE-BC57-424C-97DB-B8688D223D97}"/>
    <hyperlink ref="HMW135" location="All!B1555" display="PSYK_SKSOPR" xr:uid="{7036E56B-2B3D-4EE2-B8E7-5A7AC345383F}"/>
    <hyperlink ref="HNE135" location="All!B1555" display="PSYK_SKSOPR" xr:uid="{04B7B1EF-1299-454B-B7B0-51DB93652EB5}"/>
    <hyperlink ref="HNM135" location="All!B1555" display="PSYK_SKSOPR" xr:uid="{D315BD82-FB07-4753-AEBB-733F5833B982}"/>
    <hyperlink ref="HNU135" location="All!B1555" display="PSYK_SKSOPR" xr:uid="{E4B1D5DE-51F2-4FA9-B59B-8304A365EAC7}"/>
    <hyperlink ref="HOC135" location="All!B1555" display="PSYK_SKSOPR" xr:uid="{4BE94877-F6C7-46A7-BA1C-2B5584A1FDA4}"/>
    <hyperlink ref="HOK135" location="All!B1555" display="PSYK_SKSOPR" xr:uid="{DF8D906A-7550-46CE-A955-238AD8E13347}"/>
    <hyperlink ref="HOS135" location="All!B1555" display="PSYK_SKSOPR" xr:uid="{0F6BA862-7AD7-4B96-A545-05FD0FF8B34E}"/>
    <hyperlink ref="HPA135" location="All!B1555" display="PSYK_SKSOPR" xr:uid="{31154428-5B7B-41C7-B246-B20A0C48999F}"/>
    <hyperlink ref="HPI135" location="All!B1555" display="PSYK_SKSOPR" xr:uid="{83E80953-BCA6-4625-AD07-6A311968F6FE}"/>
    <hyperlink ref="HPQ135" location="All!B1555" display="PSYK_SKSOPR" xr:uid="{D1AA9D32-4FB3-4CA7-9812-155EF9B223C5}"/>
    <hyperlink ref="HPY135" location="All!B1555" display="PSYK_SKSOPR" xr:uid="{C0551EC6-B43D-46EA-92C3-ADE5FE60E588}"/>
    <hyperlink ref="HQG135" location="All!B1555" display="PSYK_SKSOPR" xr:uid="{1904A039-6C5E-4688-A643-D19CCFE86BF6}"/>
    <hyperlink ref="HQO135" location="All!B1555" display="PSYK_SKSOPR" xr:uid="{F1751D66-8AC2-4AFD-9101-2119DAC63138}"/>
    <hyperlink ref="HQW135" location="All!B1555" display="PSYK_SKSOPR" xr:uid="{20555AC1-A198-4886-998C-DE0C652C053A}"/>
    <hyperlink ref="HRE135" location="All!B1555" display="PSYK_SKSOPR" xr:uid="{5F517B78-0628-493B-AE30-9943780F44A1}"/>
    <hyperlink ref="HRM135" location="All!B1555" display="PSYK_SKSOPR" xr:uid="{AC7A48DE-645B-4982-87CD-6C7BC00982F8}"/>
    <hyperlink ref="HRU135" location="All!B1555" display="PSYK_SKSOPR" xr:uid="{CEBB8334-6CE4-4769-8832-C3803E3C6860}"/>
    <hyperlink ref="HSC135" location="All!B1555" display="PSYK_SKSOPR" xr:uid="{64595508-A160-423A-A15A-CCFD0F75E2D7}"/>
    <hyperlink ref="HSK135" location="All!B1555" display="PSYK_SKSOPR" xr:uid="{7FA8A018-17F7-47A3-BE6D-106BBB932201}"/>
    <hyperlink ref="HSS135" location="All!B1555" display="PSYK_SKSOPR" xr:uid="{3DE2C76E-E1A0-4F84-835C-5CAF386BE06E}"/>
    <hyperlink ref="HTA135" location="All!B1555" display="PSYK_SKSOPR" xr:uid="{0D56F542-2267-4C74-91D0-196CD1B6C49E}"/>
    <hyperlink ref="HTI135" location="All!B1555" display="PSYK_SKSOPR" xr:uid="{61A3E3A4-0E35-43F1-9217-42014B21DE49}"/>
    <hyperlink ref="HTQ135" location="All!B1555" display="PSYK_SKSOPR" xr:uid="{46890977-AF4F-41C2-AD8D-E82EA5ED3180}"/>
    <hyperlink ref="HTY135" location="All!B1555" display="PSYK_SKSOPR" xr:uid="{95637A26-4A1F-441B-AA16-20A41EFD6E63}"/>
    <hyperlink ref="HUG135" location="All!B1555" display="PSYK_SKSOPR" xr:uid="{10035584-2DC4-4E18-A92F-6ADABBFD1495}"/>
    <hyperlink ref="HUO135" location="All!B1555" display="PSYK_SKSOPR" xr:uid="{26BAC780-57C7-4682-A260-C53F27F62010}"/>
    <hyperlink ref="HUW135" location="All!B1555" display="PSYK_SKSOPR" xr:uid="{F6AB53C2-C164-47DC-81BC-BCA77EF27C2F}"/>
    <hyperlink ref="HVE135" location="All!B1555" display="PSYK_SKSOPR" xr:uid="{4F321CBD-CE75-4E98-A6E0-B3249FA2621E}"/>
    <hyperlink ref="HVM135" location="All!B1555" display="PSYK_SKSOPR" xr:uid="{32E7E1AE-55D1-485C-B762-0E1E679E2B97}"/>
    <hyperlink ref="HVU135" location="All!B1555" display="PSYK_SKSOPR" xr:uid="{6D1E1B37-0B63-4BEF-B648-A086FD510214}"/>
    <hyperlink ref="HWC135" location="All!B1555" display="PSYK_SKSOPR" xr:uid="{5C4344BD-44CF-43FB-9202-7292DBC78FFF}"/>
    <hyperlink ref="HWK135" location="All!B1555" display="PSYK_SKSOPR" xr:uid="{FCB0E837-A460-4485-991B-9AFA197F5BC8}"/>
    <hyperlink ref="HWS135" location="All!B1555" display="PSYK_SKSOPR" xr:uid="{D2D81C63-FEC7-48B7-82AF-7C6399B6AE16}"/>
    <hyperlink ref="HXA135" location="All!B1555" display="PSYK_SKSOPR" xr:uid="{3722F436-EEB8-4276-ACB3-52AB83677DB8}"/>
    <hyperlink ref="HXI135" location="All!B1555" display="PSYK_SKSOPR" xr:uid="{A80618DF-4873-4E0A-8D77-19FA97F3FFEC}"/>
    <hyperlink ref="HXQ135" location="All!B1555" display="PSYK_SKSOPR" xr:uid="{E4FA6380-A741-4BA9-8CA5-7596A34FA178}"/>
    <hyperlink ref="HXY135" location="All!B1555" display="PSYK_SKSOPR" xr:uid="{8161CFEF-F357-415B-9D26-9999846B7D79}"/>
    <hyperlink ref="HYG135" location="All!B1555" display="PSYK_SKSOPR" xr:uid="{1DE9420D-04FE-40DB-BDF4-B93822AB2019}"/>
    <hyperlink ref="HYO135" location="All!B1555" display="PSYK_SKSOPR" xr:uid="{178165DC-18C7-488E-9CDF-6D72A4A561C5}"/>
    <hyperlink ref="HYW135" location="All!B1555" display="PSYK_SKSOPR" xr:uid="{117BB1A3-75FE-4DEB-85D7-77A2CCD91AAD}"/>
    <hyperlink ref="HZE135" location="All!B1555" display="PSYK_SKSOPR" xr:uid="{4978DAC8-FF20-41B1-9DC5-D3F590F9142D}"/>
    <hyperlink ref="HZM135" location="All!B1555" display="PSYK_SKSOPR" xr:uid="{B54A62AF-156A-4B9E-81DC-935697209C56}"/>
    <hyperlink ref="HZU135" location="All!B1555" display="PSYK_SKSOPR" xr:uid="{EA3E6974-6341-497A-86B9-002F14DA1E44}"/>
    <hyperlink ref="IAC135" location="All!B1555" display="PSYK_SKSOPR" xr:uid="{F9F6DE98-F281-44AF-BC9A-1FCBE6D1C09B}"/>
    <hyperlink ref="IAK135" location="All!B1555" display="PSYK_SKSOPR" xr:uid="{2C5EA91E-5513-4739-8360-0DFC819F84A6}"/>
    <hyperlink ref="IAS135" location="All!B1555" display="PSYK_SKSOPR" xr:uid="{DCB8E728-20AF-4047-9AEC-6FF93DFCE658}"/>
    <hyperlink ref="IBA135" location="All!B1555" display="PSYK_SKSOPR" xr:uid="{37B89BE8-D3E5-4579-BECF-FA3C559B6D3A}"/>
    <hyperlink ref="IBI135" location="All!B1555" display="PSYK_SKSOPR" xr:uid="{7B8A4D78-14DD-4ADF-8E80-42FC08AEC1A9}"/>
    <hyperlink ref="IBQ135" location="All!B1555" display="PSYK_SKSOPR" xr:uid="{E3430457-81B1-42D3-A03C-6D2A94269FFC}"/>
    <hyperlink ref="IBY135" location="All!B1555" display="PSYK_SKSOPR" xr:uid="{BF00C65B-7515-4788-8E42-44FD61F42B8E}"/>
    <hyperlink ref="ICG135" location="All!B1555" display="PSYK_SKSOPR" xr:uid="{1180933D-A25D-436D-94CF-2258B856FADF}"/>
    <hyperlink ref="ICO135" location="All!B1555" display="PSYK_SKSOPR" xr:uid="{EB234281-789E-4DE9-B864-C7A2B518024A}"/>
    <hyperlink ref="ICW135" location="All!B1555" display="PSYK_SKSOPR" xr:uid="{14948855-1363-44C5-B451-2717C9B2D63F}"/>
    <hyperlink ref="IDE135" location="All!B1555" display="PSYK_SKSOPR" xr:uid="{785A066C-FD8E-4925-8EAC-395CD2462A14}"/>
    <hyperlink ref="IDM135" location="All!B1555" display="PSYK_SKSOPR" xr:uid="{5B2C08E2-CBDA-4185-BE05-F3DFD6524E03}"/>
    <hyperlink ref="IDU135" location="All!B1555" display="PSYK_SKSOPR" xr:uid="{44AA1968-DD3A-4DD3-8B96-87E92A050718}"/>
    <hyperlink ref="IEC135" location="All!B1555" display="PSYK_SKSOPR" xr:uid="{8B68872B-4D12-476C-86A4-6F7DCE54ACFF}"/>
    <hyperlink ref="IEK135" location="All!B1555" display="PSYK_SKSOPR" xr:uid="{6A65DBDE-2D86-45E8-906F-E6A022BF51CB}"/>
    <hyperlink ref="IES135" location="All!B1555" display="PSYK_SKSOPR" xr:uid="{8C2044DC-66F4-4267-83EE-71D3D93FBA2A}"/>
    <hyperlink ref="IFA135" location="All!B1555" display="PSYK_SKSOPR" xr:uid="{27F02BE4-2A93-460B-B875-83B410C019D7}"/>
    <hyperlink ref="IFI135" location="All!B1555" display="PSYK_SKSOPR" xr:uid="{2375780A-7FC5-4367-9F4F-ECD9F0B1AF41}"/>
    <hyperlink ref="IFQ135" location="All!B1555" display="PSYK_SKSOPR" xr:uid="{9243DDDD-BB83-45EC-BDF3-C0A52076B0D6}"/>
    <hyperlink ref="IFY135" location="All!B1555" display="PSYK_SKSOPR" xr:uid="{EC0A6D34-5C62-4961-8D26-16421147E570}"/>
    <hyperlink ref="IGG135" location="All!B1555" display="PSYK_SKSOPR" xr:uid="{CB0FD8F2-3CE6-4C69-B853-9714833CCEF7}"/>
    <hyperlink ref="IGO135" location="All!B1555" display="PSYK_SKSOPR" xr:uid="{427E9EC0-79A1-4000-BE77-D84C1955960B}"/>
    <hyperlink ref="IGW135" location="All!B1555" display="PSYK_SKSOPR" xr:uid="{EF86D832-E3E8-499D-9858-50234FD853FB}"/>
    <hyperlink ref="IHE135" location="All!B1555" display="PSYK_SKSOPR" xr:uid="{5414B897-EB7F-43D8-B365-92E8631327B5}"/>
    <hyperlink ref="IHM135" location="All!B1555" display="PSYK_SKSOPR" xr:uid="{16A29C2D-F377-442B-948B-339BB894977F}"/>
    <hyperlink ref="IHU135" location="All!B1555" display="PSYK_SKSOPR" xr:uid="{9B22DA83-0C79-46A5-9E27-6F94EC4104EC}"/>
    <hyperlink ref="IIC135" location="All!B1555" display="PSYK_SKSOPR" xr:uid="{8B12B3BA-957D-44D1-BB6B-6A8395DE3603}"/>
    <hyperlink ref="IIK135" location="All!B1555" display="PSYK_SKSOPR" xr:uid="{72B5B27A-ABFD-43EA-9E6C-E4CEEB7E2841}"/>
    <hyperlink ref="IIS135" location="All!B1555" display="PSYK_SKSOPR" xr:uid="{01195096-4C18-4AA0-8AB6-4C6A7C243E2C}"/>
    <hyperlink ref="IJA135" location="All!B1555" display="PSYK_SKSOPR" xr:uid="{A67B4297-AA0B-402B-A2C3-B683013308FB}"/>
    <hyperlink ref="IJI135" location="All!B1555" display="PSYK_SKSOPR" xr:uid="{E4BB1287-F6E3-46F7-A53A-5586AA4AA578}"/>
    <hyperlink ref="IJQ135" location="All!B1555" display="PSYK_SKSOPR" xr:uid="{0E7B8573-03A3-42C1-B08A-A1024F0EB262}"/>
    <hyperlink ref="IJY135" location="All!B1555" display="PSYK_SKSOPR" xr:uid="{37208485-5F27-4575-BB00-0D12DC42BE72}"/>
    <hyperlink ref="IKG135" location="All!B1555" display="PSYK_SKSOPR" xr:uid="{4F54B491-289E-4C6C-A98C-C818DF627CB4}"/>
    <hyperlink ref="IKO135" location="All!B1555" display="PSYK_SKSOPR" xr:uid="{E73CB522-4707-4B50-9F98-F687E1BD43CD}"/>
    <hyperlink ref="IKW135" location="All!B1555" display="PSYK_SKSOPR" xr:uid="{A38E203D-E4A4-4B4C-A550-99C9F7BF3226}"/>
    <hyperlink ref="ILE135" location="All!B1555" display="PSYK_SKSOPR" xr:uid="{FC2AB7EE-2127-4F62-A1F3-2B3B6F737A9D}"/>
    <hyperlink ref="ILM135" location="All!B1555" display="PSYK_SKSOPR" xr:uid="{7FB46671-9A25-4BBF-B10C-08DFE7AC476D}"/>
    <hyperlink ref="ILU135" location="All!B1555" display="PSYK_SKSOPR" xr:uid="{70E97CCC-3AD3-4E88-BC26-81CE4AD83557}"/>
    <hyperlink ref="IMC135" location="All!B1555" display="PSYK_SKSOPR" xr:uid="{A79C89C7-DCDE-423C-9674-AE0981BDC1C2}"/>
    <hyperlink ref="IMK135" location="All!B1555" display="PSYK_SKSOPR" xr:uid="{B4314622-2BA6-4D2F-8D3F-4B5DAA9D965A}"/>
    <hyperlink ref="IMS135" location="All!B1555" display="PSYK_SKSOPR" xr:uid="{66617440-1EB2-44CC-9B62-DF9E1405B666}"/>
    <hyperlink ref="INA135" location="All!B1555" display="PSYK_SKSOPR" xr:uid="{832708C3-404C-4297-BCCA-01EA556F4BA6}"/>
    <hyperlink ref="INI135" location="All!B1555" display="PSYK_SKSOPR" xr:uid="{1600BBC6-8E79-41B5-B18C-AEF3D68111A3}"/>
    <hyperlink ref="INQ135" location="All!B1555" display="PSYK_SKSOPR" xr:uid="{7924332B-24BD-4BF8-BAF6-4ADD822E7EAD}"/>
    <hyperlink ref="INY135" location="All!B1555" display="PSYK_SKSOPR" xr:uid="{CB4BED58-E9BC-4951-8AFF-1303DFBC13BA}"/>
    <hyperlink ref="IOG135" location="All!B1555" display="PSYK_SKSOPR" xr:uid="{99FAB77D-214E-4ED5-9EC2-5885FA0B6287}"/>
    <hyperlink ref="IOO135" location="All!B1555" display="PSYK_SKSOPR" xr:uid="{B3D2FBE4-6584-491D-B592-DF8697F82861}"/>
    <hyperlink ref="IOW135" location="All!B1555" display="PSYK_SKSOPR" xr:uid="{39821CFC-8364-4203-AE20-C43DBF42C0FC}"/>
    <hyperlink ref="IPE135" location="All!B1555" display="PSYK_SKSOPR" xr:uid="{9BDFC505-225C-4228-AB2A-6F653A99504A}"/>
    <hyperlink ref="IPM135" location="All!B1555" display="PSYK_SKSOPR" xr:uid="{EED035D8-3E0C-47D0-81D3-0BC68A1C25A3}"/>
    <hyperlink ref="IPU135" location="All!B1555" display="PSYK_SKSOPR" xr:uid="{6F9FE1BB-B4BD-4D7F-9A35-083549E66701}"/>
    <hyperlink ref="IQC135" location="All!B1555" display="PSYK_SKSOPR" xr:uid="{08D7F614-6BF1-403E-B121-AE402566E49F}"/>
    <hyperlink ref="IQK135" location="All!B1555" display="PSYK_SKSOPR" xr:uid="{2543270A-B8BE-40EE-BA66-C95FE596D2D4}"/>
    <hyperlink ref="IQS135" location="All!B1555" display="PSYK_SKSOPR" xr:uid="{DA549767-3DF4-415E-97F0-425AE66F4E4D}"/>
    <hyperlink ref="IRA135" location="All!B1555" display="PSYK_SKSOPR" xr:uid="{6AE5CFC7-9977-44D7-801C-3393C132F5A9}"/>
    <hyperlink ref="IRI135" location="All!B1555" display="PSYK_SKSOPR" xr:uid="{3DC89547-DC4A-4506-ACC5-DD32BD7A8E9B}"/>
    <hyperlink ref="IRQ135" location="All!B1555" display="PSYK_SKSOPR" xr:uid="{F576CB1F-03A2-4B67-9D12-6D1984CD0BCF}"/>
    <hyperlink ref="IRY135" location="All!B1555" display="PSYK_SKSOPR" xr:uid="{01D57282-4A75-4643-990D-CE337BC62AA8}"/>
    <hyperlink ref="ISG135" location="All!B1555" display="PSYK_SKSOPR" xr:uid="{50CC4968-88D6-4D5E-B44D-AF7E9C87EEC4}"/>
    <hyperlink ref="ISO135" location="All!B1555" display="PSYK_SKSOPR" xr:uid="{59F4E4C7-EE43-447A-BE48-D130D67EEFFB}"/>
    <hyperlink ref="ISW135" location="All!B1555" display="PSYK_SKSOPR" xr:uid="{9F98C194-E0FF-4B2D-BC55-5B976FB5BA02}"/>
    <hyperlink ref="ITE135" location="All!B1555" display="PSYK_SKSOPR" xr:uid="{F42B5D43-CC74-4088-8CBE-51D1FB7496CE}"/>
    <hyperlink ref="ITM135" location="All!B1555" display="PSYK_SKSOPR" xr:uid="{B206975C-3690-48BA-BC58-1CF348CA5317}"/>
    <hyperlink ref="ITU135" location="All!B1555" display="PSYK_SKSOPR" xr:uid="{EF5E39E3-F655-4081-A910-61E24CF18B8C}"/>
    <hyperlink ref="IUC135" location="All!B1555" display="PSYK_SKSOPR" xr:uid="{0AFF8DFB-4195-4749-A07F-A43BAE5B81F4}"/>
    <hyperlink ref="IUK135" location="All!B1555" display="PSYK_SKSOPR" xr:uid="{EB5BECC2-D57F-4F7A-9587-A18BC158656A}"/>
    <hyperlink ref="IUS135" location="All!B1555" display="PSYK_SKSOPR" xr:uid="{BF91B1CC-08F2-408D-8688-81005C771859}"/>
    <hyperlink ref="IVA135" location="All!B1555" display="PSYK_SKSOPR" xr:uid="{8EA47C0A-D1CB-4B63-BF7A-6A10C372047E}"/>
    <hyperlink ref="IVI135" location="All!B1555" display="PSYK_SKSOPR" xr:uid="{C4B789FF-0A3B-4AE2-A94F-03FE2521C0A6}"/>
    <hyperlink ref="IVQ135" location="All!B1555" display="PSYK_SKSOPR" xr:uid="{9BC9A99C-96A5-4164-8448-AC1D85B1C853}"/>
    <hyperlink ref="IVY135" location="All!B1555" display="PSYK_SKSOPR" xr:uid="{054FEF82-2A17-44E5-B471-D0B29FEE29C9}"/>
    <hyperlink ref="IWG135" location="All!B1555" display="PSYK_SKSOPR" xr:uid="{C283210F-8A32-4DE3-9118-CDC4A911FA77}"/>
    <hyperlink ref="IWO135" location="All!B1555" display="PSYK_SKSOPR" xr:uid="{9247B2BA-BE68-4BFC-A067-DEF1078344A2}"/>
    <hyperlink ref="IWW135" location="All!B1555" display="PSYK_SKSOPR" xr:uid="{B56E99E1-2C0D-48D9-B30A-C094E9C6C0A7}"/>
    <hyperlink ref="IXE135" location="All!B1555" display="PSYK_SKSOPR" xr:uid="{BD33F0D0-F29D-4505-9439-22C8F24B2A32}"/>
    <hyperlink ref="IXM135" location="All!B1555" display="PSYK_SKSOPR" xr:uid="{AB9B6935-DBD3-4963-B3BB-931D8D26775F}"/>
    <hyperlink ref="IXU135" location="All!B1555" display="PSYK_SKSOPR" xr:uid="{F085D8F0-A5A2-4A4F-8808-7DAA5FBBC5B7}"/>
    <hyperlink ref="IYC135" location="All!B1555" display="PSYK_SKSOPR" xr:uid="{726039A9-83D0-43E4-ACB8-11BEBEB4D697}"/>
    <hyperlink ref="IYK135" location="All!B1555" display="PSYK_SKSOPR" xr:uid="{A60367E5-56AA-43F1-A4BB-DD2F1890892A}"/>
    <hyperlink ref="IYS135" location="All!B1555" display="PSYK_SKSOPR" xr:uid="{95F739E7-0C9C-497D-AFCA-F6ACE9932CC2}"/>
    <hyperlink ref="IZA135" location="All!B1555" display="PSYK_SKSOPR" xr:uid="{2BE2CED1-5A1A-45A8-8DC9-45A617382FE3}"/>
    <hyperlink ref="IZI135" location="All!B1555" display="PSYK_SKSOPR" xr:uid="{9C1BC7B8-9F7A-46CF-A089-BE80F98C7963}"/>
    <hyperlink ref="IZQ135" location="All!B1555" display="PSYK_SKSOPR" xr:uid="{DAD7F303-02B8-49DE-87B2-81E102CC33A2}"/>
    <hyperlink ref="IZY135" location="All!B1555" display="PSYK_SKSOPR" xr:uid="{C6C92C55-A29B-45EC-B42F-0FE8C8093F34}"/>
    <hyperlink ref="JAG135" location="All!B1555" display="PSYK_SKSOPR" xr:uid="{1CB54AB5-E5F5-422A-8584-1607EBF04EDD}"/>
    <hyperlink ref="JAO135" location="All!B1555" display="PSYK_SKSOPR" xr:uid="{925923F1-41F7-43CA-98F2-1073A50A6EE7}"/>
    <hyperlink ref="JAW135" location="All!B1555" display="PSYK_SKSOPR" xr:uid="{A8CE9E18-B34A-418C-A5A5-CF9B47E32C2D}"/>
    <hyperlink ref="JBE135" location="All!B1555" display="PSYK_SKSOPR" xr:uid="{B674B479-B62E-4931-A63A-10B5B7A0CA09}"/>
    <hyperlink ref="JBM135" location="All!B1555" display="PSYK_SKSOPR" xr:uid="{CEEEDBF4-485A-4E9C-9B2C-5F859AF0EE61}"/>
    <hyperlink ref="JBU135" location="All!B1555" display="PSYK_SKSOPR" xr:uid="{DF45FDD0-3CA3-4B22-A8A1-176489661615}"/>
    <hyperlink ref="JCC135" location="All!B1555" display="PSYK_SKSOPR" xr:uid="{A4510FC1-0089-4149-BCE5-5E1325B126E9}"/>
    <hyperlink ref="JCK135" location="All!B1555" display="PSYK_SKSOPR" xr:uid="{C5DD797B-875F-4B9C-9CCA-6A9164800AD2}"/>
    <hyperlink ref="JCS135" location="All!B1555" display="PSYK_SKSOPR" xr:uid="{9ED0D0C5-06EC-4E84-89BD-FFC2B2771282}"/>
    <hyperlink ref="JDA135" location="All!B1555" display="PSYK_SKSOPR" xr:uid="{E7F29757-47EA-4D12-B3BF-AC843BF9DC53}"/>
    <hyperlink ref="JDI135" location="All!B1555" display="PSYK_SKSOPR" xr:uid="{691726D0-DDC7-40BA-B513-FFA32A0D278B}"/>
    <hyperlink ref="JDQ135" location="All!B1555" display="PSYK_SKSOPR" xr:uid="{3C87C3E6-3A8F-451C-911A-9A395B6DD360}"/>
    <hyperlink ref="JDY135" location="All!B1555" display="PSYK_SKSOPR" xr:uid="{F73E5EF8-C679-489A-A5A2-4DF5BBCE3181}"/>
    <hyperlink ref="JEG135" location="All!B1555" display="PSYK_SKSOPR" xr:uid="{1A99C4B0-89E4-47BC-AE33-23FA03F4AF4C}"/>
    <hyperlink ref="JEO135" location="All!B1555" display="PSYK_SKSOPR" xr:uid="{2E8569E8-2584-40F3-BA2C-A3D11F4510DE}"/>
    <hyperlink ref="JEW135" location="All!B1555" display="PSYK_SKSOPR" xr:uid="{A1595F79-F2CF-40B4-80DB-02E74E5E1927}"/>
    <hyperlink ref="JFE135" location="All!B1555" display="PSYK_SKSOPR" xr:uid="{9F098F6D-32DD-4F0B-8723-6F852BDDDA75}"/>
    <hyperlink ref="JFM135" location="All!B1555" display="PSYK_SKSOPR" xr:uid="{0CABA9EB-1734-43E2-A39D-D1B28F9FBC14}"/>
    <hyperlink ref="JFU135" location="All!B1555" display="PSYK_SKSOPR" xr:uid="{465F7590-5AC8-45E2-ACC3-86C7D81E772F}"/>
    <hyperlink ref="JGC135" location="All!B1555" display="PSYK_SKSOPR" xr:uid="{4C013AF6-F5ED-40AE-8C83-9055E8CBC8CF}"/>
    <hyperlink ref="JGK135" location="All!B1555" display="PSYK_SKSOPR" xr:uid="{07CD0396-AC6B-488C-B153-DDCE9EF0D3E7}"/>
    <hyperlink ref="JGS135" location="All!B1555" display="PSYK_SKSOPR" xr:uid="{1AD978D8-206A-46FD-9EE6-AFC8C23D419C}"/>
    <hyperlink ref="JHA135" location="All!B1555" display="PSYK_SKSOPR" xr:uid="{EE6B94F2-089A-4324-B7AE-0749A1D83ADF}"/>
    <hyperlink ref="JHI135" location="All!B1555" display="PSYK_SKSOPR" xr:uid="{658E7F86-7BA9-4A87-96F2-DFAC99F56A04}"/>
    <hyperlink ref="JHQ135" location="All!B1555" display="PSYK_SKSOPR" xr:uid="{6109EDBC-934A-40EB-9979-6DB672E31AB5}"/>
    <hyperlink ref="JHY135" location="All!B1555" display="PSYK_SKSOPR" xr:uid="{7005272D-E67E-4FB5-874C-67EE909890DD}"/>
    <hyperlink ref="JIG135" location="All!B1555" display="PSYK_SKSOPR" xr:uid="{84DBBE6D-BB93-4229-BDED-9CBE73416CEB}"/>
    <hyperlink ref="JIO135" location="All!B1555" display="PSYK_SKSOPR" xr:uid="{5E2F83EC-5A92-45E4-AC52-E4A87B84C962}"/>
    <hyperlink ref="JIW135" location="All!B1555" display="PSYK_SKSOPR" xr:uid="{D6E37D13-6DD3-445B-B17A-EE18C5CD6C6B}"/>
    <hyperlink ref="JJE135" location="All!B1555" display="PSYK_SKSOPR" xr:uid="{B99DABE9-11D6-4929-A695-BCC879532158}"/>
    <hyperlink ref="JJM135" location="All!B1555" display="PSYK_SKSOPR" xr:uid="{495F0773-017D-4917-87E3-D35301ABF7A0}"/>
    <hyperlink ref="JJU135" location="All!B1555" display="PSYK_SKSOPR" xr:uid="{7AA469AD-55BB-44F9-96C0-FE4366750004}"/>
    <hyperlink ref="JKC135" location="All!B1555" display="PSYK_SKSOPR" xr:uid="{09B6375D-7F82-4821-B8E7-BCF3D1675C79}"/>
    <hyperlink ref="JKK135" location="All!B1555" display="PSYK_SKSOPR" xr:uid="{041E4346-B7A1-4DEF-9E34-DF6336C4E150}"/>
    <hyperlink ref="JKS135" location="All!B1555" display="PSYK_SKSOPR" xr:uid="{313122C8-CD49-463D-9A42-F33F7A327DB8}"/>
    <hyperlink ref="JLA135" location="All!B1555" display="PSYK_SKSOPR" xr:uid="{E69566DE-1D30-4D70-8A1E-61A34C22DF15}"/>
    <hyperlink ref="JLI135" location="All!B1555" display="PSYK_SKSOPR" xr:uid="{F98E869E-7E6C-4A73-B741-D7E776BC9E36}"/>
    <hyperlink ref="JLQ135" location="All!B1555" display="PSYK_SKSOPR" xr:uid="{16D25969-6B53-4739-B166-D4F720DDB303}"/>
    <hyperlink ref="JLY135" location="All!B1555" display="PSYK_SKSOPR" xr:uid="{B8F6BB99-0A53-43B5-85C1-63ED5BA849CE}"/>
    <hyperlink ref="JMG135" location="All!B1555" display="PSYK_SKSOPR" xr:uid="{BD5E247F-2B57-4A9D-82F9-8BF79116DF2A}"/>
    <hyperlink ref="JMO135" location="All!B1555" display="PSYK_SKSOPR" xr:uid="{84037F73-932D-4052-AEBD-CF6A52BD66D3}"/>
    <hyperlink ref="JMW135" location="All!B1555" display="PSYK_SKSOPR" xr:uid="{D6D3CC8E-E2D8-44EC-9E7A-AB421F3987BE}"/>
    <hyperlink ref="JNE135" location="All!B1555" display="PSYK_SKSOPR" xr:uid="{64168F5A-C30D-4B72-A7E3-1AB5A173FE43}"/>
    <hyperlink ref="JNM135" location="All!B1555" display="PSYK_SKSOPR" xr:uid="{24A10D15-D53C-4F52-BAE0-83DCB3FE209E}"/>
    <hyperlink ref="JNU135" location="All!B1555" display="PSYK_SKSOPR" xr:uid="{4744CF8C-9E90-4E1F-9256-A4E8C67E9217}"/>
    <hyperlink ref="JOC135" location="All!B1555" display="PSYK_SKSOPR" xr:uid="{E197D960-F234-4F30-8D77-A53E3AB39565}"/>
    <hyperlink ref="JOK135" location="All!B1555" display="PSYK_SKSOPR" xr:uid="{875118E0-92ED-471C-B842-0B868AF62EC4}"/>
    <hyperlink ref="JOS135" location="All!B1555" display="PSYK_SKSOPR" xr:uid="{2B32278B-21D1-40CD-AC71-A26E9F0431EC}"/>
    <hyperlink ref="JPA135" location="All!B1555" display="PSYK_SKSOPR" xr:uid="{C00B38B4-5190-4C87-A024-7895C12F7FC4}"/>
    <hyperlink ref="JPI135" location="All!B1555" display="PSYK_SKSOPR" xr:uid="{78CA0942-FDB2-43DD-B687-44E91972ABF2}"/>
    <hyperlink ref="JPQ135" location="All!B1555" display="PSYK_SKSOPR" xr:uid="{06A65AAD-5633-42C1-B409-7B369BD8FB46}"/>
    <hyperlink ref="JPY135" location="All!B1555" display="PSYK_SKSOPR" xr:uid="{FA7CE442-7717-4432-96AF-A2B89B9C9EF5}"/>
    <hyperlink ref="JQG135" location="All!B1555" display="PSYK_SKSOPR" xr:uid="{A42679B3-DBC2-48B5-AAC4-E4B623C33571}"/>
    <hyperlink ref="JQO135" location="All!B1555" display="PSYK_SKSOPR" xr:uid="{D1BC7934-6F09-41CC-B8A3-A23B6036A810}"/>
    <hyperlink ref="JQW135" location="All!B1555" display="PSYK_SKSOPR" xr:uid="{C6CD356A-6F79-479D-A337-B92F220E7B60}"/>
    <hyperlink ref="JRE135" location="All!B1555" display="PSYK_SKSOPR" xr:uid="{E48D40C8-16CB-49C3-8F72-7F94CEA004E0}"/>
    <hyperlink ref="JRM135" location="All!B1555" display="PSYK_SKSOPR" xr:uid="{EAE3B9BA-370E-47D7-B97F-72363B867A22}"/>
    <hyperlink ref="JRU135" location="All!B1555" display="PSYK_SKSOPR" xr:uid="{552072F8-9263-4513-AA1B-D4657C4B5F05}"/>
    <hyperlink ref="JSC135" location="All!B1555" display="PSYK_SKSOPR" xr:uid="{1610DFD6-E146-4AED-82C2-4A13AD27C106}"/>
    <hyperlink ref="JSK135" location="All!B1555" display="PSYK_SKSOPR" xr:uid="{D0CF772D-03C7-4B38-B43A-E94CE4A9A291}"/>
    <hyperlink ref="JSS135" location="All!B1555" display="PSYK_SKSOPR" xr:uid="{C5A0C7D7-A7FF-42E9-B88B-E70E7206A7C7}"/>
    <hyperlink ref="JTA135" location="All!B1555" display="PSYK_SKSOPR" xr:uid="{BEED04B4-67C4-4053-8D37-5ACA548770B1}"/>
    <hyperlink ref="JTI135" location="All!B1555" display="PSYK_SKSOPR" xr:uid="{45008000-4DCF-4179-92D0-E5E881FC3634}"/>
    <hyperlink ref="JTQ135" location="All!B1555" display="PSYK_SKSOPR" xr:uid="{977313F7-8EC7-4611-B6DB-0BD0DEC00ECA}"/>
    <hyperlink ref="JTY135" location="All!B1555" display="PSYK_SKSOPR" xr:uid="{24B1AB48-3037-4DDB-80A0-D89DD836C171}"/>
    <hyperlink ref="JUG135" location="All!B1555" display="PSYK_SKSOPR" xr:uid="{07E8F281-D31E-4A9C-A9AF-6E9CA211C810}"/>
    <hyperlink ref="JUO135" location="All!B1555" display="PSYK_SKSOPR" xr:uid="{C64E5E8A-3B02-4521-BF5B-579CF46D818B}"/>
    <hyperlink ref="JUW135" location="All!B1555" display="PSYK_SKSOPR" xr:uid="{2E60D5CB-602C-4BDF-B66B-EA356886B6C2}"/>
    <hyperlink ref="JVE135" location="All!B1555" display="PSYK_SKSOPR" xr:uid="{AE062470-93EC-45CF-8E27-EABF21AFF0F3}"/>
    <hyperlink ref="JVM135" location="All!B1555" display="PSYK_SKSOPR" xr:uid="{D645CDF5-A8B2-4B56-B4DA-B86DBEE6CD93}"/>
    <hyperlink ref="JVU135" location="All!B1555" display="PSYK_SKSOPR" xr:uid="{80EAC875-CC10-4692-A3E5-0583C77BCC01}"/>
    <hyperlink ref="JWC135" location="All!B1555" display="PSYK_SKSOPR" xr:uid="{C4DE9B72-E7A4-44E9-8B98-1F0ED546DFCA}"/>
    <hyperlink ref="JWK135" location="All!B1555" display="PSYK_SKSOPR" xr:uid="{053DE7CB-FCA8-4D33-9D37-3EFF48EF3D7A}"/>
    <hyperlink ref="JWS135" location="All!B1555" display="PSYK_SKSOPR" xr:uid="{2D3D22B1-D761-4A5A-98D1-35B657059D66}"/>
    <hyperlink ref="JXA135" location="All!B1555" display="PSYK_SKSOPR" xr:uid="{A090B229-E4FB-4CFB-973A-1010DDBCDB17}"/>
    <hyperlink ref="JXI135" location="All!B1555" display="PSYK_SKSOPR" xr:uid="{683C469F-A7F7-4577-BB3B-554144BD1025}"/>
    <hyperlink ref="JXQ135" location="All!B1555" display="PSYK_SKSOPR" xr:uid="{D68A7EA5-4999-4BD9-A0D1-D4EA83447113}"/>
    <hyperlink ref="JXY135" location="All!B1555" display="PSYK_SKSOPR" xr:uid="{73108037-747D-4500-B838-361A0EBBA1EF}"/>
    <hyperlink ref="JYG135" location="All!B1555" display="PSYK_SKSOPR" xr:uid="{10301AD0-9A1F-43FB-9B64-538AB5662008}"/>
    <hyperlink ref="JYO135" location="All!B1555" display="PSYK_SKSOPR" xr:uid="{AA80A142-8FF8-4D85-BAD6-2545B4D5D67F}"/>
    <hyperlink ref="JYW135" location="All!B1555" display="PSYK_SKSOPR" xr:uid="{B11DCDAC-1693-4E8D-8BB9-E7A4980DF78A}"/>
    <hyperlink ref="JZE135" location="All!B1555" display="PSYK_SKSOPR" xr:uid="{158F37D9-64D6-4C5D-AFDD-C5080D9A5DD3}"/>
    <hyperlink ref="JZM135" location="All!B1555" display="PSYK_SKSOPR" xr:uid="{B64C9EC7-4296-4BCA-A396-1AE348823755}"/>
    <hyperlink ref="JZU135" location="All!B1555" display="PSYK_SKSOPR" xr:uid="{3D2A8399-7144-4458-8DE4-6192336F98BA}"/>
    <hyperlink ref="KAC135" location="All!B1555" display="PSYK_SKSOPR" xr:uid="{794F0231-A4F7-4475-83D2-2C1F085C1426}"/>
    <hyperlink ref="KAK135" location="All!B1555" display="PSYK_SKSOPR" xr:uid="{BD168232-E568-4D15-9FE1-3E7C8E4981B0}"/>
    <hyperlink ref="KAS135" location="All!B1555" display="PSYK_SKSOPR" xr:uid="{831EFB7A-1D48-467B-8989-21FD4751315D}"/>
    <hyperlink ref="KBA135" location="All!B1555" display="PSYK_SKSOPR" xr:uid="{B8395B23-2E1C-40CE-9418-822AEBA405C8}"/>
    <hyperlink ref="KBI135" location="All!B1555" display="PSYK_SKSOPR" xr:uid="{C10D886E-4B34-4869-B41B-47638DAC97CB}"/>
    <hyperlink ref="KBQ135" location="All!B1555" display="PSYK_SKSOPR" xr:uid="{A6399625-CD62-471B-A891-3053F8CC2EC3}"/>
    <hyperlink ref="KBY135" location="All!B1555" display="PSYK_SKSOPR" xr:uid="{5808A764-71E8-4E6E-88BE-BB5535D4F6AE}"/>
    <hyperlink ref="KCG135" location="All!B1555" display="PSYK_SKSOPR" xr:uid="{DDCCDE3B-0266-495A-9C88-ED44EB4852E1}"/>
    <hyperlink ref="KCO135" location="All!B1555" display="PSYK_SKSOPR" xr:uid="{6170CD1C-D89D-448F-9F27-68C82C4B6395}"/>
    <hyperlink ref="KCW135" location="All!B1555" display="PSYK_SKSOPR" xr:uid="{7BCC0E1E-86CF-4825-8E1E-DD71A3746408}"/>
    <hyperlink ref="KDE135" location="All!B1555" display="PSYK_SKSOPR" xr:uid="{D11E79BA-8B6E-461A-9AF5-BB1D41AE2AA3}"/>
    <hyperlink ref="KDM135" location="All!B1555" display="PSYK_SKSOPR" xr:uid="{1A1D2B64-649C-4772-9B32-E10E298BB803}"/>
    <hyperlink ref="KDU135" location="All!B1555" display="PSYK_SKSOPR" xr:uid="{428F60B6-885E-4E37-9941-A5DC450C510E}"/>
    <hyperlink ref="KEC135" location="All!B1555" display="PSYK_SKSOPR" xr:uid="{4FFA5AC6-0A3D-412A-B528-7131E1888FE6}"/>
    <hyperlink ref="KEK135" location="All!B1555" display="PSYK_SKSOPR" xr:uid="{2A2AD367-37A8-4ABE-A4EE-ED5B2E3A2EFA}"/>
    <hyperlink ref="KES135" location="All!B1555" display="PSYK_SKSOPR" xr:uid="{E8973FE2-F80A-4EBD-8C6D-410F6034A4CD}"/>
    <hyperlink ref="KFA135" location="All!B1555" display="PSYK_SKSOPR" xr:uid="{DAFB2CA0-D5CD-40BA-A429-306C80335CC6}"/>
    <hyperlink ref="KFI135" location="All!B1555" display="PSYK_SKSOPR" xr:uid="{79A41A81-9C67-47A1-9892-B9FE2EA16120}"/>
    <hyperlink ref="KFQ135" location="All!B1555" display="PSYK_SKSOPR" xr:uid="{91D3E30D-0571-4E5D-A873-9825476506A1}"/>
    <hyperlink ref="KFY135" location="All!B1555" display="PSYK_SKSOPR" xr:uid="{5D0B775E-2E89-49A6-B5AF-BE9CD2DBFD58}"/>
    <hyperlink ref="KGG135" location="All!B1555" display="PSYK_SKSOPR" xr:uid="{D9E72DCF-2A16-49EF-BEA0-D292BA96BBA8}"/>
    <hyperlink ref="KGO135" location="All!B1555" display="PSYK_SKSOPR" xr:uid="{4099BC71-1D99-4729-8595-C18DA401E66C}"/>
    <hyperlink ref="KGW135" location="All!B1555" display="PSYK_SKSOPR" xr:uid="{436EBC55-6920-4CF9-B46C-B7802D9F6E88}"/>
    <hyperlink ref="KHE135" location="All!B1555" display="PSYK_SKSOPR" xr:uid="{9B2A4F98-0A14-4EAC-89DE-A560CE786202}"/>
    <hyperlink ref="KHM135" location="All!B1555" display="PSYK_SKSOPR" xr:uid="{F68398F6-AE5D-4027-9544-CF3DE3E758A8}"/>
    <hyperlink ref="KHU135" location="All!B1555" display="PSYK_SKSOPR" xr:uid="{6A730B27-5A68-4CBA-B85D-B8743F3D1DAC}"/>
    <hyperlink ref="KIC135" location="All!B1555" display="PSYK_SKSOPR" xr:uid="{7F7948E0-D8AD-4FFC-935D-6FEC4089BFE4}"/>
    <hyperlink ref="KIK135" location="All!B1555" display="PSYK_SKSOPR" xr:uid="{61D83B7F-BB7D-4A43-B152-A26B0BF30733}"/>
    <hyperlink ref="KIS135" location="All!B1555" display="PSYK_SKSOPR" xr:uid="{A0B95649-E7EB-4ACA-B28F-C53F172B155C}"/>
    <hyperlink ref="KJA135" location="All!B1555" display="PSYK_SKSOPR" xr:uid="{37A9F81B-1BD6-47EB-9650-D3E358265FE0}"/>
    <hyperlink ref="KJI135" location="All!B1555" display="PSYK_SKSOPR" xr:uid="{972725E7-750E-4E7E-A3F7-061094714FAE}"/>
    <hyperlink ref="KJQ135" location="All!B1555" display="PSYK_SKSOPR" xr:uid="{26501A86-6AC5-4C1C-AAC2-D257466BB18B}"/>
    <hyperlink ref="KJY135" location="All!B1555" display="PSYK_SKSOPR" xr:uid="{8A3FECB6-2DA7-440F-9C71-D741AD1596A2}"/>
    <hyperlink ref="KKG135" location="All!B1555" display="PSYK_SKSOPR" xr:uid="{F8257492-178E-416E-8D50-3C085F695CA1}"/>
    <hyperlink ref="KKO135" location="All!B1555" display="PSYK_SKSOPR" xr:uid="{AC191B96-8F01-4232-B12D-90A9DD59C11E}"/>
    <hyperlink ref="KKW135" location="All!B1555" display="PSYK_SKSOPR" xr:uid="{BC250FB7-85CD-43E0-A1C2-3969B6608F22}"/>
    <hyperlink ref="KLE135" location="All!B1555" display="PSYK_SKSOPR" xr:uid="{CE69865C-08A0-4010-87C2-0EC183A15CA6}"/>
    <hyperlink ref="KLM135" location="All!B1555" display="PSYK_SKSOPR" xr:uid="{47DEDE90-4D4C-4909-A5C4-D215653DBAAF}"/>
    <hyperlink ref="KLU135" location="All!B1555" display="PSYK_SKSOPR" xr:uid="{1AC74F52-BD1B-4611-A345-DA44122C2600}"/>
    <hyperlink ref="KMC135" location="All!B1555" display="PSYK_SKSOPR" xr:uid="{04CFDFAD-9E09-466B-9FB8-4927C947EFB7}"/>
    <hyperlink ref="KMK135" location="All!B1555" display="PSYK_SKSOPR" xr:uid="{C75D85D7-E4C6-4F02-8463-28030EE8275C}"/>
    <hyperlink ref="KMS135" location="All!B1555" display="PSYK_SKSOPR" xr:uid="{959D995C-9F8F-4175-AF9D-5491BBA1CA99}"/>
    <hyperlink ref="KNA135" location="All!B1555" display="PSYK_SKSOPR" xr:uid="{A05916AC-9072-4D70-94D8-E154E07D6F1B}"/>
    <hyperlink ref="KNI135" location="All!B1555" display="PSYK_SKSOPR" xr:uid="{0EAE86BF-FA74-4F39-AEA1-18A14733F376}"/>
    <hyperlink ref="KNQ135" location="All!B1555" display="PSYK_SKSOPR" xr:uid="{57E5BC09-DD45-4C28-B3AF-0F50B5ADCF13}"/>
    <hyperlink ref="KNY135" location="All!B1555" display="PSYK_SKSOPR" xr:uid="{45F44E90-D5A4-4383-B181-B61347803D58}"/>
    <hyperlink ref="KOG135" location="All!B1555" display="PSYK_SKSOPR" xr:uid="{C914848E-19D1-4E46-8F48-05D28B5BED11}"/>
    <hyperlink ref="KOO135" location="All!B1555" display="PSYK_SKSOPR" xr:uid="{07DFF1D0-CE1E-4D25-AB2A-5ADFEE5CD3D5}"/>
    <hyperlink ref="KOW135" location="All!B1555" display="PSYK_SKSOPR" xr:uid="{798642B2-9FCF-41E5-91BC-1281E132DCC4}"/>
    <hyperlink ref="KPE135" location="All!B1555" display="PSYK_SKSOPR" xr:uid="{2DD4BEF3-B997-4D8C-AA7E-2D727D609C0E}"/>
    <hyperlink ref="KPM135" location="All!B1555" display="PSYK_SKSOPR" xr:uid="{7EF4AB79-19B6-4F2C-B82A-84ABA3732263}"/>
    <hyperlink ref="KPU135" location="All!B1555" display="PSYK_SKSOPR" xr:uid="{B30801C7-5868-40CE-9638-9B6E27E7E508}"/>
    <hyperlink ref="KQC135" location="All!B1555" display="PSYK_SKSOPR" xr:uid="{744952FD-1C2C-439F-803E-D381E9411F25}"/>
    <hyperlink ref="KQK135" location="All!B1555" display="PSYK_SKSOPR" xr:uid="{1DB16C39-F447-493B-B225-AC21933886D4}"/>
    <hyperlink ref="KQS135" location="All!B1555" display="PSYK_SKSOPR" xr:uid="{F342315A-C1C6-40A8-BC30-8649574D8F84}"/>
    <hyperlink ref="KRA135" location="All!B1555" display="PSYK_SKSOPR" xr:uid="{52BF2A4B-3D8F-4CA3-AFBF-7DCE94511AF9}"/>
    <hyperlink ref="KRI135" location="All!B1555" display="PSYK_SKSOPR" xr:uid="{ED79E384-B6E3-4531-B43A-5F85ADEAA540}"/>
    <hyperlink ref="KRQ135" location="All!B1555" display="PSYK_SKSOPR" xr:uid="{3C7E9018-7218-44CB-AB8B-D7FF4F321EE6}"/>
    <hyperlink ref="KRY135" location="All!B1555" display="PSYK_SKSOPR" xr:uid="{A134BFC3-7DEE-4F8E-B88E-1DB0D68DE9F9}"/>
    <hyperlink ref="KSG135" location="All!B1555" display="PSYK_SKSOPR" xr:uid="{90174DE1-647E-4868-8F18-C884560D0A39}"/>
    <hyperlink ref="KSO135" location="All!B1555" display="PSYK_SKSOPR" xr:uid="{96FBD83E-CED4-4252-B3FE-B520A343E468}"/>
    <hyperlink ref="KSW135" location="All!B1555" display="PSYK_SKSOPR" xr:uid="{62F9BAAE-B2D3-4E23-9068-F809E3FF4126}"/>
    <hyperlink ref="KTE135" location="All!B1555" display="PSYK_SKSOPR" xr:uid="{67B07DA3-D126-4CEA-9F26-FF39768993E3}"/>
    <hyperlink ref="KTM135" location="All!B1555" display="PSYK_SKSOPR" xr:uid="{FADE8C3B-7290-4D2E-B46E-6CC2BE84D77F}"/>
    <hyperlink ref="KTU135" location="All!B1555" display="PSYK_SKSOPR" xr:uid="{8636BA2C-1DF8-4B64-9382-7023080AA853}"/>
    <hyperlink ref="KUC135" location="All!B1555" display="PSYK_SKSOPR" xr:uid="{F86D4AA2-F9AD-4AF9-9F57-4B9FF022D410}"/>
    <hyperlink ref="KUK135" location="All!B1555" display="PSYK_SKSOPR" xr:uid="{730478D2-F3F4-4AE6-ABE3-1C4D277DF9CB}"/>
    <hyperlink ref="KUS135" location="All!B1555" display="PSYK_SKSOPR" xr:uid="{5279086B-8402-447E-8F92-2BA6B49942F3}"/>
    <hyperlink ref="KVA135" location="All!B1555" display="PSYK_SKSOPR" xr:uid="{F4A808A8-8594-4FCD-B684-DB6191716AC8}"/>
    <hyperlink ref="KVI135" location="All!B1555" display="PSYK_SKSOPR" xr:uid="{03055281-70E0-47B6-A8CD-5E7D8A22D2C0}"/>
    <hyperlink ref="KVQ135" location="All!B1555" display="PSYK_SKSOPR" xr:uid="{D1A71399-7DE0-4855-BA20-4288CFE5453C}"/>
    <hyperlink ref="KVY135" location="All!B1555" display="PSYK_SKSOPR" xr:uid="{94B10F29-5155-4508-9B17-DF0BB25084B4}"/>
    <hyperlink ref="KWG135" location="All!B1555" display="PSYK_SKSOPR" xr:uid="{0B70E26E-2F9B-49B1-99DC-CC10094D1FE3}"/>
    <hyperlink ref="KWO135" location="All!B1555" display="PSYK_SKSOPR" xr:uid="{2F8EBE96-D38C-43CA-988B-DBBDAFC54A69}"/>
    <hyperlink ref="KWW135" location="All!B1555" display="PSYK_SKSOPR" xr:uid="{6B7BA048-80C1-4C59-A38A-954BB4D6C964}"/>
    <hyperlink ref="KXE135" location="All!B1555" display="PSYK_SKSOPR" xr:uid="{C2EA2740-1FE4-445F-90A1-654EEF12F70B}"/>
    <hyperlink ref="KXM135" location="All!B1555" display="PSYK_SKSOPR" xr:uid="{9987C295-2D82-44EB-BC1C-A22D17D06B8A}"/>
    <hyperlink ref="KXU135" location="All!B1555" display="PSYK_SKSOPR" xr:uid="{5F8016F2-F8BF-4A3F-AF6C-F0A742859DE4}"/>
    <hyperlink ref="KYC135" location="All!B1555" display="PSYK_SKSOPR" xr:uid="{43684692-EDBF-4793-89D0-0BD58273D695}"/>
    <hyperlink ref="KYK135" location="All!B1555" display="PSYK_SKSOPR" xr:uid="{76AEBD04-79C2-4CFC-983C-0543A85F9215}"/>
    <hyperlink ref="KYS135" location="All!B1555" display="PSYK_SKSOPR" xr:uid="{3178245D-5EDF-40C7-AAE0-5F3CEFC35F79}"/>
    <hyperlink ref="KZA135" location="All!B1555" display="PSYK_SKSOPR" xr:uid="{F7165A05-4B59-428D-8C40-B8B5952A3755}"/>
    <hyperlink ref="KZI135" location="All!B1555" display="PSYK_SKSOPR" xr:uid="{D70C5DB4-D273-4AAE-B303-0037F91824F4}"/>
    <hyperlink ref="KZQ135" location="All!B1555" display="PSYK_SKSOPR" xr:uid="{A8E8960B-A391-48EA-8D3D-DA0F176C5329}"/>
    <hyperlink ref="KZY135" location="All!B1555" display="PSYK_SKSOPR" xr:uid="{696C4280-343D-4122-AA10-46F5CD378A36}"/>
    <hyperlink ref="LAG135" location="All!B1555" display="PSYK_SKSOPR" xr:uid="{B70ED793-6BE4-40FD-845F-A0A2CE29AB88}"/>
    <hyperlink ref="LAO135" location="All!B1555" display="PSYK_SKSOPR" xr:uid="{7E65C6DC-CD86-404F-AAF0-AF40A1AC0EBF}"/>
    <hyperlink ref="LAW135" location="All!B1555" display="PSYK_SKSOPR" xr:uid="{4B41E2A4-D2E3-45DA-BEA4-76E1A47E1471}"/>
    <hyperlink ref="LBE135" location="All!B1555" display="PSYK_SKSOPR" xr:uid="{E839327D-CADC-4729-95C4-026846586F28}"/>
    <hyperlink ref="LBM135" location="All!B1555" display="PSYK_SKSOPR" xr:uid="{E1135233-9D34-481F-B553-3201833A749B}"/>
    <hyperlink ref="LBU135" location="All!B1555" display="PSYK_SKSOPR" xr:uid="{F3424E24-3B80-44C3-A9BD-83EBDE5174CE}"/>
    <hyperlink ref="LCC135" location="All!B1555" display="PSYK_SKSOPR" xr:uid="{45EC8970-6941-4F94-BA44-78B71580FF85}"/>
    <hyperlink ref="LCK135" location="All!B1555" display="PSYK_SKSOPR" xr:uid="{5D00EBF1-FFF4-473E-900B-36263771B922}"/>
    <hyperlink ref="LCS135" location="All!B1555" display="PSYK_SKSOPR" xr:uid="{D6E9EB31-C7DA-4C03-826F-975E1C9ACCBC}"/>
    <hyperlink ref="LDA135" location="All!B1555" display="PSYK_SKSOPR" xr:uid="{221E5480-B531-4932-901F-F43EB80D06C7}"/>
    <hyperlink ref="LDI135" location="All!B1555" display="PSYK_SKSOPR" xr:uid="{2278C098-5D63-4E1D-BB18-63DAE972CF7B}"/>
    <hyperlink ref="LDQ135" location="All!B1555" display="PSYK_SKSOPR" xr:uid="{7674C02F-8247-4C0F-8AEB-15D046E60818}"/>
    <hyperlink ref="LDY135" location="All!B1555" display="PSYK_SKSOPR" xr:uid="{D20F503E-2DCE-4AC1-9CA6-CB6A9ED1E71D}"/>
    <hyperlink ref="LEG135" location="All!B1555" display="PSYK_SKSOPR" xr:uid="{3F4C99CF-32FE-40EA-B2EA-2D368C0BD7A7}"/>
    <hyperlink ref="LEO135" location="All!B1555" display="PSYK_SKSOPR" xr:uid="{F74C332B-DEB1-4666-885B-22E74A9D01E5}"/>
    <hyperlink ref="LEW135" location="All!B1555" display="PSYK_SKSOPR" xr:uid="{6428B719-F40A-4831-9067-E73977360455}"/>
    <hyperlink ref="LFE135" location="All!B1555" display="PSYK_SKSOPR" xr:uid="{9087C44B-0825-49CE-96A7-72438677494E}"/>
    <hyperlink ref="LFM135" location="All!B1555" display="PSYK_SKSOPR" xr:uid="{D3DA9253-5536-4235-99BA-98942721F841}"/>
    <hyperlink ref="LFU135" location="All!B1555" display="PSYK_SKSOPR" xr:uid="{CEEBC1B4-1479-487D-B696-27D79FE2113C}"/>
    <hyperlink ref="LGC135" location="All!B1555" display="PSYK_SKSOPR" xr:uid="{DECBEDD7-2E78-402E-B09D-1B88B0B7D8C1}"/>
    <hyperlink ref="LGK135" location="All!B1555" display="PSYK_SKSOPR" xr:uid="{3852B49C-33B2-4F16-8B33-F26483AD50AA}"/>
    <hyperlink ref="LGS135" location="All!B1555" display="PSYK_SKSOPR" xr:uid="{A686B8C1-4ED0-4999-AC7D-1294F93D0C75}"/>
    <hyperlink ref="LHA135" location="All!B1555" display="PSYK_SKSOPR" xr:uid="{E30633D7-A1BA-45D2-A890-C5DC756EFD1D}"/>
    <hyperlink ref="LHI135" location="All!B1555" display="PSYK_SKSOPR" xr:uid="{88D3057B-D9D4-420A-B918-7F0CA8A5C32E}"/>
    <hyperlink ref="LHQ135" location="All!B1555" display="PSYK_SKSOPR" xr:uid="{A58C9703-1892-46A1-8639-1F30CCBFDA41}"/>
    <hyperlink ref="LHY135" location="All!B1555" display="PSYK_SKSOPR" xr:uid="{CFA7D05C-A265-4DFD-BB44-A3F5D0F4C807}"/>
    <hyperlink ref="LIG135" location="All!B1555" display="PSYK_SKSOPR" xr:uid="{07801F0B-5C2E-48D8-90A3-95E6EFC8894E}"/>
    <hyperlink ref="LIO135" location="All!B1555" display="PSYK_SKSOPR" xr:uid="{58810017-79EC-492B-B95F-8AFC5F1AA776}"/>
    <hyperlink ref="LIW135" location="All!B1555" display="PSYK_SKSOPR" xr:uid="{42D542EC-BF7D-4425-99E4-FDA781AC98CF}"/>
    <hyperlink ref="LJE135" location="All!B1555" display="PSYK_SKSOPR" xr:uid="{DB79F067-7F5A-49BC-87A8-80A37813EAF4}"/>
    <hyperlink ref="LJM135" location="All!B1555" display="PSYK_SKSOPR" xr:uid="{7E78BABF-CCB5-45BF-A90E-F3313A3C5943}"/>
    <hyperlink ref="LJU135" location="All!B1555" display="PSYK_SKSOPR" xr:uid="{3A65C892-90FC-4B6B-A6FC-88C67C8EA957}"/>
    <hyperlink ref="LKC135" location="All!B1555" display="PSYK_SKSOPR" xr:uid="{CDB97B3A-6A9A-4D6C-A001-8E18D8AAAAFD}"/>
    <hyperlink ref="LKK135" location="All!B1555" display="PSYK_SKSOPR" xr:uid="{991AC627-B532-4F54-B24B-0DE99A7BC1D9}"/>
    <hyperlink ref="LKS135" location="All!B1555" display="PSYK_SKSOPR" xr:uid="{EAC456EA-F07F-4F93-9E96-DCDD6C21833C}"/>
    <hyperlink ref="LLA135" location="All!B1555" display="PSYK_SKSOPR" xr:uid="{461D772D-D044-4449-A38C-31028C458008}"/>
    <hyperlink ref="LLI135" location="All!B1555" display="PSYK_SKSOPR" xr:uid="{270ED003-744A-4BDE-BE22-9E72D39D27EC}"/>
    <hyperlink ref="LLQ135" location="All!B1555" display="PSYK_SKSOPR" xr:uid="{933B8C71-ACDD-4564-BE40-DC5214168B55}"/>
    <hyperlink ref="LLY135" location="All!B1555" display="PSYK_SKSOPR" xr:uid="{F658770D-D425-42F0-A847-0B0A05AAC33F}"/>
    <hyperlink ref="LMG135" location="All!B1555" display="PSYK_SKSOPR" xr:uid="{8717A7CB-F803-43CB-B18D-870AA1668AB4}"/>
    <hyperlink ref="LMO135" location="All!B1555" display="PSYK_SKSOPR" xr:uid="{2D5210F0-9131-4F00-95B5-69AEF41F558A}"/>
    <hyperlink ref="LMW135" location="All!B1555" display="PSYK_SKSOPR" xr:uid="{B770239D-06F2-44DD-9DC4-2594867FD296}"/>
    <hyperlink ref="LNE135" location="All!B1555" display="PSYK_SKSOPR" xr:uid="{7D3F12DB-09EF-4D2F-B42A-0248DD10CDDF}"/>
    <hyperlink ref="LNM135" location="All!B1555" display="PSYK_SKSOPR" xr:uid="{C3215484-8DD4-4948-8C31-70D5AA6B6262}"/>
    <hyperlink ref="LNU135" location="All!B1555" display="PSYK_SKSOPR" xr:uid="{65D82D51-DB31-4D2D-B885-88C0A2381B28}"/>
    <hyperlink ref="LOC135" location="All!B1555" display="PSYK_SKSOPR" xr:uid="{DC579274-AABF-46F8-8D1C-F701909B71CA}"/>
    <hyperlink ref="LOK135" location="All!B1555" display="PSYK_SKSOPR" xr:uid="{28460FE6-9AE8-4A82-AF5F-23B145FE7FD3}"/>
    <hyperlink ref="LOS135" location="All!B1555" display="PSYK_SKSOPR" xr:uid="{042DF88D-F91B-40B5-8157-D87EB626CA5C}"/>
    <hyperlink ref="LPA135" location="All!B1555" display="PSYK_SKSOPR" xr:uid="{049D392C-CA8A-4335-8B59-F6632BF9C554}"/>
    <hyperlink ref="LPI135" location="All!B1555" display="PSYK_SKSOPR" xr:uid="{00FAC3B8-5E8D-4265-8991-6D02FD200F3A}"/>
    <hyperlink ref="LPQ135" location="All!B1555" display="PSYK_SKSOPR" xr:uid="{9B2929A0-928F-4CBF-926B-D0A6E2F1266F}"/>
    <hyperlink ref="LPY135" location="All!B1555" display="PSYK_SKSOPR" xr:uid="{6756CB1D-B4E5-4CAD-B1D2-F7C5029FD63A}"/>
    <hyperlink ref="LQG135" location="All!B1555" display="PSYK_SKSOPR" xr:uid="{FC839327-7CA2-4614-884E-69C45E474F07}"/>
    <hyperlink ref="LQO135" location="All!B1555" display="PSYK_SKSOPR" xr:uid="{B6D02852-6423-4262-AFF0-F2FA56BF5407}"/>
    <hyperlink ref="LQW135" location="All!B1555" display="PSYK_SKSOPR" xr:uid="{F26104CE-1337-43A7-AB24-BB59DF84E32D}"/>
    <hyperlink ref="LRE135" location="All!B1555" display="PSYK_SKSOPR" xr:uid="{033DC075-5775-45A0-BD4D-E48B3DB19FBD}"/>
    <hyperlink ref="LRM135" location="All!B1555" display="PSYK_SKSOPR" xr:uid="{4A894981-54E9-4844-AE18-0F4711E33818}"/>
    <hyperlink ref="LRU135" location="All!B1555" display="PSYK_SKSOPR" xr:uid="{A2B18008-BDB6-4398-834E-1A051A91E90C}"/>
    <hyperlink ref="LSC135" location="All!B1555" display="PSYK_SKSOPR" xr:uid="{530101D3-AC66-4F48-BD83-8383A18403FD}"/>
    <hyperlink ref="LSK135" location="All!B1555" display="PSYK_SKSOPR" xr:uid="{71314687-85EA-49EB-A4BE-B3451520904D}"/>
    <hyperlink ref="LSS135" location="All!B1555" display="PSYK_SKSOPR" xr:uid="{71E7F522-E460-431B-9758-93C4966EE3BA}"/>
    <hyperlink ref="LTA135" location="All!B1555" display="PSYK_SKSOPR" xr:uid="{E9B1239E-5CBD-48D1-B6F7-C1A4BD0DE151}"/>
    <hyperlink ref="LTI135" location="All!B1555" display="PSYK_SKSOPR" xr:uid="{BC8EB5BE-E738-46DF-AD07-1BE52A68881A}"/>
    <hyperlink ref="LTQ135" location="All!B1555" display="PSYK_SKSOPR" xr:uid="{9E4F357A-F1F5-4C9C-B2D9-E37F48634D7C}"/>
    <hyperlink ref="LTY135" location="All!B1555" display="PSYK_SKSOPR" xr:uid="{FB0A6648-C0FA-4C23-A3D8-FB59F6F6FE0F}"/>
    <hyperlink ref="LUG135" location="All!B1555" display="PSYK_SKSOPR" xr:uid="{92411889-216C-4231-8FB3-E49CD4E0297E}"/>
    <hyperlink ref="LUO135" location="All!B1555" display="PSYK_SKSOPR" xr:uid="{1D080011-65A0-4EAE-819C-18AB597876B2}"/>
    <hyperlink ref="LUW135" location="All!B1555" display="PSYK_SKSOPR" xr:uid="{A0794CDE-DD1A-4335-9766-C45B7C29CDA7}"/>
    <hyperlink ref="LVE135" location="All!B1555" display="PSYK_SKSOPR" xr:uid="{A036AC7C-DFE2-4C4B-B360-A0D97122791D}"/>
    <hyperlink ref="LVM135" location="All!B1555" display="PSYK_SKSOPR" xr:uid="{8BCE0F0E-B89E-4210-8CC2-8AC7A794A633}"/>
    <hyperlink ref="LVU135" location="All!B1555" display="PSYK_SKSOPR" xr:uid="{C6BDB358-3397-4D49-AA74-7E386D60C477}"/>
    <hyperlink ref="LWC135" location="All!B1555" display="PSYK_SKSOPR" xr:uid="{C18D20BC-058A-4E88-A23A-2A6A5C214DDB}"/>
    <hyperlink ref="LWK135" location="All!B1555" display="PSYK_SKSOPR" xr:uid="{2182E460-D9D2-4318-8000-26332D4E3E80}"/>
    <hyperlink ref="LWS135" location="All!B1555" display="PSYK_SKSOPR" xr:uid="{34E40B3A-EEC0-41BF-A759-D691002F614E}"/>
    <hyperlink ref="LXA135" location="All!B1555" display="PSYK_SKSOPR" xr:uid="{33F52A95-DCAB-49F1-8CC9-E0E7FF3D87BF}"/>
    <hyperlink ref="LXI135" location="All!B1555" display="PSYK_SKSOPR" xr:uid="{2AC22FB3-4FDB-46AD-BD6D-615B1089E465}"/>
    <hyperlink ref="LXQ135" location="All!B1555" display="PSYK_SKSOPR" xr:uid="{F2DA1AD4-C883-4DFE-AD01-ABB38D344BCF}"/>
    <hyperlink ref="LXY135" location="All!B1555" display="PSYK_SKSOPR" xr:uid="{904FA6F9-D01B-4E30-BD87-C04BF2036459}"/>
    <hyperlink ref="LYG135" location="All!B1555" display="PSYK_SKSOPR" xr:uid="{AC730105-64AD-4FA3-A4F8-2950C064FB44}"/>
    <hyperlink ref="LYO135" location="All!B1555" display="PSYK_SKSOPR" xr:uid="{DF72E1E8-B2D2-4763-B356-6F19A63E5CB6}"/>
    <hyperlink ref="LYW135" location="All!B1555" display="PSYK_SKSOPR" xr:uid="{F0912735-34B7-4BFD-BDF4-977D233AE9CA}"/>
    <hyperlink ref="LZE135" location="All!B1555" display="PSYK_SKSOPR" xr:uid="{754B9379-B4EC-4FFF-B852-B7E195F4856A}"/>
    <hyperlink ref="LZM135" location="All!B1555" display="PSYK_SKSOPR" xr:uid="{72898049-A066-40C8-96EE-6E91E88A9CA8}"/>
    <hyperlink ref="LZU135" location="All!B1555" display="PSYK_SKSOPR" xr:uid="{AFF2BE49-314A-403B-B33E-9C85B4DCE5DF}"/>
    <hyperlink ref="MAC135" location="All!B1555" display="PSYK_SKSOPR" xr:uid="{F6E4B5F4-B050-4A2A-99D3-24CF811AE34E}"/>
    <hyperlink ref="MAK135" location="All!B1555" display="PSYK_SKSOPR" xr:uid="{4CC7ED38-836B-4131-9846-FEE0D6042867}"/>
    <hyperlink ref="MAS135" location="All!B1555" display="PSYK_SKSOPR" xr:uid="{D0189163-1E73-4C87-AC1A-3948D1DAD7A9}"/>
    <hyperlink ref="MBA135" location="All!B1555" display="PSYK_SKSOPR" xr:uid="{AEF4BDCD-0CDD-41F1-87CA-D663FE339995}"/>
    <hyperlink ref="MBI135" location="All!B1555" display="PSYK_SKSOPR" xr:uid="{FB8E1C9C-9168-4CE3-A755-A739ABAE86AF}"/>
    <hyperlink ref="MBQ135" location="All!B1555" display="PSYK_SKSOPR" xr:uid="{65FD1373-72E3-4D52-8F46-3CA27425F41D}"/>
    <hyperlink ref="MBY135" location="All!B1555" display="PSYK_SKSOPR" xr:uid="{CBE32A09-8E48-44AC-A6A4-11312D434EF9}"/>
    <hyperlink ref="MCG135" location="All!B1555" display="PSYK_SKSOPR" xr:uid="{F2421638-49CE-43CE-AF0B-9E3E90CFC36A}"/>
    <hyperlink ref="MCO135" location="All!B1555" display="PSYK_SKSOPR" xr:uid="{F29CC23F-5277-419F-BC10-7903BF8DED09}"/>
    <hyperlink ref="MCW135" location="All!B1555" display="PSYK_SKSOPR" xr:uid="{F610AB3E-BA9A-4C0C-85D2-EAA62A425520}"/>
    <hyperlink ref="MDE135" location="All!B1555" display="PSYK_SKSOPR" xr:uid="{5E69048A-23D2-4946-AD1B-3BA5BCC07B80}"/>
    <hyperlink ref="MDM135" location="All!B1555" display="PSYK_SKSOPR" xr:uid="{F17871CF-7D53-497D-B9F1-A5BC71E2F522}"/>
    <hyperlink ref="MDU135" location="All!B1555" display="PSYK_SKSOPR" xr:uid="{B791EE4D-BDAF-4818-BCB2-484A86293BA1}"/>
    <hyperlink ref="MEC135" location="All!B1555" display="PSYK_SKSOPR" xr:uid="{FD468AFE-6E0C-4015-82B8-594740E8180F}"/>
    <hyperlink ref="MEK135" location="All!B1555" display="PSYK_SKSOPR" xr:uid="{73FC1740-D115-43DD-A58B-6592B42E19AE}"/>
    <hyperlink ref="MES135" location="All!B1555" display="PSYK_SKSOPR" xr:uid="{E68AF548-70D4-4EAB-90A3-DF42849466F3}"/>
    <hyperlink ref="MFA135" location="All!B1555" display="PSYK_SKSOPR" xr:uid="{0F79E89F-05D0-4418-B3CF-FC9F98AA9934}"/>
    <hyperlink ref="MFI135" location="All!B1555" display="PSYK_SKSOPR" xr:uid="{1B2C0744-035A-4B3F-80B1-DCC59FFFC6C9}"/>
    <hyperlink ref="MFQ135" location="All!B1555" display="PSYK_SKSOPR" xr:uid="{0841EC47-6A59-4F5F-89E8-6C247BCE5C9F}"/>
    <hyperlink ref="MFY135" location="All!B1555" display="PSYK_SKSOPR" xr:uid="{8C9D1EE1-525E-4674-8BA0-886353DA2DE6}"/>
    <hyperlink ref="MGG135" location="All!B1555" display="PSYK_SKSOPR" xr:uid="{99DE35F8-BD3E-47E5-A54A-C4B929D0D2E8}"/>
    <hyperlink ref="MGO135" location="All!B1555" display="PSYK_SKSOPR" xr:uid="{5274DE9C-8341-4969-B7B3-908554B3CBF0}"/>
    <hyperlink ref="MGW135" location="All!B1555" display="PSYK_SKSOPR" xr:uid="{F55BD48A-1DA5-4B30-A023-93985C1868EB}"/>
    <hyperlink ref="MHE135" location="All!B1555" display="PSYK_SKSOPR" xr:uid="{151A9634-530D-4823-ABF1-C3A30D631825}"/>
    <hyperlink ref="MHM135" location="All!B1555" display="PSYK_SKSOPR" xr:uid="{B10EE781-3FDD-45A2-884D-344687022D7D}"/>
    <hyperlink ref="MHU135" location="All!B1555" display="PSYK_SKSOPR" xr:uid="{A8B09AD5-2B42-4A1F-9A43-0225D025A102}"/>
    <hyperlink ref="MIC135" location="All!B1555" display="PSYK_SKSOPR" xr:uid="{05A6094C-192A-447E-85CE-2C992EBCD89A}"/>
    <hyperlink ref="MIK135" location="All!B1555" display="PSYK_SKSOPR" xr:uid="{32CA3A57-4666-40EB-A7BB-165A79559335}"/>
    <hyperlink ref="MIS135" location="All!B1555" display="PSYK_SKSOPR" xr:uid="{4A03665B-407F-4297-A937-0F57D64D9990}"/>
    <hyperlink ref="MJA135" location="All!B1555" display="PSYK_SKSOPR" xr:uid="{E95D88F1-9E83-4D98-8191-818C243D2264}"/>
    <hyperlink ref="MJI135" location="All!B1555" display="PSYK_SKSOPR" xr:uid="{0F38A430-92CF-4803-BAA2-28EBBF2530DA}"/>
    <hyperlink ref="MJQ135" location="All!B1555" display="PSYK_SKSOPR" xr:uid="{8E0BA13C-1837-4C8A-96E6-5C0E9F661FE1}"/>
    <hyperlink ref="MJY135" location="All!B1555" display="PSYK_SKSOPR" xr:uid="{CB5AC937-8353-46F8-B739-72CA5A9E7AB1}"/>
    <hyperlink ref="MKG135" location="All!B1555" display="PSYK_SKSOPR" xr:uid="{B65C5C7C-7D93-405B-A6AE-2799E54A0FC3}"/>
    <hyperlink ref="MKO135" location="All!B1555" display="PSYK_SKSOPR" xr:uid="{3E350B21-2EEE-4BEF-BF93-4ED88C8415FC}"/>
    <hyperlink ref="MKW135" location="All!B1555" display="PSYK_SKSOPR" xr:uid="{814905A0-D4CC-4A1A-9846-E3074EE82835}"/>
    <hyperlink ref="MLE135" location="All!B1555" display="PSYK_SKSOPR" xr:uid="{CC11555E-A14A-4022-921C-383979AF431C}"/>
    <hyperlink ref="MLM135" location="All!B1555" display="PSYK_SKSOPR" xr:uid="{EAA5B0F5-7FD6-4F75-B794-5AD1F6B34230}"/>
    <hyperlink ref="MLU135" location="All!B1555" display="PSYK_SKSOPR" xr:uid="{9D1A45CD-E643-491A-8B85-CA56075084DF}"/>
    <hyperlink ref="MMC135" location="All!B1555" display="PSYK_SKSOPR" xr:uid="{90562500-5973-4CE0-BCB2-C8D2AB30E1C9}"/>
    <hyperlink ref="MMK135" location="All!B1555" display="PSYK_SKSOPR" xr:uid="{251E8233-CE27-469C-B07A-C548FABF270E}"/>
    <hyperlink ref="MMS135" location="All!B1555" display="PSYK_SKSOPR" xr:uid="{BCDDBDE3-D1C7-4E70-BC4E-292EB8E4362F}"/>
    <hyperlink ref="MNA135" location="All!B1555" display="PSYK_SKSOPR" xr:uid="{BE9703F6-C2B3-4F8B-A202-4C702AF6BACF}"/>
    <hyperlink ref="MNI135" location="All!B1555" display="PSYK_SKSOPR" xr:uid="{41E95B04-8585-4383-9C43-D2324DBB5A13}"/>
    <hyperlink ref="MNQ135" location="All!B1555" display="PSYK_SKSOPR" xr:uid="{E5B83B70-31F6-4488-BFCC-A529AC3E5D31}"/>
    <hyperlink ref="MNY135" location="All!B1555" display="PSYK_SKSOPR" xr:uid="{9FCF0EB2-7A84-4B3F-A504-1FB231F85524}"/>
    <hyperlink ref="MOG135" location="All!B1555" display="PSYK_SKSOPR" xr:uid="{847F58C0-920A-4EC7-A6AB-285C2C256844}"/>
    <hyperlink ref="MOO135" location="All!B1555" display="PSYK_SKSOPR" xr:uid="{D26DDC53-BE1C-4B06-93D5-467C06412F26}"/>
    <hyperlink ref="MOW135" location="All!B1555" display="PSYK_SKSOPR" xr:uid="{8F02E4AB-FB6B-4467-9851-FA8B9CBCB06E}"/>
    <hyperlink ref="MPE135" location="All!B1555" display="PSYK_SKSOPR" xr:uid="{4BBEE5AA-9AEF-4CA7-8EB8-56CB1A45DA61}"/>
    <hyperlink ref="MPM135" location="All!B1555" display="PSYK_SKSOPR" xr:uid="{1721EDAD-65D3-4F98-BE9A-08F6C86EB2CC}"/>
    <hyperlink ref="MPU135" location="All!B1555" display="PSYK_SKSOPR" xr:uid="{C9AA36DE-3322-4E86-88DE-6C8ACEC1D893}"/>
    <hyperlink ref="MQC135" location="All!B1555" display="PSYK_SKSOPR" xr:uid="{8BC81E77-FE51-410E-9802-6C070E5F0990}"/>
    <hyperlink ref="MQK135" location="All!B1555" display="PSYK_SKSOPR" xr:uid="{4F3D8B87-0D84-482D-B9E0-3E5E2531DDBF}"/>
    <hyperlink ref="MQS135" location="All!B1555" display="PSYK_SKSOPR" xr:uid="{C1E7E2C4-BF87-4145-B849-C8D62B2366AC}"/>
    <hyperlink ref="MRA135" location="All!B1555" display="PSYK_SKSOPR" xr:uid="{795079B2-D74E-4992-ABDA-B34ED0A88281}"/>
    <hyperlink ref="MRI135" location="All!B1555" display="PSYK_SKSOPR" xr:uid="{D3FF1656-0994-4C61-8D3E-3F12CA2DCD92}"/>
    <hyperlink ref="MRQ135" location="All!B1555" display="PSYK_SKSOPR" xr:uid="{E4EEC1ED-9FB3-4231-A09D-2D12607101C4}"/>
    <hyperlink ref="MRY135" location="All!B1555" display="PSYK_SKSOPR" xr:uid="{86B39886-8ACF-44CA-98B8-E9327F3C1254}"/>
    <hyperlink ref="MSG135" location="All!B1555" display="PSYK_SKSOPR" xr:uid="{C776B411-3032-4AD3-9AB5-57238ABAF524}"/>
    <hyperlink ref="MSO135" location="All!B1555" display="PSYK_SKSOPR" xr:uid="{55A445E4-D6F8-478C-9FFB-5F2637019305}"/>
    <hyperlink ref="MSW135" location="All!B1555" display="PSYK_SKSOPR" xr:uid="{6CFAECEF-CFD6-4B1E-A8CC-CE921D4C7184}"/>
    <hyperlink ref="MTE135" location="All!B1555" display="PSYK_SKSOPR" xr:uid="{D9D9526B-47AB-42A1-9FF0-A1EC9E882B40}"/>
    <hyperlink ref="MTM135" location="All!B1555" display="PSYK_SKSOPR" xr:uid="{80376805-39A0-42A9-A7AC-D78904F26D2E}"/>
    <hyperlink ref="MTU135" location="All!B1555" display="PSYK_SKSOPR" xr:uid="{54E84F2B-6E1F-450F-9DB3-E6053ED273FC}"/>
    <hyperlink ref="MUC135" location="All!B1555" display="PSYK_SKSOPR" xr:uid="{1893610C-9D09-4E27-A2F6-010910372DD3}"/>
    <hyperlink ref="MUK135" location="All!B1555" display="PSYK_SKSOPR" xr:uid="{82F51359-1206-4475-BB50-69C7F94B83C7}"/>
    <hyperlink ref="MUS135" location="All!B1555" display="PSYK_SKSOPR" xr:uid="{2581D572-1874-46BE-9253-AF3845336610}"/>
    <hyperlink ref="MVA135" location="All!B1555" display="PSYK_SKSOPR" xr:uid="{37F2A668-69A9-4006-BBA1-3621FF1DDE1F}"/>
    <hyperlink ref="MVI135" location="All!B1555" display="PSYK_SKSOPR" xr:uid="{91FC00F1-C08F-45CD-9B92-C86795EAB923}"/>
    <hyperlink ref="MVQ135" location="All!B1555" display="PSYK_SKSOPR" xr:uid="{F3489416-A23B-4285-8BAE-E64496CD7054}"/>
    <hyperlink ref="MVY135" location="All!B1555" display="PSYK_SKSOPR" xr:uid="{4A031B98-3A9B-46C5-926C-3061C583462C}"/>
    <hyperlink ref="MWG135" location="All!B1555" display="PSYK_SKSOPR" xr:uid="{07D19A0E-F853-4282-8FBE-DC53617629C7}"/>
    <hyperlink ref="MWO135" location="All!B1555" display="PSYK_SKSOPR" xr:uid="{46DE86E3-C25F-486F-BE14-666C06C7D48B}"/>
    <hyperlink ref="MWW135" location="All!B1555" display="PSYK_SKSOPR" xr:uid="{4552FC2A-68CE-4DA4-87E6-E96A1DE0105B}"/>
    <hyperlink ref="MXE135" location="All!B1555" display="PSYK_SKSOPR" xr:uid="{DC1CDCEB-C5B5-4F4F-A277-5220231C6CB5}"/>
    <hyperlink ref="MXM135" location="All!B1555" display="PSYK_SKSOPR" xr:uid="{A62618D2-82D4-4BE9-B632-10FE807FB4DB}"/>
    <hyperlink ref="MXU135" location="All!B1555" display="PSYK_SKSOPR" xr:uid="{90102431-8E8D-404B-9DC5-486DACC58531}"/>
    <hyperlink ref="MYC135" location="All!B1555" display="PSYK_SKSOPR" xr:uid="{AB5110D2-469C-48D7-884B-4EFF247B2205}"/>
    <hyperlink ref="MYK135" location="All!B1555" display="PSYK_SKSOPR" xr:uid="{BDBB44A4-2DED-4C35-AD99-FD7064A816BF}"/>
    <hyperlink ref="MYS135" location="All!B1555" display="PSYK_SKSOPR" xr:uid="{12BBDA4E-DECE-4932-82E3-BB488E3A50C7}"/>
    <hyperlink ref="MZA135" location="All!B1555" display="PSYK_SKSOPR" xr:uid="{1E00651F-7422-401C-A280-231C0A27FE8E}"/>
    <hyperlink ref="MZI135" location="All!B1555" display="PSYK_SKSOPR" xr:uid="{0B2988F6-C4D1-4AFA-89A6-42B8823F7349}"/>
    <hyperlink ref="MZQ135" location="All!B1555" display="PSYK_SKSOPR" xr:uid="{9FE4B21F-BF8B-42D6-A45B-9961A66454C6}"/>
    <hyperlink ref="MZY135" location="All!B1555" display="PSYK_SKSOPR" xr:uid="{FBEF7234-F6DD-41B5-ADEE-36482F0D918F}"/>
    <hyperlink ref="NAG135" location="All!B1555" display="PSYK_SKSOPR" xr:uid="{A9B88122-EB7A-4951-BEEA-75DCE00FB254}"/>
    <hyperlink ref="NAO135" location="All!B1555" display="PSYK_SKSOPR" xr:uid="{43C0D804-5262-44B0-8ADD-EC2EBCA1D372}"/>
    <hyperlink ref="NAW135" location="All!B1555" display="PSYK_SKSOPR" xr:uid="{DF68A7A0-B514-49C1-9549-D4BEA0CCEE4B}"/>
    <hyperlink ref="NBE135" location="All!B1555" display="PSYK_SKSOPR" xr:uid="{548CAF90-FEE0-4468-AC54-527F40BE6F9F}"/>
    <hyperlink ref="NBM135" location="All!B1555" display="PSYK_SKSOPR" xr:uid="{6E5FF1F6-8995-4A21-81FB-8C31968C402B}"/>
    <hyperlink ref="NBU135" location="All!B1555" display="PSYK_SKSOPR" xr:uid="{25E34675-6E19-4B24-BC62-F503CF15755D}"/>
    <hyperlink ref="NCC135" location="All!B1555" display="PSYK_SKSOPR" xr:uid="{113110A5-2CEF-497F-8FC7-3E8CD40AD6DB}"/>
    <hyperlink ref="NCK135" location="All!B1555" display="PSYK_SKSOPR" xr:uid="{469F4D63-65F8-44E3-A993-CFF0CC7A68F3}"/>
    <hyperlink ref="NCS135" location="All!B1555" display="PSYK_SKSOPR" xr:uid="{F4B54F0F-05D7-4DBD-9497-C9721F162993}"/>
    <hyperlink ref="NDA135" location="All!B1555" display="PSYK_SKSOPR" xr:uid="{00E6F40E-260E-4B85-9C6A-92769FC0A804}"/>
    <hyperlink ref="NDI135" location="All!B1555" display="PSYK_SKSOPR" xr:uid="{78F47D5C-49C2-4D1F-BE5B-7829701E4043}"/>
    <hyperlink ref="NDQ135" location="All!B1555" display="PSYK_SKSOPR" xr:uid="{D2D74ADF-C3D7-4547-8DE2-63F6446F194B}"/>
    <hyperlink ref="NDY135" location="All!B1555" display="PSYK_SKSOPR" xr:uid="{D30E0382-95BE-416A-BD9A-35FEE6E4E358}"/>
    <hyperlink ref="NEG135" location="All!B1555" display="PSYK_SKSOPR" xr:uid="{05048F38-D20A-4154-B27F-96FC0EF98D6E}"/>
    <hyperlink ref="NEO135" location="All!B1555" display="PSYK_SKSOPR" xr:uid="{713FFC53-E6F8-4100-BD00-8DC07A36B36C}"/>
    <hyperlink ref="NEW135" location="All!B1555" display="PSYK_SKSOPR" xr:uid="{D222BB5A-3915-4D55-84BC-69BCC453F47C}"/>
    <hyperlink ref="NFE135" location="All!B1555" display="PSYK_SKSOPR" xr:uid="{E0F26527-CEA6-4819-96EF-29E74F59E3C8}"/>
    <hyperlink ref="NFM135" location="All!B1555" display="PSYK_SKSOPR" xr:uid="{3C599AAA-21F0-4AA4-8B6E-C07A8A6FF0A0}"/>
    <hyperlink ref="NFU135" location="All!B1555" display="PSYK_SKSOPR" xr:uid="{5E7A2805-FE1B-42EC-86DA-F3298D0333D0}"/>
    <hyperlink ref="NGC135" location="All!B1555" display="PSYK_SKSOPR" xr:uid="{356F9CB8-CF19-41B8-982F-BE54C5DD40BF}"/>
    <hyperlink ref="NGK135" location="All!B1555" display="PSYK_SKSOPR" xr:uid="{838E53E3-97A0-4343-8D94-1C1C8E10B06F}"/>
    <hyperlink ref="NGS135" location="All!B1555" display="PSYK_SKSOPR" xr:uid="{CA6779EC-EF71-40A3-AFBE-8C38E76C4458}"/>
    <hyperlink ref="NHA135" location="All!B1555" display="PSYK_SKSOPR" xr:uid="{4B9ED634-F36D-4A84-8466-D1C6B7A8F200}"/>
    <hyperlink ref="NHI135" location="All!B1555" display="PSYK_SKSOPR" xr:uid="{1C2E5B31-3BA0-440A-B02F-4B40EA905850}"/>
    <hyperlink ref="NHQ135" location="All!B1555" display="PSYK_SKSOPR" xr:uid="{BCF95142-DF28-4344-9A41-3B1509950C30}"/>
    <hyperlink ref="NHY135" location="All!B1555" display="PSYK_SKSOPR" xr:uid="{77C77B17-4888-4E53-BEF4-B9618A632DC8}"/>
    <hyperlink ref="NIG135" location="All!B1555" display="PSYK_SKSOPR" xr:uid="{24943A80-E07B-4262-99B4-89C22D810773}"/>
    <hyperlink ref="NIO135" location="All!B1555" display="PSYK_SKSOPR" xr:uid="{3E26BD49-7D90-4923-A048-40C307905C8C}"/>
    <hyperlink ref="NIW135" location="All!B1555" display="PSYK_SKSOPR" xr:uid="{42AC19C0-64A7-4C85-A584-49DB9D7BF2C4}"/>
    <hyperlink ref="NJE135" location="All!B1555" display="PSYK_SKSOPR" xr:uid="{15A81145-865C-413F-B8A8-9B599C9218C1}"/>
    <hyperlink ref="NJM135" location="All!B1555" display="PSYK_SKSOPR" xr:uid="{925A6F58-44A1-47D0-9BFF-AC54F8E5A9A2}"/>
    <hyperlink ref="NJU135" location="All!B1555" display="PSYK_SKSOPR" xr:uid="{D32A3F9D-2115-4A84-B86A-C28FADBA0BAD}"/>
    <hyperlink ref="NKC135" location="All!B1555" display="PSYK_SKSOPR" xr:uid="{2DEF58BC-FAD6-4EDE-9B27-EB4FED8B592E}"/>
    <hyperlink ref="NKK135" location="All!B1555" display="PSYK_SKSOPR" xr:uid="{568357FF-0D9E-4C80-BD90-FA606A57C212}"/>
    <hyperlink ref="NKS135" location="All!B1555" display="PSYK_SKSOPR" xr:uid="{0E090F94-B212-45CD-8C90-74BBBD6BF148}"/>
    <hyperlink ref="NLA135" location="All!B1555" display="PSYK_SKSOPR" xr:uid="{A5D7485A-019B-4473-A6FE-3D757E3D034E}"/>
    <hyperlink ref="NLI135" location="All!B1555" display="PSYK_SKSOPR" xr:uid="{14829A77-15C6-4FCD-B062-A25A0078E409}"/>
    <hyperlink ref="NLQ135" location="All!B1555" display="PSYK_SKSOPR" xr:uid="{9D393524-454F-4F12-A3F7-890E664C37D7}"/>
    <hyperlink ref="NLY135" location="All!B1555" display="PSYK_SKSOPR" xr:uid="{780B7AEB-7BD4-4DD5-B71F-E3C3C2020822}"/>
    <hyperlink ref="NMG135" location="All!B1555" display="PSYK_SKSOPR" xr:uid="{9194BC1F-C6EF-48E5-9882-ABCE431DEB15}"/>
    <hyperlink ref="NMO135" location="All!B1555" display="PSYK_SKSOPR" xr:uid="{AD43C0CF-56E3-4905-A182-4AA63CC9E79C}"/>
    <hyperlink ref="NMW135" location="All!B1555" display="PSYK_SKSOPR" xr:uid="{20331701-B647-4E7B-A86B-7672C3D52A15}"/>
    <hyperlink ref="NNE135" location="All!B1555" display="PSYK_SKSOPR" xr:uid="{FFDC5EF0-AAF9-49D0-80C9-8B3EEDB3D2C1}"/>
    <hyperlink ref="NNM135" location="All!B1555" display="PSYK_SKSOPR" xr:uid="{881FCEDA-2E4C-4FFB-A05A-C7817962E5A5}"/>
    <hyperlink ref="NNU135" location="All!B1555" display="PSYK_SKSOPR" xr:uid="{24604FE3-3F02-483E-8701-1E7E61E034DE}"/>
    <hyperlink ref="NOC135" location="All!B1555" display="PSYK_SKSOPR" xr:uid="{34B48BFD-234C-4C67-8AAE-053340AB5847}"/>
    <hyperlink ref="NOK135" location="All!B1555" display="PSYK_SKSOPR" xr:uid="{0E7599EA-EAD5-4968-A71E-60F53A884A58}"/>
    <hyperlink ref="NOS135" location="All!B1555" display="PSYK_SKSOPR" xr:uid="{2CDACFF2-8916-49C0-8ADA-53EF35124651}"/>
    <hyperlink ref="NPA135" location="All!B1555" display="PSYK_SKSOPR" xr:uid="{93731012-032B-4C04-BDA0-3CBC9516CEFC}"/>
    <hyperlink ref="NPI135" location="All!B1555" display="PSYK_SKSOPR" xr:uid="{4A8FA143-D5BD-4C4A-8461-66A6E4FF9474}"/>
    <hyperlink ref="NPQ135" location="All!B1555" display="PSYK_SKSOPR" xr:uid="{51F84E30-86FE-4818-8CB9-7AC15C8EFE81}"/>
    <hyperlink ref="NPY135" location="All!B1555" display="PSYK_SKSOPR" xr:uid="{151AFA7C-6C0A-4378-8A06-151DF1816491}"/>
    <hyperlink ref="NQG135" location="All!B1555" display="PSYK_SKSOPR" xr:uid="{869F7BBA-A1B3-4AC7-A061-E43ACDEEF0CC}"/>
    <hyperlink ref="NQO135" location="All!B1555" display="PSYK_SKSOPR" xr:uid="{1607404E-B2C0-4EAA-ADBC-34D8CD4C7198}"/>
    <hyperlink ref="NQW135" location="All!B1555" display="PSYK_SKSOPR" xr:uid="{7AECD8FF-715A-4800-BC1B-A55F6023171C}"/>
    <hyperlink ref="NRE135" location="All!B1555" display="PSYK_SKSOPR" xr:uid="{C2893AAC-5880-48C4-8978-941F48FB50BF}"/>
    <hyperlink ref="NRM135" location="All!B1555" display="PSYK_SKSOPR" xr:uid="{CD461AF1-E67C-4B83-AA61-5719E8773777}"/>
    <hyperlink ref="NRU135" location="All!B1555" display="PSYK_SKSOPR" xr:uid="{AFCC0FC8-224A-4CDA-9866-2C4DE2446BC5}"/>
    <hyperlink ref="NSC135" location="All!B1555" display="PSYK_SKSOPR" xr:uid="{59DABA06-C72D-4265-935C-9128E594AEC4}"/>
    <hyperlink ref="NSK135" location="All!B1555" display="PSYK_SKSOPR" xr:uid="{42CB54A0-C5E6-4348-9B78-2AB5323ADAB4}"/>
    <hyperlink ref="NSS135" location="All!B1555" display="PSYK_SKSOPR" xr:uid="{D8820F53-B09F-43C8-97A3-0FD2F866B8BD}"/>
    <hyperlink ref="NTA135" location="All!B1555" display="PSYK_SKSOPR" xr:uid="{E72C349E-9B64-4EB3-A935-5E1136C413FF}"/>
    <hyperlink ref="NTI135" location="All!B1555" display="PSYK_SKSOPR" xr:uid="{2761481A-D6AA-45A5-A6E6-2493EE26118F}"/>
    <hyperlink ref="NTQ135" location="All!B1555" display="PSYK_SKSOPR" xr:uid="{FF60E7C4-00C1-4B6F-AB94-B1FF3B051E09}"/>
    <hyperlink ref="NTY135" location="All!B1555" display="PSYK_SKSOPR" xr:uid="{F60A5AD7-B8C8-4641-8511-2EA5C0356D51}"/>
    <hyperlink ref="NUG135" location="All!B1555" display="PSYK_SKSOPR" xr:uid="{2CB0F435-0986-4814-A691-FB7CEC6CE5C8}"/>
    <hyperlink ref="NUO135" location="All!B1555" display="PSYK_SKSOPR" xr:uid="{782AB01B-2114-4873-91D9-F46EE2F2AD83}"/>
    <hyperlink ref="NUW135" location="All!B1555" display="PSYK_SKSOPR" xr:uid="{0E12AC80-A6D4-4779-B5A8-53A42C62C957}"/>
    <hyperlink ref="NVE135" location="All!B1555" display="PSYK_SKSOPR" xr:uid="{A6DB5CC8-EF7C-4658-BF78-99FDD0567522}"/>
    <hyperlink ref="NVM135" location="All!B1555" display="PSYK_SKSOPR" xr:uid="{6469BDDE-42A3-4447-BA92-A74CC9A6D322}"/>
    <hyperlink ref="NVU135" location="All!B1555" display="PSYK_SKSOPR" xr:uid="{265EFA8D-3405-45F7-8A10-E4CBAE6EA43E}"/>
    <hyperlink ref="NWC135" location="All!B1555" display="PSYK_SKSOPR" xr:uid="{55F74ADB-9487-4DE4-ADE2-2AC49D9DD7D1}"/>
    <hyperlink ref="NWK135" location="All!B1555" display="PSYK_SKSOPR" xr:uid="{34D835D7-DD91-44A9-B1C2-EB1C2B0A0436}"/>
    <hyperlink ref="NWS135" location="All!B1555" display="PSYK_SKSOPR" xr:uid="{7AA76F34-01C1-457C-B403-78033E9B571C}"/>
    <hyperlink ref="NXA135" location="All!B1555" display="PSYK_SKSOPR" xr:uid="{BBE81687-D609-4816-8E21-760C82FDEA64}"/>
    <hyperlink ref="NXI135" location="All!B1555" display="PSYK_SKSOPR" xr:uid="{FB344534-7CBC-46C5-9429-60E3162759B1}"/>
    <hyperlink ref="NXQ135" location="All!B1555" display="PSYK_SKSOPR" xr:uid="{D2C3DF43-07B6-4DC4-B849-82D0F704FD27}"/>
    <hyperlink ref="NXY135" location="All!B1555" display="PSYK_SKSOPR" xr:uid="{E8F21ADF-69F5-489F-88CB-64AA793D2980}"/>
    <hyperlink ref="NYG135" location="All!B1555" display="PSYK_SKSOPR" xr:uid="{B6DA9621-EA03-4079-8F59-017ED2499E5A}"/>
    <hyperlink ref="NYO135" location="All!B1555" display="PSYK_SKSOPR" xr:uid="{EA995B3E-859E-441B-86F1-FB4AFDDBEFF6}"/>
    <hyperlink ref="NYW135" location="All!B1555" display="PSYK_SKSOPR" xr:uid="{963BB150-E668-4984-9959-8F6913861BBB}"/>
    <hyperlink ref="NZE135" location="All!B1555" display="PSYK_SKSOPR" xr:uid="{29FDC3B4-9F64-4E1C-B6DC-421781BBDC8E}"/>
    <hyperlink ref="NZM135" location="All!B1555" display="PSYK_SKSOPR" xr:uid="{727CD62F-24CA-4F38-935D-1ECD5C5F60D3}"/>
    <hyperlink ref="NZU135" location="All!B1555" display="PSYK_SKSOPR" xr:uid="{CA74FEA4-E066-4591-8C3F-640954AD52E7}"/>
    <hyperlink ref="OAC135" location="All!B1555" display="PSYK_SKSOPR" xr:uid="{5F479418-450D-4086-80D6-FC4D63CDEB5A}"/>
    <hyperlink ref="OAK135" location="All!B1555" display="PSYK_SKSOPR" xr:uid="{2684F8D8-EEFB-47FB-8212-25671CC45E97}"/>
    <hyperlink ref="OAS135" location="All!B1555" display="PSYK_SKSOPR" xr:uid="{C2B62706-BC0B-4516-8D22-AB3C50FC285B}"/>
    <hyperlink ref="OBA135" location="All!B1555" display="PSYK_SKSOPR" xr:uid="{E6169743-18EA-4636-A6B8-AD6E5030E4A6}"/>
    <hyperlink ref="OBI135" location="All!B1555" display="PSYK_SKSOPR" xr:uid="{EA10FB57-D58B-4CB8-BEE5-D3F48CF9EC5F}"/>
    <hyperlink ref="OBQ135" location="All!B1555" display="PSYK_SKSOPR" xr:uid="{2790ED6A-FCC2-44A6-A97F-35C8A93C9BBD}"/>
    <hyperlink ref="OBY135" location="All!B1555" display="PSYK_SKSOPR" xr:uid="{15275EC9-C95A-45AB-81CA-C0963E2DB949}"/>
    <hyperlink ref="OCG135" location="All!B1555" display="PSYK_SKSOPR" xr:uid="{5686EBFB-13F6-44B2-BD28-DAF77DCBD6F7}"/>
    <hyperlink ref="OCO135" location="All!B1555" display="PSYK_SKSOPR" xr:uid="{7E7DF1F5-AF9D-4644-B8CF-ACB334475A8D}"/>
    <hyperlink ref="OCW135" location="All!B1555" display="PSYK_SKSOPR" xr:uid="{0FA8F909-C38F-4447-B87C-5648A9E393FF}"/>
    <hyperlink ref="ODE135" location="All!B1555" display="PSYK_SKSOPR" xr:uid="{00CD0B7F-16E6-48BE-84D3-6D85A2C20708}"/>
    <hyperlink ref="ODM135" location="All!B1555" display="PSYK_SKSOPR" xr:uid="{426C4F2E-9F71-47F4-81D1-01A8359243A2}"/>
    <hyperlink ref="ODU135" location="All!B1555" display="PSYK_SKSOPR" xr:uid="{954ADBDC-AD49-49B1-A5E8-C8D9674B4BD8}"/>
    <hyperlink ref="OEC135" location="All!B1555" display="PSYK_SKSOPR" xr:uid="{7A87F7B1-371A-4AAF-AD5B-A918A6BE0F94}"/>
    <hyperlink ref="OEK135" location="All!B1555" display="PSYK_SKSOPR" xr:uid="{D86C711F-83B8-4F82-87A7-8ACFB12AA286}"/>
    <hyperlink ref="OES135" location="All!B1555" display="PSYK_SKSOPR" xr:uid="{6A1EAA4A-79B7-41C3-8C06-8374E1CEDA12}"/>
    <hyperlink ref="OFA135" location="All!B1555" display="PSYK_SKSOPR" xr:uid="{9508453A-4D14-4E98-989C-F5D717B65121}"/>
    <hyperlink ref="OFI135" location="All!B1555" display="PSYK_SKSOPR" xr:uid="{95EB933D-DE14-44C7-8BC8-F2CFA19DF1B4}"/>
    <hyperlink ref="OFQ135" location="All!B1555" display="PSYK_SKSOPR" xr:uid="{571DAF39-82B6-427B-85C6-2752AAF61A6F}"/>
    <hyperlink ref="OFY135" location="All!B1555" display="PSYK_SKSOPR" xr:uid="{73C66065-ADBB-4793-A953-A4C4F17C2526}"/>
    <hyperlink ref="OGG135" location="All!B1555" display="PSYK_SKSOPR" xr:uid="{E0E26593-41D1-496A-8284-419C593899C1}"/>
    <hyperlink ref="OGO135" location="All!B1555" display="PSYK_SKSOPR" xr:uid="{247F371D-FE78-4886-B4A4-1D4FA934D75F}"/>
    <hyperlink ref="OGW135" location="All!B1555" display="PSYK_SKSOPR" xr:uid="{D1709FB8-59D7-4847-A507-2F080B11AD51}"/>
    <hyperlink ref="OHE135" location="All!B1555" display="PSYK_SKSOPR" xr:uid="{505CA73E-B71E-4596-B3EA-9CED163467E9}"/>
    <hyperlink ref="OHM135" location="All!B1555" display="PSYK_SKSOPR" xr:uid="{413232BA-65C4-4D09-9E6B-CA4184DDF69A}"/>
    <hyperlink ref="OHU135" location="All!B1555" display="PSYK_SKSOPR" xr:uid="{2A581B7E-ECB0-413A-BA3A-9157BA623AC4}"/>
    <hyperlink ref="OIC135" location="All!B1555" display="PSYK_SKSOPR" xr:uid="{B4671EC9-D6E2-46E9-9FA1-FA75A3A06424}"/>
    <hyperlink ref="OIK135" location="All!B1555" display="PSYK_SKSOPR" xr:uid="{300A2C4F-3B8D-4E0D-B463-6BEF9D9EB44A}"/>
    <hyperlink ref="OIS135" location="All!B1555" display="PSYK_SKSOPR" xr:uid="{47036E6B-5B77-478F-BC16-6282800274C5}"/>
    <hyperlink ref="OJA135" location="All!B1555" display="PSYK_SKSOPR" xr:uid="{6C95EC92-FF8B-4282-9CE8-DF0F55D8A3F7}"/>
    <hyperlink ref="OJI135" location="All!B1555" display="PSYK_SKSOPR" xr:uid="{7FD49662-12FE-411E-B8D9-650C68F1C0B4}"/>
    <hyperlink ref="OJQ135" location="All!B1555" display="PSYK_SKSOPR" xr:uid="{DAF56DD8-FCEF-47E6-8D3E-5073506F2924}"/>
    <hyperlink ref="OJY135" location="All!B1555" display="PSYK_SKSOPR" xr:uid="{8BF1B378-A34E-4842-93E2-B5CFDF93F3EE}"/>
    <hyperlink ref="OKG135" location="All!B1555" display="PSYK_SKSOPR" xr:uid="{1E26B6ED-636A-4BE7-B11D-A09ADB097E88}"/>
    <hyperlink ref="OKO135" location="All!B1555" display="PSYK_SKSOPR" xr:uid="{CAA34519-9319-4DAC-8062-7437580C6EE6}"/>
    <hyperlink ref="OKW135" location="All!B1555" display="PSYK_SKSOPR" xr:uid="{7BE35958-45BD-4C9B-9937-C1574BCCF0D4}"/>
    <hyperlink ref="OLE135" location="All!B1555" display="PSYK_SKSOPR" xr:uid="{5C38CCDF-B7D7-48BE-A7CD-3F3323FA8A7C}"/>
    <hyperlink ref="OLM135" location="All!B1555" display="PSYK_SKSOPR" xr:uid="{AF918316-250D-431E-A6E9-78AF4B71F306}"/>
    <hyperlink ref="OLU135" location="All!B1555" display="PSYK_SKSOPR" xr:uid="{7FB6CE86-3111-447C-9B4B-223E2D9D5259}"/>
    <hyperlink ref="OMC135" location="All!B1555" display="PSYK_SKSOPR" xr:uid="{DDDFB508-75E7-4D7F-9956-4CD51150C03F}"/>
    <hyperlink ref="OMK135" location="All!B1555" display="PSYK_SKSOPR" xr:uid="{956FC694-7803-4C2D-88CE-90D92BA698B1}"/>
    <hyperlink ref="OMS135" location="All!B1555" display="PSYK_SKSOPR" xr:uid="{BA7621A5-D788-4FA8-802A-36A48739ABF5}"/>
    <hyperlink ref="ONA135" location="All!B1555" display="PSYK_SKSOPR" xr:uid="{D6C0EC61-219F-4B3F-8BBB-331203D0FB5E}"/>
    <hyperlink ref="ONI135" location="All!B1555" display="PSYK_SKSOPR" xr:uid="{E8951207-4EB8-438F-ABBD-910E4076102F}"/>
    <hyperlink ref="ONQ135" location="All!B1555" display="PSYK_SKSOPR" xr:uid="{736593C0-8629-4963-923E-F528E1170504}"/>
    <hyperlink ref="ONY135" location="All!B1555" display="PSYK_SKSOPR" xr:uid="{91170C98-A599-4BFD-BB99-5078490FADA8}"/>
    <hyperlink ref="OOG135" location="All!B1555" display="PSYK_SKSOPR" xr:uid="{5F0F90B4-D477-4FB3-B0D9-085B763A1619}"/>
    <hyperlink ref="OOO135" location="All!B1555" display="PSYK_SKSOPR" xr:uid="{7790555F-8800-4872-BDF6-0FAA0FC48A68}"/>
    <hyperlink ref="OOW135" location="All!B1555" display="PSYK_SKSOPR" xr:uid="{F2EC0740-5FAB-4643-A9CA-F96D7FC3DF0F}"/>
    <hyperlink ref="OPE135" location="All!B1555" display="PSYK_SKSOPR" xr:uid="{ED13843E-3C11-4FFA-876C-EBDF3AC7E9AF}"/>
    <hyperlink ref="OPM135" location="All!B1555" display="PSYK_SKSOPR" xr:uid="{319EAEB9-3282-457B-9F78-787E7BD06CDC}"/>
    <hyperlink ref="OPU135" location="All!B1555" display="PSYK_SKSOPR" xr:uid="{D6867F16-FC5C-4341-B084-45D73E04B24C}"/>
    <hyperlink ref="OQC135" location="All!B1555" display="PSYK_SKSOPR" xr:uid="{3AAA3370-9941-484F-83C8-65D4ACD49980}"/>
    <hyperlink ref="OQK135" location="All!B1555" display="PSYK_SKSOPR" xr:uid="{95C19536-0222-4ECC-A27E-26ACE9807723}"/>
    <hyperlink ref="OQS135" location="All!B1555" display="PSYK_SKSOPR" xr:uid="{0710D063-BC9D-4D4D-8008-FA8B010AD8FD}"/>
    <hyperlink ref="ORA135" location="All!B1555" display="PSYK_SKSOPR" xr:uid="{ECF38EFE-75C1-4FF3-8970-511CE9CA87B2}"/>
    <hyperlink ref="ORI135" location="All!B1555" display="PSYK_SKSOPR" xr:uid="{853C0622-7D9B-458D-A4EC-1D49619802D9}"/>
    <hyperlink ref="ORQ135" location="All!B1555" display="PSYK_SKSOPR" xr:uid="{2309824E-5B3F-43BA-8B5E-46F91A975F27}"/>
    <hyperlink ref="ORY135" location="All!B1555" display="PSYK_SKSOPR" xr:uid="{9DF80486-9B64-491C-B136-7FA6276552B1}"/>
    <hyperlink ref="OSG135" location="All!B1555" display="PSYK_SKSOPR" xr:uid="{A4804378-E011-4CDA-B27B-D3397B580A85}"/>
    <hyperlink ref="OSO135" location="All!B1555" display="PSYK_SKSOPR" xr:uid="{714445D8-4C9D-4AC4-8D30-56D54078CC8C}"/>
    <hyperlink ref="OSW135" location="All!B1555" display="PSYK_SKSOPR" xr:uid="{D872F380-9017-4AF0-84C7-3E61140C58A7}"/>
    <hyperlink ref="OTE135" location="All!B1555" display="PSYK_SKSOPR" xr:uid="{B0919541-867D-4443-91DD-04E645311B69}"/>
    <hyperlink ref="OTM135" location="All!B1555" display="PSYK_SKSOPR" xr:uid="{139F0D80-FA2D-4F86-9607-58134781E249}"/>
    <hyperlink ref="OTU135" location="All!B1555" display="PSYK_SKSOPR" xr:uid="{EFAF1979-51C0-4365-83B8-E318425DF7BA}"/>
    <hyperlink ref="OUC135" location="All!B1555" display="PSYK_SKSOPR" xr:uid="{85E69594-F738-4CDB-8E0B-9E46E73DCC6B}"/>
    <hyperlink ref="OUK135" location="All!B1555" display="PSYK_SKSOPR" xr:uid="{3BF8D8C0-B330-48E5-B6E6-16CBB3FC667C}"/>
    <hyperlink ref="OUS135" location="All!B1555" display="PSYK_SKSOPR" xr:uid="{763764C9-2C3C-4161-B18D-694AA3CC0B68}"/>
    <hyperlink ref="OVA135" location="All!B1555" display="PSYK_SKSOPR" xr:uid="{5D2B6E2B-8E23-4A61-9454-F7A7B76DE278}"/>
    <hyperlink ref="OVI135" location="All!B1555" display="PSYK_SKSOPR" xr:uid="{278468F6-4A60-48B1-8DC3-92C2FED10485}"/>
    <hyperlink ref="OVQ135" location="All!B1555" display="PSYK_SKSOPR" xr:uid="{6F715810-63FC-45BF-B028-31F1C5D23F9E}"/>
    <hyperlink ref="OVY135" location="All!B1555" display="PSYK_SKSOPR" xr:uid="{5F4DED33-BE1D-419A-A05E-04E753A428A0}"/>
    <hyperlink ref="OWG135" location="All!B1555" display="PSYK_SKSOPR" xr:uid="{E0AB76FE-687F-4383-A896-58CF6F61C5B0}"/>
    <hyperlink ref="OWO135" location="All!B1555" display="PSYK_SKSOPR" xr:uid="{E79F4638-1FF7-4A76-9836-1C6C76C1536F}"/>
    <hyperlink ref="OWW135" location="All!B1555" display="PSYK_SKSOPR" xr:uid="{2C12D49A-CE9D-43F7-8432-AE99E77FBEDB}"/>
    <hyperlink ref="OXE135" location="All!B1555" display="PSYK_SKSOPR" xr:uid="{9BDC9291-ED83-4F0C-BD0C-6E37FBC02E2A}"/>
    <hyperlink ref="OXM135" location="All!B1555" display="PSYK_SKSOPR" xr:uid="{F5E8472E-69D3-4CA0-88D9-00F8EA638403}"/>
    <hyperlink ref="OXU135" location="All!B1555" display="PSYK_SKSOPR" xr:uid="{84C2A919-0FD5-47E8-B609-3ADE9A81A732}"/>
    <hyperlink ref="OYC135" location="All!B1555" display="PSYK_SKSOPR" xr:uid="{878570B2-F472-402B-BCA0-3C52EC34EA65}"/>
    <hyperlink ref="OYK135" location="All!B1555" display="PSYK_SKSOPR" xr:uid="{416B17C4-0169-4E9E-B451-D6E4760636B2}"/>
    <hyperlink ref="OYS135" location="All!B1555" display="PSYK_SKSOPR" xr:uid="{47420492-77EE-41A4-9356-671F75A26C41}"/>
    <hyperlink ref="OZA135" location="All!B1555" display="PSYK_SKSOPR" xr:uid="{8AB47317-4F0D-4E39-8C62-E15C4882AA56}"/>
    <hyperlink ref="OZI135" location="All!B1555" display="PSYK_SKSOPR" xr:uid="{2D038F59-37D1-4586-B797-27083BD968C5}"/>
    <hyperlink ref="OZQ135" location="All!B1555" display="PSYK_SKSOPR" xr:uid="{2D833FCF-0012-4426-9F70-6EBD60DA0CBA}"/>
    <hyperlink ref="OZY135" location="All!B1555" display="PSYK_SKSOPR" xr:uid="{F4F6583A-B616-4DD8-8A73-6560A8012BFF}"/>
    <hyperlink ref="PAG135" location="All!B1555" display="PSYK_SKSOPR" xr:uid="{37351182-8042-415F-9118-86E58B0DD401}"/>
    <hyperlink ref="PAO135" location="All!B1555" display="PSYK_SKSOPR" xr:uid="{8F056EDD-351F-44AB-B74B-DE9FA6F575C9}"/>
    <hyperlink ref="PAW135" location="All!B1555" display="PSYK_SKSOPR" xr:uid="{4B3B18B2-17EE-404E-A99D-E652ACBA0580}"/>
    <hyperlink ref="PBE135" location="All!B1555" display="PSYK_SKSOPR" xr:uid="{2D973680-00AD-4D10-BCEF-F92269862C7B}"/>
    <hyperlink ref="PBM135" location="All!B1555" display="PSYK_SKSOPR" xr:uid="{868EA624-009E-473E-B9AD-30B379001418}"/>
    <hyperlink ref="PBU135" location="All!B1555" display="PSYK_SKSOPR" xr:uid="{372F506E-5524-4298-A4FB-C36B13440BBD}"/>
    <hyperlink ref="PCC135" location="All!B1555" display="PSYK_SKSOPR" xr:uid="{E7108AEE-72D6-4A26-8637-98CBC9B3DD4F}"/>
    <hyperlink ref="PCK135" location="All!B1555" display="PSYK_SKSOPR" xr:uid="{02803810-40C1-4845-99E0-3199890E7ED3}"/>
    <hyperlink ref="PCS135" location="All!B1555" display="PSYK_SKSOPR" xr:uid="{7C3384B0-DA37-4462-931D-B3F4F2DB1B9D}"/>
    <hyperlink ref="PDA135" location="All!B1555" display="PSYK_SKSOPR" xr:uid="{1D7167DB-CB10-4C72-8621-B071D6B2F636}"/>
    <hyperlink ref="PDI135" location="All!B1555" display="PSYK_SKSOPR" xr:uid="{3235C675-198D-4622-A08C-03BD57E955F4}"/>
    <hyperlink ref="PDQ135" location="All!B1555" display="PSYK_SKSOPR" xr:uid="{4A17E348-1D9F-42A0-B8EC-5624B5E6F2F0}"/>
    <hyperlink ref="PDY135" location="All!B1555" display="PSYK_SKSOPR" xr:uid="{83FD0F7A-75CC-460B-B6C7-F2B0CC7CA4BA}"/>
    <hyperlink ref="PEG135" location="All!B1555" display="PSYK_SKSOPR" xr:uid="{1DF309BC-B5F6-4101-A2BD-D65AA4041F7F}"/>
    <hyperlink ref="PEO135" location="All!B1555" display="PSYK_SKSOPR" xr:uid="{81A91FC7-F6C7-4AA2-9B7F-8A9CE34DC942}"/>
    <hyperlink ref="PEW135" location="All!B1555" display="PSYK_SKSOPR" xr:uid="{A895E464-E163-400E-ABD6-CC6598E4E1C0}"/>
    <hyperlink ref="PFE135" location="All!B1555" display="PSYK_SKSOPR" xr:uid="{56979345-C2B7-4CD1-910C-C5F457454234}"/>
    <hyperlink ref="PFM135" location="All!B1555" display="PSYK_SKSOPR" xr:uid="{AA9B1515-D04E-4493-9157-F2DBBF63CA74}"/>
    <hyperlink ref="PFU135" location="All!B1555" display="PSYK_SKSOPR" xr:uid="{AB3125B4-D5E1-43A4-95ED-9BAEB0446B82}"/>
    <hyperlink ref="PGC135" location="All!B1555" display="PSYK_SKSOPR" xr:uid="{B77CED2E-C8FE-483A-ABBF-147F7EEBB662}"/>
    <hyperlink ref="PGK135" location="All!B1555" display="PSYK_SKSOPR" xr:uid="{11FCC04A-D24F-468C-A92E-E852F512A468}"/>
    <hyperlink ref="PGS135" location="All!B1555" display="PSYK_SKSOPR" xr:uid="{511C4FCE-B2A9-4342-B80F-3445ED12C756}"/>
    <hyperlink ref="PHA135" location="All!B1555" display="PSYK_SKSOPR" xr:uid="{6891FFE0-C025-4233-82CE-24E3E39E6F14}"/>
    <hyperlink ref="PHI135" location="All!B1555" display="PSYK_SKSOPR" xr:uid="{D26E0B74-C60A-42B3-9CBA-679A120873FA}"/>
    <hyperlink ref="PHQ135" location="All!B1555" display="PSYK_SKSOPR" xr:uid="{D251F47C-F0AE-44B7-BB56-50B6AF5F5356}"/>
    <hyperlink ref="PHY135" location="All!B1555" display="PSYK_SKSOPR" xr:uid="{E287890B-C5AB-4DF5-AB88-1C1D1191014A}"/>
    <hyperlink ref="PIG135" location="All!B1555" display="PSYK_SKSOPR" xr:uid="{5B746F4A-2A38-487B-8A54-30A836F0E773}"/>
    <hyperlink ref="PIO135" location="All!B1555" display="PSYK_SKSOPR" xr:uid="{38B28543-9B86-416A-A80B-B00EDD7438E7}"/>
    <hyperlink ref="PIW135" location="All!B1555" display="PSYK_SKSOPR" xr:uid="{4435C4B1-F21F-4B0E-AC01-313863AB3D66}"/>
    <hyperlink ref="PJE135" location="All!B1555" display="PSYK_SKSOPR" xr:uid="{1CBCF06F-12D3-476B-93FA-2FBA1282BEE8}"/>
    <hyperlink ref="PJM135" location="All!B1555" display="PSYK_SKSOPR" xr:uid="{AD2260B6-05B6-4FC1-8544-263A73E90B3A}"/>
    <hyperlink ref="PJU135" location="All!B1555" display="PSYK_SKSOPR" xr:uid="{124E7412-5197-4664-B69D-972E439AF0A3}"/>
    <hyperlink ref="PKC135" location="All!B1555" display="PSYK_SKSOPR" xr:uid="{4A76BEF1-7D67-454F-84A6-56584466F457}"/>
    <hyperlink ref="PKK135" location="All!B1555" display="PSYK_SKSOPR" xr:uid="{8E61678F-3211-4463-A75F-D860D243B1C9}"/>
    <hyperlink ref="PKS135" location="All!B1555" display="PSYK_SKSOPR" xr:uid="{7636D0D6-0ED4-42EA-9843-F8ECEF93A2F2}"/>
    <hyperlink ref="PLA135" location="All!B1555" display="PSYK_SKSOPR" xr:uid="{1FCD3471-BB5E-442F-B6AB-96E77F262FB8}"/>
    <hyperlink ref="PLI135" location="All!B1555" display="PSYK_SKSOPR" xr:uid="{81788266-6C7A-4352-9E5F-4532CF603C16}"/>
    <hyperlink ref="PLQ135" location="All!B1555" display="PSYK_SKSOPR" xr:uid="{4918E81A-8CE4-4FBC-ABF2-4B76673E1FAB}"/>
    <hyperlink ref="PLY135" location="All!B1555" display="PSYK_SKSOPR" xr:uid="{920F7345-A7DC-4C04-A720-44330CC2BC13}"/>
    <hyperlink ref="PMG135" location="All!B1555" display="PSYK_SKSOPR" xr:uid="{4751B214-59F0-4731-BA16-B6447DE25801}"/>
    <hyperlink ref="PMO135" location="All!B1555" display="PSYK_SKSOPR" xr:uid="{B7DCDB46-2920-436A-9A11-E9C1F51CD44D}"/>
    <hyperlink ref="PMW135" location="All!B1555" display="PSYK_SKSOPR" xr:uid="{1C971D76-E329-4CFF-8AE2-5435BB0BC588}"/>
    <hyperlink ref="PNE135" location="All!B1555" display="PSYK_SKSOPR" xr:uid="{F44B5B38-8ADE-4305-8DC9-BAE6B654F1A2}"/>
    <hyperlink ref="PNM135" location="All!B1555" display="PSYK_SKSOPR" xr:uid="{232091F4-E4E0-4FD5-BAE0-2D9284710391}"/>
    <hyperlink ref="PNU135" location="All!B1555" display="PSYK_SKSOPR" xr:uid="{EFFF28EA-DBBB-4828-90E4-3D43743FF721}"/>
    <hyperlink ref="POC135" location="All!B1555" display="PSYK_SKSOPR" xr:uid="{580557F0-9943-4633-9C28-0D886DF42EA4}"/>
    <hyperlink ref="POK135" location="All!B1555" display="PSYK_SKSOPR" xr:uid="{57053900-C318-4E72-A177-4740C645E360}"/>
    <hyperlink ref="POS135" location="All!B1555" display="PSYK_SKSOPR" xr:uid="{371A9476-6C5C-442B-93DF-9A5D6D245623}"/>
    <hyperlink ref="PPA135" location="All!B1555" display="PSYK_SKSOPR" xr:uid="{CEF8EE76-34D7-4A2B-90BE-93657CEA3E81}"/>
    <hyperlink ref="PPI135" location="All!B1555" display="PSYK_SKSOPR" xr:uid="{39F790E2-12CB-4A73-B6E2-4D38C92A56C3}"/>
    <hyperlink ref="PPQ135" location="All!B1555" display="PSYK_SKSOPR" xr:uid="{E800AE5E-8E65-453F-9A08-A6B8DD97A27E}"/>
    <hyperlink ref="PPY135" location="All!B1555" display="PSYK_SKSOPR" xr:uid="{B1DA2DF1-5A62-4590-8110-15D53F79CD97}"/>
    <hyperlink ref="PQG135" location="All!B1555" display="PSYK_SKSOPR" xr:uid="{556A26F7-4CEB-4C9D-A3C4-B19A36018D21}"/>
    <hyperlink ref="PQO135" location="All!B1555" display="PSYK_SKSOPR" xr:uid="{F108CB99-84D3-4DD4-B808-213ED7A5789F}"/>
    <hyperlink ref="PQW135" location="All!B1555" display="PSYK_SKSOPR" xr:uid="{2A137BF7-573D-42FF-8105-5215E3E8766F}"/>
    <hyperlink ref="PRE135" location="All!B1555" display="PSYK_SKSOPR" xr:uid="{C6C2646B-562F-4CB1-BA57-FFF7DAABA7B8}"/>
    <hyperlink ref="PRM135" location="All!B1555" display="PSYK_SKSOPR" xr:uid="{72075AFF-C1A8-4B10-95A7-21E99C6B4590}"/>
    <hyperlink ref="PRU135" location="All!B1555" display="PSYK_SKSOPR" xr:uid="{17253838-C4DE-42BE-807D-D5948E4A65BE}"/>
    <hyperlink ref="PSC135" location="All!B1555" display="PSYK_SKSOPR" xr:uid="{02597C0E-6CC9-4BFB-8D9F-3B582369177A}"/>
    <hyperlink ref="PSK135" location="All!B1555" display="PSYK_SKSOPR" xr:uid="{D8542C4A-A1B2-4003-B433-83583B2BB164}"/>
    <hyperlink ref="PSS135" location="All!B1555" display="PSYK_SKSOPR" xr:uid="{A299E241-9157-41A2-9A16-AD82612A49F7}"/>
    <hyperlink ref="PTA135" location="All!B1555" display="PSYK_SKSOPR" xr:uid="{B3F21C19-F0CB-4668-97CF-99EEF4C56388}"/>
    <hyperlink ref="PTI135" location="All!B1555" display="PSYK_SKSOPR" xr:uid="{76CCC9C7-A12E-41FF-850F-BE1F7B33F62D}"/>
    <hyperlink ref="PTQ135" location="All!B1555" display="PSYK_SKSOPR" xr:uid="{9532B3D7-6AFB-493D-B5AA-D51D9722115F}"/>
    <hyperlink ref="PTY135" location="All!B1555" display="PSYK_SKSOPR" xr:uid="{863D68FF-349F-4A6E-BCDC-E79450A51016}"/>
    <hyperlink ref="PUG135" location="All!B1555" display="PSYK_SKSOPR" xr:uid="{CB1445A1-E887-4020-84E8-A62949BCE341}"/>
    <hyperlink ref="PUO135" location="All!B1555" display="PSYK_SKSOPR" xr:uid="{C4C6B6BA-30C0-47C3-8B97-A856A54DFD21}"/>
    <hyperlink ref="PUW135" location="All!B1555" display="PSYK_SKSOPR" xr:uid="{87528F58-B817-48CA-BCD6-0C4DA37E104E}"/>
    <hyperlink ref="PVE135" location="All!B1555" display="PSYK_SKSOPR" xr:uid="{3C4E5603-89F5-4D4B-8732-16644DA8714A}"/>
    <hyperlink ref="PVM135" location="All!B1555" display="PSYK_SKSOPR" xr:uid="{507F0B48-585D-4B1B-A63C-0F9E0C6D5AF5}"/>
    <hyperlink ref="PVU135" location="All!B1555" display="PSYK_SKSOPR" xr:uid="{04B9AD44-07EE-4121-BBBD-2E7B9043489E}"/>
    <hyperlink ref="PWC135" location="All!B1555" display="PSYK_SKSOPR" xr:uid="{91DF7B22-2922-44F0-8DDE-DCD5F44F4FCE}"/>
    <hyperlink ref="PWK135" location="All!B1555" display="PSYK_SKSOPR" xr:uid="{523B99C9-F11B-4766-A25B-15512F60CB1B}"/>
    <hyperlink ref="PWS135" location="All!B1555" display="PSYK_SKSOPR" xr:uid="{7438412C-4FAD-48DD-9E15-8842D849BFA4}"/>
    <hyperlink ref="PXA135" location="All!B1555" display="PSYK_SKSOPR" xr:uid="{6DDF99B4-8971-4057-A61A-12C0B2A23EE1}"/>
    <hyperlink ref="PXI135" location="All!B1555" display="PSYK_SKSOPR" xr:uid="{F3D7DB26-0FA1-4A68-B4FE-22BC52903176}"/>
    <hyperlink ref="PXQ135" location="All!B1555" display="PSYK_SKSOPR" xr:uid="{2B1B781B-2C80-4AC7-8AD2-9424FC78E5E3}"/>
    <hyperlink ref="PXY135" location="All!B1555" display="PSYK_SKSOPR" xr:uid="{B6587D9C-45AC-4BE4-A99D-627B409173FC}"/>
    <hyperlink ref="PYG135" location="All!B1555" display="PSYK_SKSOPR" xr:uid="{6D8A3F04-000A-44A2-8C5C-BB790087CDC7}"/>
    <hyperlink ref="PYO135" location="All!B1555" display="PSYK_SKSOPR" xr:uid="{14488D55-6179-4D18-A356-63EE7D2192E1}"/>
    <hyperlink ref="PYW135" location="All!B1555" display="PSYK_SKSOPR" xr:uid="{ECA4E45C-48E4-4ABB-8468-3525976310CA}"/>
    <hyperlink ref="PZE135" location="All!B1555" display="PSYK_SKSOPR" xr:uid="{2CEC2036-B2E2-4507-810F-D199D5C17DD2}"/>
    <hyperlink ref="PZM135" location="All!B1555" display="PSYK_SKSOPR" xr:uid="{C9279C47-9CC4-458A-AA71-A8AE811A2FBC}"/>
    <hyperlink ref="PZU135" location="All!B1555" display="PSYK_SKSOPR" xr:uid="{5068EB77-1FF4-4CF5-A598-9213C173E524}"/>
    <hyperlink ref="QAC135" location="All!B1555" display="PSYK_SKSOPR" xr:uid="{1D8AF0FB-2EDE-4B02-96E7-061524F1FB7C}"/>
    <hyperlink ref="QAK135" location="All!B1555" display="PSYK_SKSOPR" xr:uid="{56C3C638-6653-4990-AF0C-A4569FA95E69}"/>
    <hyperlink ref="QAS135" location="All!B1555" display="PSYK_SKSOPR" xr:uid="{9FC65142-42E0-4783-B2E2-DF30A93986F2}"/>
    <hyperlink ref="QBA135" location="All!B1555" display="PSYK_SKSOPR" xr:uid="{0C28E5C2-32DF-4D35-8A3F-C1F0BD1822DB}"/>
    <hyperlink ref="QBI135" location="All!B1555" display="PSYK_SKSOPR" xr:uid="{C47CC061-6FDE-4F66-8BF1-102D6274F2D5}"/>
    <hyperlink ref="QBQ135" location="All!B1555" display="PSYK_SKSOPR" xr:uid="{179BC34C-EE1C-4759-8564-8C34D53BFA17}"/>
    <hyperlink ref="QBY135" location="All!B1555" display="PSYK_SKSOPR" xr:uid="{192690B3-2DF4-40FC-8000-89B1C003F398}"/>
    <hyperlink ref="QCG135" location="All!B1555" display="PSYK_SKSOPR" xr:uid="{FB9F226F-2737-4733-AD2F-C079F0113B0E}"/>
    <hyperlink ref="QCO135" location="All!B1555" display="PSYK_SKSOPR" xr:uid="{F2FD220B-3D21-4F2C-9D7E-2363DF2B32CA}"/>
    <hyperlink ref="QCW135" location="All!B1555" display="PSYK_SKSOPR" xr:uid="{51BB8840-667F-4D5F-8F57-07CB883A6E6E}"/>
    <hyperlink ref="QDE135" location="All!B1555" display="PSYK_SKSOPR" xr:uid="{58876FCD-0D7C-4234-BCAE-00F8A5F01661}"/>
    <hyperlink ref="QDM135" location="All!B1555" display="PSYK_SKSOPR" xr:uid="{E202055F-5674-47B8-A50C-D431025B1D0D}"/>
    <hyperlink ref="QDU135" location="All!B1555" display="PSYK_SKSOPR" xr:uid="{5FE620D9-5B11-41D2-B09A-3762649D0ED1}"/>
    <hyperlink ref="QEC135" location="All!B1555" display="PSYK_SKSOPR" xr:uid="{EF668B46-0F68-47C8-A106-2E8E4163E429}"/>
    <hyperlink ref="QEK135" location="All!B1555" display="PSYK_SKSOPR" xr:uid="{3545ACA6-CE8D-4F76-97D0-BAC2C0B4B98B}"/>
    <hyperlink ref="QES135" location="All!B1555" display="PSYK_SKSOPR" xr:uid="{BBD7C63B-C875-4B97-84FB-9C111487287F}"/>
    <hyperlink ref="QFA135" location="All!B1555" display="PSYK_SKSOPR" xr:uid="{7E801738-CE87-4D55-BBE3-E586E8199D36}"/>
    <hyperlink ref="QFI135" location="All!B1555" display="PSYK_SKSOPR" xr:uid="{175E4D74-4C2F-46D0-B64C-F35CCEB81A33}"/>
    <hyperlink ref="QFQ135" location="All!B1555" display="PSYK_SKSOPR" xr:uid="{34361A27-27F2-4349-81C2-0B506F26E451}"/>
    <hyperlink ref="QFY135" location="All!B1555" display="PSYK_SKSOPR" xr:uid="{29D66952-C6CB-4B4D-BC85-4807223506CD}"/>
    <hyperlink ref="QGG135" location="All!B1555" display="PSYK_SKSOPR" xr:uid="{49D90533-39F6-4990-9F2F-9D8FAC9A4192}"/>
    <hyperlink ref="QGO135" location="All!B1555" display="PSYK_SKSOPR" xr:uid="{3D24D153-6DCE-4F7C-A67E-B7401E8ED9D7}"/>
    <hyperlink ref="QGW135" location="All!B1555" display="PSYK_SKSOPR" xr:uid="{FC506394-648B-4629-870E-78CC05DFFBCE}"/>
    <hyperlink ref="QHE135" location="All!B1555" display="PSYK_SKSOPR" xr:uid="{2720B06E-C5B5-49E4-8DD9-B38AE1DBDAA4}"/>
    <hyperlink ref="QHM135" location="All!B1555" display="PSYK_SKSOPR" xr:uid="{9B2BC54C-D785-40E9-9230-E37DA85B6B57}"/>
    <hyperlink ref="QHU135" location="All!B1555" display="PSYK_SKSOPR" xr:uid="{8A365F5D-0909-4D9D-BFDB-8396D403E38F}"/>
    <hyperlink ref="QIC135" location="All!B1555" display="PSYK_SKSOPR" xr:uid="{7D4C9BA4-3DBD-47F4-B2CB-4D5314E2A6CA}"/>
    <hyperlink ref="QIK135" location="All!B1555" display="PSYK_SKSOPR" xr:uid="{9D823A05-EDE7-4B28-9ABF-2AF8BB2B3211}"/>
    <hyperlink ref="QIS135" location="All!B1555" display="PSYK_SKSOPR" xr:uid="{4EDC48E8-FE40-4D6D-B023-70FC92FDAD52}"/>
    <hyperlink ref="QJA135" location="All!B1555" display="PSYK_SKSOPR" xr:uid="{7ADB1936-D694-4489-A3D9-24ACD20DC7DF}"/>
    <hyperlink ref="QJI135" location="All!B1555" display="PSYK_SKSOPR" xr:uid="{8E289A99-5D06-42AA-AF95-0414FCDBAE07}"/>
    <hyperlink ref="QJQ135" location="All!B1555" display="PSYK_SKSOPR" xr:uid="{F04E14E6-9CD3-4508-84A2-142D79B6ABCA}"/>
    <hyperlink ref="QJY135" location="All!B1555" display="PSYK_SKSOPR" xr:uid="{B00F8A40-F7FF-42A9-98ED-02FE0A0F63CF}"/>
    <hyperlink ref="QKG135" location="All!B1555" display="PSYK_SKSOPR" xr:uid="{B8299596-CB30-4324-ABFD-188832913F4E}"/>
    <hyperlink ref="QKO135" location="All!B1555" display="PSYK_SKSOPR" xr:uid="{5D87FA91-0403-486F-B857-442C5AEBE444}"/>
    <hyperlink ref="QKW135" location="All!B1555" display="PSYK_SKSOPR" xr:uid="{91BD6FCC-7F95-47F3-AC92-7FFE777B10CE}"/>
    <hyperlink ref="QLE135" location="All!B1555" display="PSYK_SKSOPR" xr:uid="{B067FF90-17EC-42E6-AFE1-E732135B9E9D}"/>
    <hyperlink ref="QLM135" location="All!B1555" display="PSYK_SKSOPR" xr:uid="{F916BCC3-ECDE-45CE-B73E-FE91B94482B7}"/>
    <hyperlink ref="QLU135" location="All!B1555" display="PSYK_SKSOPR" xr:uid="{CD327BB8-8E48-46D3-A084-27FD149DAA00}"/>
    <hyperlink ref="QMC135" location="All!B1555" display="PSYK_SKSOPR" xr:uid="{98F19AE8-12BE-43CE-9E4E-15C6BDBAEDB4}"/>
    <hyperlink ref="QMK135" location="All!B1555" display="PSYK_SKSOPR" xr:uid="{7DDBE4BA-AC59-442B-BAA9-909B346614D9}"/>
    <hyperlink ref="QMS135" location="All!B1555" display="PSYK_SKSOPR" xr:uid="{9AADC7A8-6BDD-4451-9C54-E29242E1A939}"/>
    <hyperlink ref="QNA135" location="All!B1555" display="PSYK_SKSOPR" xr:uid="{F71E15BE-72FE-4E15-A174-9D04EB60FE8C}"/>
    <hyperlink ref="QNI135" location="All!B1555" display="PSYK_SKSOPR" xr:uid="{ABAB661E-12AB-4358-AC50-690A8AD619D8}"/>
    <hyperlink ref="QNQ135" location="All!B1555" display="PSYK_SKSOPR" xr:uid="{FC3F0AE7-A2C9-4E06-BC24-6B5A04FFF5CA}"/>
    <hyperlink ref="QNY135" location="All!B1555" display="PSYK_SKSOPR" xr:uid="{D4EC66B0-24D0-4E8E-99E7-1D0F31BBBC19}"/>
    <hyperlink ref="QOG135" location="All!B1555" display="PSYK_SKSOPR" xr:uid="{F902549D-5F4D-4C82-821E-D5B782555BD7}"/>
    <hyperlink ref="QOO135" location="All!B1555" display="PSYK_SKSOPR" xr:uid="{26781DAD-B782-402B-82F5-A9C0DF1C6FBB}"/>
    <hyperlink ref="QOW135" location="All!B1555" display="PSYK_SKSOPR" xr:uid="{85B0FF7B-E797-4503-9DE9-232DDEA8B21F}"/>
    <hyperlink ref="QPE135" location="All!B1555" display="PSYK_SKSOPR" xr:uid="{DA149BB0-7132-4A79-B917-8A1DACCEB078}"/>
    <hyperlink ref="QPM135" location="All!B1555" display="PSYK_SKSOPR" xr:uid="{7F3D2321-CC66-4267-A354-3B3B981B1048}"/>
    <hyperlink ref="QPU135" location="All!B1555" display="PSYK_SKSOPR" xr:uid="{61C776DC-7A7E-4583-86C9-0BEF4417C848}"/>
    <hyperlink ref="QQC135" location="All!B1555" display="PSYK_SKSOPR" xr:uid="{2038BF9E-08FB-444E-A8F2-D46D8E611FF2}"/>
    <hyperlink ref="QQK135" location="All!B1555" display="PSYK_SKSOPR" xr:uid="{A8FB887F-B412-4A9D-9267-880FF5B343EB}"/>
    <hyperlink ref="QQS135" location="All!B1555" display="PSYK_SKSOPR" xr:uid="{70DBBD7A-6152-405C-B1F8-CCCF8B3E786F}"/>
    <hyperlink ref="QRA135" location="All!B1555" display="PSYK_SKSOPR" xr:uid="{79313CB0-80F7-4C4D-9ED1-9232CD99F637}"/>
    <hyperlink ref="QRI135" location="All!B1555" display="PSYK_SKSOPR" xr:uid="{78F20F61-5FED-4AB9-9EB8-386ECE1F240B}"/>
    <hyperlink ref="QRQ135" location="All!B1555" display="PSYK_SKSOPR" xr:uid="{323B34D8-FF13-4333-8C08-4B6AF475AFD9}"/>
    <hyperlink ref="QRY135" location="All!B1555" display="PSYK_SKSOPR" xr:uid="{9245A2CD-FEDC-493E-9F5D-916700EA35D7}"/>
    <hyperlink ref="QSG135" location="All!B1555" display="PSYK_SKSOPR" xr:uid="{AA223871-FB65-49FE-871E-70CE48953665}"/>
    <hyperlink ref="QSO135" location="All!B1555" display="PSYK_SKSOPR" xr:uid="{52745B15-FDBD-4C0F-8EDD-6212F25F59A8}"/>
    <hyperlink ref="QSW135" location="All!B1555" display="PSYK_SKSOPR" xr:uid="{BAF20914-874A-442A-9FCE-9FF22358A5F3}"/>
    <hyperlink ref="QTE135" location="All!B1555" display="PSYK_SKSOPR" xr:uid="{2386459F-4A8F-4F3B-AF46-C9072AC3363E}"/>
    <hyperlink ref="QTM135" location="All!B1555" display="PSYK_SKSOPR" xr:uid="{8E2F39D5-2EFD-481B-9887-47167CA55D80}"/>
    <hyperlink ref="QTU135" location="All!B1555" display="PSYK_SKSOPR" xr:uid="{7B4BB13C-A375-4782-BC99-9D26F79972E9}"/>
    <hyperlink ref="QUC135" location="All!B1555" display="PSYK_SKSOPR" xr:uid="{B4B32C90-152E-4D53-91D7-7F3010FFE66C}"/>
    <hyperlink ref="QUK135" location="All!B1555" display="PSYK_SKSOPR" xr:uid="{635E2C1C-0A46-444B-B822-FDED5BDA2E98}"/>
    <hyperlink ref="QUS135" location="All!B1555" display="PSYK_SKSOPR" xr:uid="{F06CA731-ADB4-41F0-BF4E-5AA5D45BFFA9}"/>
    <hyperlink ref="QVA135" location="All!B1555" display="PSYK_SKSOPR" xr:uid="{FBC0DF26-597C-4A67-8481-302AEFFA99EA}"/>
    <hyperlink ref="QVI135" location="All!B1555" display="PSYK_SKSOPR" xr:uid="{80E2A403-2256-452C-AB55-A07DC1E2C1BE}"/>
    <hyperlink ref="QVQ135" location="All!B1555" display="PSYK_SKSOPR" xr:uid="{1594FFA8-2C2B-4674-944D-B5F58CE97326}"/>
    <hyperlink ref="QVY135" location="All!B1555" display="PSYK_SKSOPR" xr:uid="{C5D5D765-15E1-4D39-988D-891C3FCA6F08}"/>
    <hyperlink ref="QWG135" location="All!B1555" display="PSYK_SKSOPR" xr:uid="{716C0AC9-04DE-4FA7-97F1-CB8A9283BE77}"/>
    <hyperlink ref="QWO135" location="All!B1555" display="PSYK_SKSOPR" xr:uid="{FDE6C8C0-8E80-4C0B-93A1-EBDB5BA8097A}"/>
    <hyperlink ref="QWW135" location="All!B1555" display="PSYK_SKSOPR" xr:uid="{245C86C6-47C6-4C20-A4E2-2942DC859719}"/>
    <hyperlink ref="QXE135" location="All!B1555" display="PSYK_SKSOPR" xr:uid="{14781849-0574-41B7-835B-47353FE76567}"/>
    <hyperlink ref="QXM135" location="All!B1555" display="PSYK_SKSOPR" xr:uid="{715FFEF7-E129-4BE4-86F7-FC27B7977903}"/>
    <hyperlink ref="QXU135" location="All!B1555" display="PSYK_SKSOPR" xr:uid="{9C767AA5-D374-48A8-B058-128DBCC978C3}"/>
    <hyperlink ref="QYC135" location="All!B1555" display="PSYK_SKSOPR" xr:uid="{08E62B50-C36F-4363-95C2-BC5AADEC5010}"/>
    <hyperlink ref="QYK135" location="All!B1555" display="PSYK_SKSOPR" xr:uid="{460F4DEC-ED33-48D8-8E2B-7E2276066D8C}"/>
    <hyperlink ref="QYS135" location="All!B1555" display="PSYK_SKSOPR" xr:uid="{B3C1A075-E9C5-4A12-AC98-F37E7337E1A2}"/>
    <hyperlink ref="QZA135" location="All!B1555" display="PSYK_SKSOPR" xr:uid="{0CF05B9C-2AB9-4C2F-AFE6-6B2901A19523}"/>
    <hyperlink ref="QZI135" location="All!B1555" display="PSYK_SKSOPR" xr:uid="{9D1E9179-F6FC-4A4E-BDFE-64A7B29852A8}"/>
    <hyperlink ref="QZQ135" location="All!B1555" display="PSYK_SKSOPR" xr:uid="{4B7D4B56-23B2-4BA1-8370-12DC7E23B065}"/>
    <hyperlink ref="QZY135" location="All!B1555" display="PSYK_SKSOPR" xr:uid="{56CC5FCE-0D9C-430C-8C6C-9F5585685C3B}"/>
    <hyperlink ref="RAG135" location="All!B1555" display="PSYK_SKSOPR" xr:uid="{07C28156-2854-4830-B3DD-D6386D2F5DC0}"/>
    <hyperlink ref="RAO135" location="All!B1555" display="PSYK_SKSOPR" xr:uid="{10175C45-C3CE-46EB-93C7-CFC40CC7FFEC}"/>
    <hyperlink ref="RAW135" location="All!B1555" display="PSYK_SKSOPR" xr:uid="{D877BEEF-53BB-4090-A7B1-EFFAD09C2289}"/>
    <hyperlink ref="RBE135" location="All!B1555" display="PSYK_SKSOPR" xr:uid="{73F9BEE4-30F2-447A-9DFD-D4DDC5946E95}"/>
    <hyperlink ref="RBM135" location="All!B1555" display="PSYK_SKSOPR" xr:uid="{A8601511-4472-48F7-A4D0-9ADBB28B3C98}"/>
    <hyperlink ref="RBU135" location="All!B1555" display="PSYK_SKSOPR" xr:uid="{EFD7E5A9-0C76-4F29-B0A5-C835536319D0}"/>
    <hyperlink ref="RCC135" location="All!B1555" display="PSYK_SKSOPR" xr:uid="{01BEFC6A-675F-4D23-9833-1BE200D6EAE6}"/>
    <hyperlink ref="RCK135" location="All!B1555" display="PSYK_SKSOPR" xr:uid="{3F39B6B8-82DC-4985-9B59-167233FEA1AC}"/>
    <hyperlink ref="RCS135" location="All!B1555" display="PSYK_SKSOPR" xr:uid="{52C55367-F888-438D-97D8-DBB093D831AB}"/>
    <hyperlink ref="RDA135" location="All!B1555" display="PSYK_SKSOPR" xr:uid="{15798479-B1BB-4403-B078-4E3927EBD323}"/>
    <hyperlink ref="RDI135" location="All!B1555" display="PSYK_SKSOPR" xr:uid="{50990096-310B-4DC3-AC43-48020369229C}"/>
    <hyperlink ref="RDQ135" location="All!B1555" display="PSYK_SKSOPR" xr:uid="{8C94A506-B5C5-4B51-B812-EE70BF581F4C}"/>
    <hyperlink ref="RDY135" location="All!B1555" display="PSYK_SKSOPR" xr:uid="{47BF1ACE-E149-4A3E-853E-3B0A3AAA481C}"/>
    <hyperlink ref="REG135" location="All!B1555" display="PSYK_SKSOPR" xr:uid="{807FE3D8-16AF-463D-90E0-8F80A5B2E309}"/>
    <hyperlink ref="REO135" location="All!B1555" display="PSYK_SKSOPR" xr:uid="{0AC54C21-C021-4555-B59E-B7EBD0E27D15}"/>
    <hyperlink ref="REW135" location="All!B1555" display="PSYK_SKSOPR" xr:uid="{8795383B-038D-4E19-9348-5BB074039307}"/>
    <hyperlink ref="RFE135" location="All!B1555" display="PSYK_SKSOPR" xr:uid="{5245A8B3-266E-41BB-8EBA-3D929CEF932D}"/>
    <hyperlink ref="RFM135" location="All!B1555" display="PSYK_SKSOPR" xr:uid="{1C037DE2-A198-46DF-9667-6DC826B8E0BC}"/>
    <hyperlink ref="RFU135" location="All!B1555" display="PSYK_SKSOPR" xr:uid="{44A541B6-9F07-4ADC-BDC3-F8B969D8A046}"/>
    <hyperlink ref="RGC135" location="All!B1555" display="PSYK_SKSOPR" xr:uid="{1DD22FF3-F196-43B9-9CFB-4020CEFDC28A}"/>
    <hyperlink ref="RGK135" location="All!B1555" display="PSYK_SKSOPR" xr:uid="{1F3E8378-FAB1-47C3-8700-53BC7F507667}"/>
    <hyperlink ref="RGS135" location="All!B1555" display="PSYK_SKSOPR" xr:uid="{A05966BC-1F91-4599-B48D-AA0A431CEA57}"/>
    <hyperlink ref="RHA135" location="All!B1555" display="PSYK_SKSOPR" xr:uid="{7B319CCC-FA79-481A-BFF9-DE35F2ADFBAA}"/>
    <hyperlink ref="RHI135" location="All!B1555" display="PSYK_SKSOPR" xr:uid="{E8B56015-52FD-4465-8E57-9CBFCAF742D0}"/>
    <hyperlink ref="RHQ135" location="All!B1555" display="PSYK_SKSOPR" xr:uid="{4FBF624B-DCDC-4E77-85CC-15378040E6D0}"/>
    <hyperlink ref="RHY135" location="All!B1555" display="PSYK_SKSOPR" xr:uid="{C7B3EFB5-65D6-4967-9C34-505EE6EA5C26}"/>
    <hyperlink ref="RIG135" location="All!B1555" display="PSYK_SKSOPR" xr:uid="{F23D7C4E-BDD9-4504-9FE4-9AD50401E9FA}"/>
    <hyperlink ref="RIO135" location="All!B1555" display="PSYK_SKSOPR" xr:uid="{F1733A4E-352E-46D8-9358-A988CC4CDF72}"/>
    <hyperlink ref="RIW135" location="All!B1555" display="PSYK_SKSOPR" xr:uid="{7E092D29-6B54-4D72-A0AE-3228E4F47EFE}"/>
    <hyperlink ref="RJE135" location="All!B1555" display="PSYK_SKSOPR" xr:uid="{5464D431-5CE5-4518-826C-D46DBE7E6FED}"/>
    <hyperlink ref="RJM135" location="All!B1555" display="PSYK_SKSOPR" xr:uid="{9DD67F86-44D3-47B9-9CA5-89940807178D}"/>
    <hyperlink ref="RJU135" location="All!B1555" display="PSYK_SKSOPR" xr:uid="{4565843B-4F01-4957-8A03-99FE65831320}"/>
    <hyperlink ref="RKC135" location="All!B1555" display="PSYK_SKSOPR" xr:uid="{16E649C7-95A6-47CF-A83C-3C535786116F}"/>
    <hyperlink ref="RKK135" location="All!B1555" display="PSYK_SKSOPR" xr:uid="{59F37DE7-C5FE-4752-BED6-8409B8861BC8}"/>
    <hyperlink ref="RKS135" location="All!B1555" display="PSYK_SKSOPR" xr:uid="{A9DEF940-339D-482E-A754-C6C6E6E4EDA3}"/>
    <hyperlink ref="RLA135" location="All!B1555" display="PSYK_SKSOPR" xr:uid="{A9E1D50F-052A-4AEB-BC7C-6858F4E2DBC2}"/>
    <hyperlink ref="RLI135" location="All!B1555" display="PSYK_SKSOPR" xr:uid="{1349331A-21FD-4FDA-AF12-54E3476C75A1}"/>
    <hyperlink ref="RLQ135" location="All!B1555" display="PSYK_SKSOPR" xr:uid="{F8F759F0-D08E-42AB-9EF8-897ADFE56FA7}"/>
    <hyperlink ref="RLY135" location="All!B1555" display="PSYK_SKSOPR" xr:uid="{284DDED5-CE60-489E-955C-B6D23ECCC640}"/>
    <hyperlink ref="RMG135" location="All!B1555" display="PSYK_SKSOPR" xr:uid="{7C68AAE4-48D6-4101-8577-9CCA92457931}"/>
    <hyperlink ref="RMO135" location="All!B1555" display="PSYK_SKSOPR" xr:uid="{AFBA3BB0-6249-4026-9AF6-659218E3ABCD}"/>
    <hyperlink ref="RMW135" location="All!B1555" display="PSYK_SKSOPR" xr:uid="{7285CE77-EC68-45B1-B3DC-67DF97F59BB7}"/>
    <hyperlink ref="RNE135" location="All!B1555" display="PSYK_SKSOPR" xr:uid="{34F79184-5946-410E-987C-9C2686BD2CA1}"/>
    <hyperlink ref="RNM135" location="All!B1555" display="PSYK_SKSOPR" xr:uid="{87EA8D50-B5D2-43ED-BF20-C1A248C29B6B}"/>
    <hyperlink ref="RNU135" location="All!B1555" display="PSYK_SKSOPR" xr:uid="{D84F91FE-2E01-4940-90BE-44CAD56A4B10}"/>
    <hyperlink ref="ROC135" location="All!B1555" display="PSYK_SKSOPR" xr:uid="{A193814F-585D-4F28-B47B-6D89101D7D89}"/>
    <hyperlink ref="ROK135" location="All!B1555" display="PSYK_SKSOPR" xr:uid="{FA37A020-9E07-4C6A-943A-73230A0DA437}"/>
    <hyperlink ref="ROS135" location="All!B1555" display="PSYK_SKSOPR" xr:uid="{BAC327FC-A91A-4620-A846-4EA70382F6D4}"/>
    <hyperlink ref="RPA135" location="All!B1555" display="PSYK_SKSOPR" xr:uid="{D6DDF4B9-DCB7-4486-B192-6B2FCA0A6431}"/>
    <hyperlink ref="RPI135" location="All!B1555" display="PSYK_SKSOPR" xr:uid="{6936154F-4FD6-453D-AE6A-C158407D6720}"/>
    <hyperlink ref="RPQ135" location="All!B1555" display="PSYK_SKSOPR" xr:uid="{8AE6DB8E-8CE3-4EF8-9323-EE1D74407952}"/>
    <hyperlink ref="RPY135" location="All!B1555" display="PSYK_SKSOPR" xr:uid="{D5D75687-E4CC-4AC5-B708-78AEB1A5627A}"/>
    <hyperlink ref="RQG135" location="All!B1555" display="PSYK_SKSOPR" xr:uid="{4B0D9E15-0E15-41AE-BD41-AE868C266C8B}"/>
    <hyperlink ref="RQO135" location="All!B1555" display="PSYK_SKSOPR" xr:uid="{A69A7C15-5AA0-4F77-A46A-1B10B210B10F}"/>
    <hyperlink ref="RQW135" location="All!B1555" display="PSYK_SKSOPR" xr:uid="{67AB45C9-C3AE-4005-A499-325C319BC046}"/>
    <hyperlink ref="RRE135" location="All!B1555" display="PSYK_SKSOPR" xr:uid="{D018A845-376C-47EF-B0B1-D819FD078F97}"/>
    <hyperlink ref="RRM135" location="All!B1555" display="PSYK_SKSOPR" xr:uid="{97F165CD-CE6A-4BE0-9040-EF4043EBCD9E}"/>
    <hyperlink ref="RRU135" location="All!B1555" display="PSYK_SKSOPR" xr:uid="{251DC325-C950-4CB4-87A1-4F42296AEB08}"/>
    <hyperlink ref="RSC135" location="All!B1555" display="PSYK_SKSOPR" xr:uid="{950374DE-DB9A-4BE1-AA56-9826DC5C5B8A}"/>
    <hyperlink ref="RSK135" location="All!B1555" display="PSYK_SKSOPR" xr:uid="{4DB7768C-376A-4D2C-9239-F5AF135658C7}"/>
    <hyperlink ref="RSS135" location="All!B1555" display="PSYK_SKSOPR" xr:uid="{D5C1FED4-C5C7-473C-89BF-69CB5EF5C4A1}"/>
    <hyperlink ref="RTA135" location="All!B1555" display="PSYK_SKSOPR" xr:uid="{C93C7AB8-5DAC-49FE-A3EF-F258E1891BEB}"/>
    <hyperlink ref="RTI135" location="All!B1555" display="PSYK_SKSOPR" xr:uid="{620330B0-5674-4458-9262-617DAE3E6049}"/>
    <hyperlink ref="RTQ135" location="All!B1555" display="PSYK_SKSOPR" xr:uid="{3DBE2EFD-349F-4346-8FF6-F7F4D8AC007E}"/>
    <hyperlink ref="RTY135" location="All!B1555" display="PSYK_SKSOPR" xr:uid="{432968F4-C8EB-4545-AF78-4CFCE3227309}"/>
    <hyperlink ref="RUG135" location="All!B1555" display="PSYK_SKSOPR" xr:uid="{D591336D-BA39-4445-8303-27B03E6B030A}"/>
    <hyperlink ref="RUO135" location="All!B1555" display="PSYK_SKSOPR" xr:uid="{7F02BF30-CAB5-4042-AD6C-6C3386AD2E9A}"/>
    <hyperlink ref="RUW135" location="All!B1555" display="PSYK_SKSOPR" xr:uid="{D08A2555-E2D5-4474-8D49-DE76F8CA9BCE}"/>
    <hyperlink ref="RVE135" location="All!B1555" display="PSYK_SKSOPR" xr:uid="{36EF6F10-0C74-411C-9E4F-051678F4055A}"/>
    <hyperlink ref="RVM135" location="All!B1555" display="PSYK_SKSOPR" xr:uid="{B778C184-B084-4E72-BD9F-9A394878154C}"/>
    <hyperlink ref="RVU135" location="All!B1555" display="PSYK_SKSOPR" xr:uid="{F2A1ECA0-687B-45E0-AD85-281427033F50}"/>
    <hyperlink ref="RWC135" location="All!B1555" display="PSYK_SKSOPR" xr:uid="{E63F8566-F9EB-4C42-BB34-C726AD807CBB}"/>
    <hyperlink ref="RWK135" location="All!B1555" display="PSYK_SKSOPR" xr:uid="{BF98BCC8-43A9-4782-94AD-A86C5DE101A6}"/>
    <hyperlink ref="RWS135" location="All!B1555" display="PSYK_SKSOPR" xr:uid="{F3F7A831-7339-4F61-84D0-F113C906DF4E}"/>
    <hyperlink ref="RXA135" location="All!B1555" display="PSYK_SKSOPR" xr:uid="{023D658C-CA6E-4194-8F6E-ED569B6683FA}"/>
    <hyperlink ref="RXI135" location="All!B1555" display="PSYK_SKSOPR" xr:uid="{AEA2A687-8AA4-46F4-9ED4-5D1A5C24CDBD}"/>
    <hyperlink ref="RXQ135" location="All!B1555" display="PSYK_SKSOPR" xr:uid="{B975068E-6616-405C-B815-C98F6A736123}"/>
    <hyperlink ref="RXY135" location="All!B1555" display="PSYK_SKSOPR" xr:uid="{4DA522CB-6457-4E22-A97C-4F1EF8DE1E63}"/>
    <hyperlink ref="RYG135" location="All!B1555" display="PSYK_SKSOPR" xr:uid="{555BF2FE-0191-4F30-B84D-F1BF40668A86}"/>
    <hyperlink ref="RYO135" location="All!B1555" display="PSYK_SKSOPR" xr:uid="{4DA2448E-CBDE-4E42-B62C-568CEFA16E75}"/>
    <hyperlink ref="RYW135" location="All!B1555" display="PSYK_SKSOPR" xr:uid="{F1D6319D-E931-40DA-A75D-F122621FF4BB}"/>
    <hyperlink ref="RZE135" location="All!B1555" display="PSYK_SKSOPR" xr:uid="{88EB66F2-5ECE-428A-8F8D-6A1A3EC52E97}"/>
    <hyperlink ref="RZM135" location="All!B1555" display="PSYK_SKSOPR" xr:uid="{0EC7D983-64B3-487B-AC82-3BBE66DD54D8}"/>
    <hyperlink ref="RZU135" location="All!B1555" display="PSYK_SKSOPR" xr:uid="{DF9B740A-9CB5-4489-8B7A-7DDFD0F4080C}"/>
    <hyperlink ref="SAC135" location="All!B1555" display="PSYK_SKSOPR" xr:uid="{A754374E-1D32-4D12-AF85-CCBE9D5DC2C0}"/>
    <hyperlink ref="SAK135" location="All!B1555" display="PSYK_SKSOPR" xr:uid="{2EFCBBDA-2785-4C75-B789-EDB255FD6E05}"/>
    <hyperlink ref="SAS135" location="All!B1555" display="PSYK_SKSOPR" xr:uid="{7EB0E2B9-C346-415C-9ABB-328AB7B27F0B}"/>
    <hyperlink ref="SBA135" location="All!B1555" display="PSYK_SKSOPR" xr:uid="{64A3F8D9-8749-4C4A-A773-66F261FF6B13}"/>
    <hyperlink ref="SBI135" location="All!B1555" display="PSYK_SKSOPR" xr:uid="{6F1DA5B1-1954-423A-AD18-B362FC217E2E}"/>
    <hyperlink ref="SBQ135" location="All!B1555" display="PSYK_SKSOPR" xr:uid="{1237A884-AEDE-446F-BB42-3B2B36358D42}"/>
    <hyperlink ref="SBY135" location="All!B1555" display="PSYK_SKSOPR" xr:uid="{83F80F56-9793-4C13-A688-E76D90C02FD5}"/>
    <hyperlink ref="SCG135" location="All!B1555" display="PSYK_SKSOPR" xr:uid="{783F3E4F-E678-4470-82FC-9CF81895BC07}"/>
    <hyperlink ref="SCO135" location="All!B1555" display="PSYK_SKSOPR" xr:uid="{933BDC98-1FB9-4167-BEAD-D70C92CB71BC}"/>
    <hyperlink ref="SCW135" location="All!B1555" display="PSYK_SKSOPR" xr:uid="{F6AB5880-958F-43EB-A5C5-1C5FBE77E48B}"/>
    <hyperlink ref="SDE135" location="All!B1555" display="PSYK_SKSOPR" xr:uid="{32F23BDE-4860-42A3-8AEC-324BA684A581}"/>
    <hyperlink ref="SDM135" location="All!B1555" display="PSYK_SKSOPR" xr:uid="{C30DECE2-8537-4089-9E8E-7A34316237C8}"/>
    <hyperlink ref="SDU135" location="All!B1555" display="PSYK_SKSOPR" xr:uid="{15940E8F-8555-408D-9ECD-274F6C8EFFEF}"/>
    <hyperlink ref="SEC135" location="All!B1555" display="PSYK_SKSOPR" xr:uid="{60D15D42-3C38-489D-8AE7-57520E48F6B5}"/>
    <hyperlink ref="SEK135" location="All!B1555" display="PSYK_SKSOPR" xr:uid="{DACC9935-A5DA-485E-8D9C-856A04A07ADE}"/>
    <hyperlink ref="SES135" location="All!B1555" display="PSYK_SKSOPR" xr:uid="{FBA0DB57-29DB-4845-AF02-F9C518B3E573}"/>
    <hyperlink ref="SFA135" location="All!B1555" display="PSYK_SKSOPR" xr:uid="{2A128114-276E-4F40-A421-591852AF5C83}"/>
    <hyperlink ref="SFI135" location="All!B1555" display="PSYK_SKSOPR" xr:uid="{81E0DE01-74D1-4539-8D07-6C3B2C9591A2}"/>
    <hyperlink ref="SFQ135" location="All!B1555" display="PSYK_SKSOPR" xr:uid="{C8BB34C5-A5ED-476C-B282-E0C7D4412C90}"/>
    <hyperlink ref="SFY135" location="All!B1555" display="PSYK_SKSOPR" xr:uid="{63E01EF5-0C32-48F4-972D-BE829BA262B0}"/>
    <hyperlink ref="SGG135" location="All!B1555" display="PSYK_SKSOPR" xr:uid="{9855A558-EB3D-4447-821D-1A97200475EC}"/>
    <hyperlink ref="SGO135" location="All!B1555" display="PSYK_SKSOPR" xr:uid="{5EC601EB-2276-48CF-9993-E03C9BEEC0E4}"/>
    <hyperlink ref="SGW135" location="All!B1555" display="PSYK_SKSOPR" xr:uid="{7FCAD26B-D6FC-4694-AAB2-8FD70C11DE95}"/>
    <hyperlink ref="SHE135" location="All!B1555" display="PSYK_SKSOPR" xr:uid="{C0DF650D-7E11-4D8C-B6E5-4CD438FD256D}"/>
    <hyperlink ref="SHM135" location="All!B1555" display="PSYK_SKSOPR" xr:uid="{31683483-51DC-4EB3-BE06-A01DF749C73C}"/>
    <hyperlink ref="SHU135" location="All!B1555" display="PSYK_SKSOPR" xr:uid="{71AA3417-0339-4767-8FAA-0E329AD4E063}"/>
    <hyperlink ref="SIC135" location="All!B1555" display="PSYK_SKSOPR" xr:uid="{45F5E373-3595-4BB3-B856-2D89F07DC91C}"/>
    <hyperlink ref="SIK135" location="All!B1555" display="PSYK_SKSOPR" xr:uid="{6B822DE1-6B73-4FEA-A4B5-C963E608C498}"/>
    <hyperlink ref="SIS135" location="All!B1555" display="PSYK_SKSOPR" xr:uid="{BE47E6D3-D82E-409D-968A-E7A7C3EDC621}"/>
    <hyperlink ref="SJA135" location="All!B1555" display="PSYK_SKSOPR" xr:uid="{787A32AC-4B45-493B-B2B7-E821365E5DE2}"/>
    <hyperlink ref="SJI135" location="All!B1555" display="PSYK_SKSOPR" xr:uid="{878AE187-6C3E-4E7B-B488-7AF620F4C84B}"/>
    <hyperlink ref="SJQ135" location="All!B1555" display="PSYK_SKSOPR" xr:uid="{430F220E-25F9-4BA2-A05F-469B11AF71CA}"/>
    <hyperlink ref="SJY135" location="All!B1555" display="PSYK_SKSOPR" xr:uid="{A75C9162-68EF-4D70-BF95-F0B5E85B6181}"/>
    <hyperlink ref="SKG135" location="All!B1555" display="PSYK_SKSOPR" xr:uid="{B5A79AEB-4B80-4B5E-9F01-0537D7705831}"/>
    <hyperlink ref="SKO135" location="All!B1555" display="PSYK_SKSOPR" xr:uid="{09635E6C-8DC0-4B35-B9A4-234E78AEC2EE}"/>
    <hyperlink ref="SKW135" location="All!B1555" display="PSYK_SKSOPR" xr:uid="{8441BB7B-49C4-4E91-94E7-879BDC717FA7}"/>
    <hyperlink ref="SLE135" location="All!B1555" display="PSYK_SKSOPR" xr:uid="{5346D215-E4A0-46DC-ABAB-851BCC8A591B}"/>
    <hyperlink ref="SLM135" location="All!B1555" display="PSYK_SKSOPR" xr:uid="{0DFD313C-9DA5-46A5-8E65-33E0BB922110}"/>
    <hyperlink ref="SLU135" location="All!B1555" display="PSYK_SKSOPR" xr:uid="{4309A95E-5DF8-4130-A9D6-A149B014873A}"/>
    <hyperlink ref="SMC135" location="All!B1555" display="PSYK_SKSOPR" xr:uid="{1D27C0E2-E3A3-40A4-BB96-1CE09B2EBF40}"/>
    <hyperlink ref="SMK135" location="All!B1555" display="PSYK_SKSOPR" xr:uid="{914BC3C9-A478-40EC-974F-E43B3114CA4F}"/>
    <hyperlink ref="SMS135" location="All!B1555" display="PSYK_SKSOPR" xr:uid="{549014C8-C573-428A-9574-BC25B79B4370}"/>
    <hyperlink ref="SNA135" location="All!B1555" display="PSYK_SKSOPR" xr:uid="{4BA46B9C-4CF1-4641-BA4E-06785302A58B}"/>
    <hyperlink ref="SNI135" location="All!B1555" display="PSYK_SKSOPR" xr:uid="{FFCEDF4F-A22A-4D94-9810-6B8779F8BF16}"/>
    <hyperlink ref="SNQ135" location="All!B1555" display="PSYK_SKSOPR" xr:uid="{44512E9D-0D5C-4ACA-BD5A-1D24E45131CC}"/>
    <hyperlink ref="SNY135" location="All!B1555" display="PSYK_SKSOPR" xr:uid="{421FBA93-2DF3-4B8C-85E8-0DF3C068A864}"/>
    <hyperlink ref="SOG135" location="All!B1555" display="PSYK_SKSOPR" xr:uid="{6C7F1F00-0768-4CE6-A569-F6CFFF8EF10C}"/>
    <hyperlink ref="SOO135" location="All!B1555" display="PSYK_SKSOPR" xr:uid="{E7CC7C6A-9751-41AD-895E-DCABCD068FBB}"/>
    <hyperlink ref="SOW135" location="All!B1555" display="PSYK_SKSOPR" xr:uid="{806858FD-7032-449B-9DFF-1DCB241C1BD8}"/>
    <hyperlink ref="SPE135" location="All!B1555" display="PSYK_SKSOPR" xr:uid="{BCEF4A59-02AA-4C3B-B58C-B2339D919919}"/>
    <hyperlink ref="SPM135" location="All!B1555" display="PSYK_SKSOPR" xr:uid="{B067AFAD-C283-4A4D-892A-F6943653322A}"/>
    <hyperlink ref="SPU135" location="All!B1555" display="PSYK_SKSOPR" xr:uid="{86AB3036-A574-440E-9F72-948C5348CBAB}"/>
    <hyperlink ref="SQC135" location="All!B1555" display="PSYK_SKSOPR" xr:uid="{445C39F0-78C7-4471-816D-2C806A681F97}"/>
    <hyperlink ref="SQK135" location="All!B1555" display="PSYK_SKSOPR" xr:uid="{C3F630A3-4F25-48C7-BF3B-BBCDE0330B2F}"/>
    <hyperlink ref="SQS135" location="All!B1555" display="PSYK_SKSOPR" xr:uid="{DF18F0D0-4F71-474D-8ED6-0B412F89CEBE}"/>
    <hyperlink ref="SRA135" location="All!B1555" display="PSYK_SKSOPR" xr:uid="{529731D4-0F9D-4FD5-A2B5-767D20349EAD}"/>
    <hyperlink ref="SRI135" location="All!B1555" display="PSYK_SKSOPR" xr:uid="{9E3912EB-31AE-4192-A08E-9DDDBC012542}"/>
    <hyperlink ref="SRQ135" location="All!B1555" display="PSYK_SKSOPR" xr:uid="{6DD6DD1E-B8E0-4C1E-82E7-43BA14A90BDC}"/>
    <hyperlink ref="SRY135" location="All!B1555" display="PSYK_SKSOPR" xr:uid="{C5445441-FD57-46D7-BD13-EE7192F48EF9}"/>
    <hyperlink ref="SSG135" location="All!B1555" display="PSYK_SKSOPR" xr:uid="{67B0D8F5-CB50-4C30-ABA2-619402389AFA}"/>
    <hyperlink ref="SSO135" location="All!B1555" display="PSYK_SKSOPR" xr:uid="{B6556BA3-E465-441D-A5D2-CB0E6B5FF6F1}"/>
    <hyperlink ref="SSW135" location="All!B1555" display="PSYK_SKSOPR" xr:uid="{00FA4D23-B215-4B3C-9A42-447B90F1ABB5}"/>
    <hyperlink ref="STE135" location="All!B1555" display="PSYK_SKSOPR" xr:uid="{006F34EE-5C19-4DD4-82A3-68AC9DF79CBE}"/>
    <hyperlink ref="STM135" location="All!B1555" display="PSYK_SKSOPR" xr:uid="{8A3DA724-672B-4072-847E-2FCD88D39015}"/>
    <hyperlink ref="STU135" location="All!B1555" display="PSYK_SKSOPR" xr:uid="{12094442-C1A6-40A5-A1BC-3A60DB7F5009}"/>
    <hyperlink ref="SUC135" location="All!B1555" display="PSYK_SKSOPR" xr:uid="{641F2510-FA9A-40F5-A71D-E170882B16B2}"/>
    <hyperlink ref="SUK135" location="All!B1555" display="PSYK_SKSOPR" xr:uid="{3BACE751-AFEB-49CB-B9BF-C842BF373F63}"/>
    <hyperlink ref="SUS135" location="All!B1555" display="PSYK_SKSOPR" xr:uid="{EB1837E3-D027-4555-AC2A-2A4AD4C91FE4}"/>
    <hyperlink ref="SVA135" location="All!B1555" display="PSYK_SKSOPR" xr:uid="{32388310-D244-4A2C-A6AA-BA83E57CE1B7}"/>
    <hyperlink ref="SVI135" location="All!B1555" display="PSYK_SKSOPR" xr:uid="{7C918BB8-4FBF-4093-94B8-E442112B80B7}"/>
    <hyperlink ref="SVQ135" location="All!B1555" display="PSYK_SKSOPR" xr:uid="{8FF7D9DB-71B4-460F-B831-3C3414BC3D43}"/>
    <hyperlink ref="SVY135" location="All!B1555" display="PSYK_SKSOPR" xr:uid="{FE0FAC1B-3044-4CA9-B2B3-441E37A31B99}"/>
    <hyperlink ref="SWG135" location="All!B1555" display="PSYK_SKSOPR" xr:uid="{380E6137-8C51-46DB-96A7-A5D98D1C7550}"/>
    <hyperlink ref="SWO135" location="All!B1555" display="PSYK_SKSOPR" xr:uid="{DF0E4F27-5888-4C63-B1C0-F0127E232DE7}"/>
    <hyperlink ref="SWW135" location="All!B1555" display="PSYK_SKSOPR" xr:uid="{11DBC35C-DB8C-42D6-BE53-0DA1BA28BAE0}"/>
    <hyperlink ref="SXE135" location="All!B1555" display="PSYK_SKSOPR" xr:uid="{AB8A41EA-8ABF-4395-B77C-A9EB78D339B6}"/>
    <hyperlink ref="SXM135" location="All!B1555" display="PSYK_SKSOPR" xr:uid="{3414DBB1-E839-4365-B15B-F6BAD14343EB}"/>
    <hyperlink ref="SXU135" location="All!B1555" display="PSYK_SKSOPR" xr:uid="{EDB37641-44D0-47D2-8B64-04039E46B524}"/>
    <hyperlink ref="SYC135" location="All!B1555" display="PSYK_SKSOPR" xr:uid="{39995AD3-702A-4D3C-BBEE-0360C35ED6C0}"/>
    <hyperlink ref="SYK135" location="All!B1555" display="PSYK_SKSOPR" xr:uid="{7567E7A7-1054-425E-A966-74B11F2DA98C}"/>
    <hyperlink ref="SYS135" location="All!B1555" display="PSYK_SKSOPR" xr:uid="{1505BE31-3EBB-4C72-B404-FD538D66DD02}"/>
    <hyperlink ref="SZA135" location="All!B1555" display="PSYK_SKSOPR" xr:uid="{41926844-4C27-4E46-8C6F-EC1AFD5DEB9E}"/>
    <hyperlink ref="SZI135" location="All!B1555" display="PSYK_SKSOPR" xr:uid="{AD0FECB7-05DB-47FD-98C5-167DD0EF8E40}"/>
    <hyperlink ref="SZQ135" location="All!B1555" display="PSYK_SKSOPR" xr:uid="{A4AD6BC1-35E3-4624-9C24-913BC84C18A3}"/>
    <hyperlink ref="SZY135" location="All!B1555" display="PSYK_SKSOPR" xr:uid="{76BEEB6C-5418-4888-9A04-1D866F5C9028}"/>
    <hyperlink ref="TAG135" location="All!B1555" display="PSYK_SKSOPR" xr:uid="{FE7F0446-F396-41DC-AB68-E3093A1C814B}"/>
    <hyperlink ref="TAO135" location="All!B1555" display="PSYK_SKSOPR" xr:uid="{49972AD0-D6C9-400B-9B73-9134D791CD01}"/>
    <hyperlink ref="TAW135" location="All!B1555" display="PSYK_SKSOPR" xr:uid="{F25047BA-0CF9-4B45-B1DA-E85F4A3DBE44}"/>
    <hyperlink ref="TBE135" location="All!B1555" display="PSYK_SKSOPR" xr:uid="{988B9D97-4B29-411A-860D-CBF8315BE3EC}"/>
    <hyperlink ref="TBM135" location="All!B1555" display="PSYK_SKSOPR" xr:uid="{420AC298-F5C1-493A-A20C-0EA844AE2B37}"/>
    <hyperlink ref="TBU135" location="All!B1555" display="PSYK_SKSOPR" xr:uid="{3F944231-EF65-4ADD-8E38-377CEC0DDADF}"/>
    <hyperlink ref="TCC135" location="All!B1555" display="PSYK_SKSOPR" xr:uid="{7D792079-337F-4339-BAD9-43E5760E0C59}"/>
    <hyperlink ref="TCK135" location="All!B1555" display="PSYK_SKSOPR" xr:uid="{DB11F778-AB94-44E7-9087-EE2FE0CAC515}"/>
    <hyperlink ref="TCS135" location="All!B1555" display="PSYK_SKSOPR" xr:uid="{DCE37385-8F2A-4EBF-B385-C55AE4D2A832}"/>
    <hyperlink ref="TDA135" location="All!B1555" display="PSYK_SKSOPR" xr:uid="{81F98393-5CF4-418C-BB21-E1B3C1AE361F}"/>
    <hyperlink ref="TDI135" location="All!B1555" display="PSYK_SKSOPR" xr:uid="{FCD4DBEA-32B0-4E78-88B2-EF1C557C2AEB}"/>
    <hyperlink ref="TDQ135" location="All!B1555" display="PSYK_SKSOPR" xr:uid="{C20FBDDA-F8EC-46A3-9999-8BC4F5E3027E}"/>
    <hyperlink ref="TDY135" location="All!B1555" display="PSYK_SKSOPR" xr:uid="{D399C5BE-8E98-4061-9AF9-FFC0E4A7CE59}"/>
    <hyperlink ref="TEG135" location="All!B1555" display="PSYK_SKSOPR" xr:uid="{55FBC275-81BD-4090-89A1-D36211539C1A}"/>
    <hyperlink ref="TEO135" location="All!B1555" display="PSYK_SKSOPR" xr:uid="{BBA620A2-AA7B-49B9-BF60-3CE717881EF6}"/>
    <hyperlink ref="TEW135" location="All!B1555" display="PSYK_SKSOPR" xr:uid="{6FEBFA40-9BB6-4AF7-9AC5-3B8E06A51471}"/>
    <hyperlink ref="TFE135" location="All!B1555" display="PSYK_SKSOPR" xr:uid="{AF869F43-5F2D-43E4-AA29-35E8DA06B315}"/>
    <hyperlink ref="TFM135" location="All!B1555" display="PSYK_SKSOPR" xr:uid="{9262D018-8692-4776-ADF7-C219E86D3384}"/>
    <hyperlink ref="TFU135" location="All!B1555" display="PSYK_SKSOPR" xr:uid="{4B0030F3-096F-48DD-8C0A-CE8456625641}"/>
    <hyperlink ref="TGC135" location="All!B1555" display="PSYK_SKSOPR" xr:uid="{266EF923-00DE-4E85-90D3-8D30D0A4504E}"/>
    <hyperlink ref="TGK135" location="All!B1555" display="PSYK_SKSOPR" xr:uid="{312802F7-4944-4B87-8615-03E7F4CC577F}"/>
    <hyperlink ref="TGS135" location="All!B1555" display="PSYK_SKSOPR" xr:uid="{B630DCA5-22DA-4B99-A1B5-1D6DFE8B7828}"/>
    <hyperlink ref="THA135" location="All!B1555" display="PSYK_SKSOPR" xr:uid="{3785F873-C051-42AF-BD1A-9D5448F6155A}"/>
    <hyperlink ref="THI135" location="All!B1555" display="PSYK_SKSOPR" xr:uid="{49D2F53C-87E9-4C25-8CB8-BE6F771335C1}"/>
    <hyperlink ref="THQ135" location="All!B1555" display="PSYK_SKSOPR" xr:uid="{647AAEA8-1E5F-4467-94AB-5EF4C2FE692C}"/>
    <hyperlink ref="THY135" location="All!B1555" display="PSYK_SKSOPR" xr:uid="{41A96F6E-9AE5-4937-A913-8CBBDC214C5A}"/>
    <hyperlink ref="TIG135" location="All!B1555" display="PSYK_SKSOPR" xr:uid="{56A46113-1F70-4C6C-BF52-60857E1ACC20}"/>
    <hyperlink ref="TIO135" location="All!B1555" display="PSYK_SKSOPR" xr:uid="{1A4C6184-CDD6-456D-BFCE-B42EF0368BF2}"/>
    <hyperlink ref="TIW135" location="All!B1555" display="PSYK_SKSOPR" xr:uid="{22F3C760-F32C-43EB-B685-19ABF51DA27A}"/>
    <hyperlink ref="TJE135" location="All!B1555" display="PSYK_SKSOPR" xr:uid="{9A16E910-10A5-4EFF-A23D-DBE3047C0DF0}"/>
    <hyperlink ref="TJM135" location="All!B1555" display="PSYK_SKSOPR" xr:uid="{F10B1447-D680-4236-B656-A092892CD970}"/>
    <hyperlink ref="TJU135" location="All!B1555" display="PSYK_SKSOPR" xr:uid="{1AD21F30-5391-4D96-91F2-CF06E6F2B705}"/>
    <hyperlink ref="TKC135" location="All!B1555" display="PSYK_SKSOPR" xr:uid="{C86CA1E9-0095-4ABE-8686-14CE97B2702B}"/>
    <hyperlink ref="TKK135" location="All!B1555" display="PSYK_SKSOPR" xr:uid="{221B8324-74F3-4119-8040-CB4CCFBC3A4F}"/>
    <hyperlink ref="TKS135" location="All!B1555" display="PSYK_SKSOPR" xr:uid="{1A2772EE-AAB9-46A2-BD33-3746A7D90E91}"/>
    <hyperlink ref="TLA135" location="All!B1555" display="PSYK_SKSOPR" xr:uid="{F2F6D38B-A1A6-4178-AAF9-F845EE2E3814}"/>
    <hyperlink ref="TLI135" location="All!B1555" display="PSYK_SKSOPR" xr:uid="{073F4A26-7744-4E94-8140-6207C19366C8}"/>
    <hyperlink ref="TLQ135" location="All!B1555" display="PSYK_SKSOPR" xr:uid="{FD196C3B-AD03-4A87-838A-B439310451B6}"/>
    <hyperlink ref="TLY135" location="All!B1555" display="PSYK_SKSOPR" xr:uid="{BFEA9416-17B2-4740-86C6-0A7D26F9117E}"/>
    <hyperlink ref="TMG135" location="All!B1555" display="PSYK_SKSOPR" xr:uid="{373DED4E-9882-4EF4-82F3-7567FC6AD43F}"/>
    <hyperlink ref="TMO135" location="All!B1555" display="PSYK_SKSOPR" xr:uid="{C7F65537-2DE8-4AD1-BF8E-A9D77006B4D9}"/>
    <hyperlink ref="TMW135" location="All!B1555" display="PSYK_SKSOPR" xr:uid="{ACC4E29E-4989-4BC9-BDA5-D27D250B138C}"/>
    <hyperlink ref="TNE135" location="All!B1555" display="PSYK_SKSOPR" xr:uid="{B7F3A75D-B9C5-483A-8A44-F362BA03D3C2}"/>
    <hyperlink ref="TNM135" location="All!B1555" display="PSYK_SKSOPR" xr:uid="{18E13BA1-4519-4785-B23C-6A1FABCE8238}"/>
    <hyperlink ref="TNU135" location="All!B1555" display="PSYK_SKSOPR" xr:uid="{0F014123-2220-4F9A-89A6-42E621AE7272}"/>
    <hyperlink ref="TOC135" location="All!B1555" display="PSYK_SKSOPR" xr:uid="{EDCA93D2-A8B5-46C3-B692-15D85C6C858B}"/>
    <hyperlink ref="TOK135" location="All!B1555" display="PSYK_SKSOPR" xr:uid="{8EA9B90B-616D-4DF1-97B0-7E6DF4BF214A}"/>
    <hyperlink ref="TOS135" location="All!B1555" display="PSYK_SKSOPR" xr:uid="{5605AA91-37BE-4FD2-8958-C4E8E5FF485F}"/>
    <hyperlink ref="TPA135" location="All!B1555" display="PSYK_SKSOPR" xr:uid="{031E45BB-2DE7-42DF-B807-15EA2A92B633}"/>
    <hyperlink ref="TPI135" location="All!B1555" display="PSYK_SKSOPR" xr:uid="{B40C5D07-3101-4B71-B8AA-D0A3EBDC8E94}"/>
    <hyperlink ref="TPQ135" location="All!B1555" display="PSYK_SKSOPR" xr:uid="{28D61EE1-4EF4-4510-A31E-863626C656D9}"/>
    <hyperlink ref="TPY135" location="All!B1555" display="PSYK_SKSOPR" xr:uid="{76E81E61-6BAB-490D-8B72-5A41731B453B}"/>
    <hyperlink ref="TQG135" location="All!B1555" display="PSYK_SKSOPR" xr:uid="{9A8500B0-1F08-444A-9A2D-CB4E914D0DBE}"/>
    <hyperlink ref="TQO135" location="All!B1555" display="PSYK_SKSOPR" xr:uid="{A76D7B37-718C-454C-A411-6D09A32B4A5B}"/>
    <hyperlink ref="TQW135" location="All!B1555" display="PSYK_SKSOPR" xr:uid="{7B6CAA2D-FEB8-4281-87C3-CDD44D32B741}"/>
    <hyperlink ref="TRE135" location="All!B1555" display="PSYK_SKSOPR" xr:uid="{E1C78DB5-8044-43F6-9A5C-F7EB47BE2D0E}"/>
    <hyperlink ref="TRM135" location="All!B1555" display="PSYK_SKSOPR" xr:uid="{D97406B5-D555-4CF3-AB4D-64737FCD0A06}"/>
    <hyperlink ref="TRU135" location="All!B1555" display="PSYK_SKSOPR" xr:uid="{AE4E368B-F084-43FF-B54B-4EFD69185BB9}"/>
    <hyperlink ref="TSC135" location="All!B1555" display="PSYK_SKSOPR" xr:uid="{04DBEBCB-B026-4057-9936-F94CE32FA699}"/>
    <hyperlink ref="TSK135" location="All!B1555" display="PSYK_SKSOPR" xr:uid="{84C26B76-E71F-4207-B5C8-3809FD5FE814}"/>
    <hyperlink ref="TSS135" location="All!B1555" display="PSYK_SKSOPR" xr:uid="{3A1E3800-865C-41E3-BC0A-595989D77DA5}"/>
    <hyperlink ref="TTA135" location="All!B1555" display="PSYK_SKSOPR" xr:uid="{5F75EB4B-CC29-4A08-9572-269CF28ED0E1}"/>
    <hyperlink ref="TTI135" location="All!B1555" display="PSYK_SKSOPR" xr:uid="{C8805D0F-CB1B-492A-8D04-8F28EA7E2C18}"/>
    <hyperlink ref="TTQ135" location="All!B1555" display="PSYK_SKSOPR" xr:uid="{DC640485-5485-4F37-B884-D86DA458F875}"/>
    <hyperlink ref="TTY135" location="All!B1555" display="PSYK_SKSOPR" xr:uid="{9B01FA7E-83A0-47A6-861E-54A024486820}"/>
    <hyperlink ref="TUG135" location="All!B1555" display="PSYK_SKSOPR" xr:uid="{DE5A8F85-28CE-4516-8539-C1AC60729B70}"/>
    <hyperlink ref="TUO135" location="All!B1555" display="PSYK_SKSOPR" xr:uid="{E671DB66-632D-40A8-9D61-D49090A96F80}"/>
    <hyperlink ref="TUW135" location="All!B1555" display="PSYK_SKSOPR" xr:uid="{4BCC609D-3AAF-4AFF-B6C5-A2E5F31FDA87}"/>
    <hyperlink ref="TVE135" location="All!B1555" display="PSYK_SKSOPR" xr:uid="{28297B4A-61E6-40AC-A119-F7513807CB13}"/>
    <hyperlink ref="TVM135" location="All!B1555" display="PSYK_SKSOPR" xr:uid="{6EDF51C8-3336-4AFE-B156-9C9B6DFE07BD}"/>
    <hyperlink ref="TVU135" location="All!B1555" display="PSYK_SKSOPR" xr:uid="{1946CB7B-C926-4D43-B1EE-E585E905FBA5}"/>
    <hyperlink ref="TWC135" location="All!B1555" display="PSYK_SKSOPR" xr:uid="{0E5A4FC3-827B-44BF-A6F5-D1137ED620B0}"/>
    <hyperlink ref="TWK135" location="All!B1555" display="PSYK_SKSOPR" xr:uid="{B5968EF2-1F20-452A-8109-5B9AC349262A}"/>
    <hyperlink ref="TWS135" location="All!B1555" display="PSYK_SKSOPR" xr:uid="{79A8D472-B39A-458C-A239-7D9AFF5F0707}"/>
    <hyperlink ref="TXA135" location="All!B1555" display="PSYK_SKSOPR" xr:uid="{96A8C591-4D81-4CA4-886B-A056D7C0E6A6}"/>
    <hyperlink ref="TXI135" location="All!B1555" display="PSYK_SKSOPR" xr:uid="{053A8EF6-352F-437E-811C-D8B3014AFCED}"/>
    <hyperlink ref="TXQ135" location="All!B1555" display="PSYK_SKSOPR" xr:uid="{B793A5E3-AE53-4619-A72C-722B09EA66E8}"/>
    <hyperlink ref="TXY135" location="All!B1555" display="PSYK_SKSOPR" xr:uid="{BF344666-4B95-41E2-A440-7391E039B081}"/>
    <hyperlink ref="TYG135" location="All!B1555" display="PSYK_SKSOPR" xr:uid="{A526862E-F016-4D25-9340-7ADC617C2EE4}"/>
    <hyperlink ref="TYO135" location="All!B1555" display="PSYK_SKSOPR" xr:uid="{21C19FF6-8AD7-468F-89CB-26B48A6F87C4}"/>
    <hyperlink ref="TYW135" location="All!B1555" display="PSYK_SKSOPR" xr:uid="{93DFA696-48DD-44C6-9312-A885F53E697D}"/>
    <hyperlink ref="TZE135" location="All!B1555" display="PSYK_SKSOPR" xr:uid="{8EA9932D-748C-42BB-A614-8CA944D77746}"/>
    <hyperlink ref="TZM135" location="All!B1555" display="PSYK_SKSOPR" xr:uid="{EC904CE9-DCE6-4570-9DE2-F313FECDB314}"/>
    <hyperlink ref="TZU135" location="All!B1555" display="PSYK_SKSOPR" xr:uid="{ECEB22D0-CC90-4BDD-9417-356C4C122A7A}"/>
    <hyperlink ref="UAC135" location="All!B1555" display="PSYK_SKSOPR" xr:uid="{AA96E8F3-9CB7-436D-9C73-8429A2FB6E9D}"/>
    <hyperlink ref="UAK135" location="All!B1555" display="PSYK_SKSOPR" xr:uid="{B24EF463-2F0C-49DF-8D18-FE58F03345EA}"/>
    <hyperlink ref="UAS135" location="All!B1555" display="PSYK_SKSOPR" xr:uid="{231235EB-BBF4-470D-B023-9354EF328AA9}"/>
    <hyperlink ref="UBA135" location="All!B1555" display="PSYK_SKSOPR" xr:uid="{FDF5E4DB-112A-4913-BFDF-000D43237B0C}"/>
    <hyperlink ref="UBI135" location="All!B1555" display="PSYK_SKSOPR" xr:uid="{087E2A8B-80C2-421E-B6A3-93442C6332A5}"/>
    <hyperlink ref="UBQ135" location="All!B1555" display="PSYK_SKSOPR" xr:uid="{266C6EB6-DDE3-40E8-A65D-8637D9CEA620}"/>
    <hyperlink ref="UBY135" location="All!B1555" display="PSYK_SKSOPR" xr:uid="{E6FAF21F-7FD8-4DDD-957C-247B9DA15874}"/>
    <hyperlink ref="UCG135" location="All!B1555" display="PSYK_SKSOPR" xr:uid="{4DFDFF08-8A13-44D4-A75E-EA09793FF94B}"/>
    <hyperlink ref="UCO135" location="All!B1555" display="PSYK_SKSOPR" xr:uid="{2ABA1DFA-7C54-4ABA-BE4F-F178AEA325BE}"/>
    <hyperlink ref="UCW135" location="All!B1555" display="PSYK_SKSOPR" xr:uid="{24C80256-2235-46CB-B928-21DBF91DA28E}"/>
    <hyperlink ref="UDE135" location="All!B1555" display="PSYK_SKSOPR" xr:uid="{BA6BFC2B-3B46-4924-B840-31F112D4BDA5}"/>
    <hyperlink ref="UDM135" location="All!B1555" display="PSYK_SKSOPR" xr:uid="{92A02D7D-4183-4ADF-A18E-C23E1087AE51}"/>
    <hyperlink ref="UDU135" location="All!B1555" display="PSYK_SKSOPR" xr:uid="{A4D132B5-D5E9-45FE-ADF4-50193E3CCB79}"/>
    <hyperlink ref="UEC135" location="All!B1555" display="PSYK_SKSOPR" xr:uid="{8F2F2F23-D1EC-4DE4-9A16-0F0C0B416EC5}"/>
    <hyperlink ref="UEK135" location="All!B1555" display="PSYK_SKSOPR" xr:uid="{F8E2C64A-A1D2-4548-A952-B08EDD1BA11C}"/>
    <hyperlink ref="UES135" location="All!B1555" display="PSYK_SKSOPR" xr:uid="{169DAB03-7F79-407C-846E-BF4BA3BA5770}"/>
    <hyperlink ref="UFA135" location="All!B1555" display="PSYK_SKSOPR" xr:uid="{71E4F7F1-1FE7-4334-B83B-846E8138D17C}"/>
    <hyperlink ref="UFI135" location="All!B1555" display="PSYK_SKSOPR" xr:uid="{7AEE690F-3E03-4E62-AA06-6407211985DA}"/>
    <hyperlink ref="UFQ135" location="All!B1555" display="PSYK_SKSOPR" xr:uid="{E814DFD2-3122-4BD0-8D0C-0B47C5BE019E}"/>
    <hyperlink ref="UFY135" location="All!B1555" display="PSYK_SKSOPR" xr:uid="{242AECCA-C4B3-4E50-9B55-63B15CDA2AA6}"/>
    <hyperlink ref="UGG135" location="All!B1555" display="PSYK_SKSOPR" xr:uid="{1124602F-69E8-4E7B-A580-5D540E3F6C64}"/>
    <hyperlink ref="UGO135" location="All!B1555" display="PSYK_SKSOPR" xr:uid="{818B9EA1-C3F5-4064-83D8-7650316CCCE8}"/>
    <hyperlink ref="UGW135" location="All!B1555" display="PSYK_SKSOPR" xr:uid="{F92C0B94-4496-4E09-808D-796A441D72F1}"/>
    <hyperlink ref="UHE135" location="All!B1555" display="PSYK_SKSOPR" xr:uid="{FF0FDD03-62A6-4951-B0F3-BDD2B6E00BD5}"/>
    <hyperlink ref="UHM135" location="All!B1555" display="PSYK_SKSOPR" xr:uid="{68215473-E43B-4AA7-AF8C-CC8FD635B644}"/>
    <hyperlink ref="UHU135" location="All!B1555" display="PSYK_SKSOPR" xr:uid="{D9C34A47-B1F2-44CD-9495-368E968EB99E}"/>
    <hyperlink ref="UIC135" location="All!B1555" display="PSYK_SKSOPR" xr:uid="{21620DA2-5A35-4E9B-8F8A-C4DEF26D660A}"/>
    <hyperlink ref="UIK135" location="All!B1555" display="PSYK_SKSOPR" xr:uid="{D742B6D6-12A7-4A51-A449-2883AD66086F}"/>
    <hyperlink ref="UIS135" location="All!B1555" display="PSYK_SKSOPR" xr:uid="{A9EC5B07-0C6F-46CA-BBA4-9469E9385631}"/>
    <hyperlink ref="UJA135" location="All!B1555" display="PSYK_SKSOPR" xr:uid="{5F381EDB-0745-4349-AC61-8947E35ECBB1}"/>
    <hyperlink ref="UJI135" location="All!B1555" display="PSYK_SKSOPR" xr:uid="{6E0DBA0F-DFD6-491C-9101-AF2C5980E640}"/>
    <hyperlink ref="UJQ135" location="All!B1555" display="PSYK_SKSOPR" xr:uid="{6ED53192-C9A2-461D-B7DB-4BC3CF66BE98}"/>
    <hyperlink ref="UJY135" location="All!B1555" display="PSYK_SKSOPR" xr:uid="{5B352D21-0C2C-4E01-A677-6A3F4A6BACCC}"/>
    <hyperlink ref="UKG135" location="All!B1555" display="PSYK_SKSOPR" xr:uid="{4C94F1F5-D048-44EE-8169-EC4BA26AF5E3}"/>
    <hyperlink ref="UKO135" location="All!B1555" display="PSYK_SKSOPR" xr:uid="{0CAB8986-AD91-42E8-BE9B-EC88374F0915}"/>
    <hyperlink ref="UKW135" location="All!B1555" display="PSYK_SKSOPR" xr:uid="{90C41B24-F39B-408B-A18B-0AE3A9258640}"/>
    <hyperlink ref="ULE135" location="All!B1555" display="PSYK_SKSOPR" xr:uid="{F9F71697-D4EA-43FE-88BE-E1658C98F4AF}"/>
    <hyperlink ref="ULM135" location="All!B1555" display="PSYK_SKSOPR" xr:uid="{9C905318-B2EB-401D-B63F-EAD18DCC40FC}"/>
    <hyperlink ref="ULU135" location="All!B1555" display="PSYK_SKSOPR" xr:uid="{8DA21EEC-28D6-4889-9236-647EB6C128CA}"/>
    <hyperlink ref="UMC135" location="All!B1555" display="PSYK_SKSOPR" xr:uid="{15A0AB12-4125-4D5B-AE6F-B356C97672CA}"/>
    <hyperlink ref="UMK135" location="All!B1555" display="PSYK_SKSOPR" xr:uid="{0E6A1840-9374-4A8E-9D93-559F26D89757}"/>
    <hyperlink ref="UMS135" location="All!B1555" display="PSYK_SKSOPR" xr:uid="{8D0BA8BC-A266-4E19-B157-C2E7976BFDFF}"/>
    <hyperlink ref="UNA135" location="All!B1555" display="PSYK_SKSOPR" xr:uid="{35B64478-980C-471E-820E-47C12189C25F}"/>
    <hyperlink ref="UNI135" location="All!B1555" display="PSYK_SKSOPR" xr:uid="{1E237AEA-419B-45B8-8C34-7F61DEB1E61E}"/>
    <hyperlink ref="UNQ135" location="All!B1555" display="PSYK_SKSOPR" xr:uid="{8D225AE4-2F29-404D-96C2-3236AF335B9A}"/>
    <hyperlink ref="UNY135" location="All!B1555" display="PSYK_SKSOPR" xr:uid="{4A507424-9358-43BA-BC39-F645B0D4FC59}"/>
    <hyperlink ref="UOG135" location="All!B1555" display="PSYK_SKSOPR" xr:uid="{769AC6F5-97AC-4A84-B352-615F0D8950FC}"/>
    <hyperlink ref="UOO135" location="All!B1555" display="PSYK_SKSOPR" xr:uid="{B50A8FEB-A982-4C08-8AB7-8A283A253421}"/>
    <hyperlink ref="UOW135" location="All!B1555" display="PSYK_SKSOPR" xr:uid="{0D76D669-78E5-47F8-BD9E-2282164F069B}"/>
    <hyperlink ref="UPE135" location="All!B1555" display="PSYK_SKSOPR" xr:uid="{DA66856B-3F2E-456E-9F7A-4DB6532337F3}"/>
    <hyperlink ref="UPM135" location="All!B1555" display="PSYK_SKSOPR" xr:uid="{8E8AECCF-835A-4930-B630-D3E543EC1AD2}"/>
    <hyperlink ref="UPU135" location="All!B1555" display="PSYK_SKSOPR" xr:uid="{A3FA3EAC-70AA-4B95-98C5-3A447831D902}"/>
    <hyperlink ref="UQC135" location="All!B1555" display="PSYK_SKSOPR" xr:uid="{57C9ABB9-1AAB-4933-85E9-15A07CEF61E1}"/>
    <hyperlink ref="UQK135" location="All!B1555" display="PSYK_SKSOPR" xr:uid="{9E473081-F820-4BE8-B08E-3F4C9B019812}"/>
    <hyperlink ref="UQS135" location="All!B1555" display="PSYK_SKSOPR" xr:uid="{AC5FC6AA-D88F-47AD-B3F4-23EFE50F75FE}"/>
    <hyperlink ref="URA135" location="All!B1555" display="PSYK_SKSOPR" xr:uid="{55CAF34D-6DDC-4A7A-A32E-AAA8F64E97A8}"/>
    <hyperlink ref="URI135" location="All!B1555" display="PSYK_SKSOPR" xr:uid="{48E3A1E0-59FA-4C04-B58A-506456B7E4A4}"/>
    <hyperlink ref="URQ135" location="All!B1555" display="PSYK_SKSOPR" xr:uid="{7DE95172-2E73-4513-8F2F-75FB97E3364C}"/>
    <hyperlink ref="URY135" location="All!B1555" display="PSYK_SKSOPR" xr:uid="{EC0B6F6C-B67B-400C-AD8A-53AEC91531C0}"/>
    <hyperlink ref="USG135" location="All!B1555" display="PSYK_SKSOPR" xr:uid="{C43DF2E1-9FBD-4DA7-ACEE-71CB069602FA}"/>
    <hyperlink ref="USO135" location="All!B1555" display="PSYK_SKSOPR" xr:uid="{A726725A-FDB7-4E4D-91A7-18CC60A60AB8}"/>
    <hyperlink ref="USW135" location="All!B1555" display="PSYK_SKSOPR" xr:uid="{B9522188-03EB-4DA9-B193-57C0C16FC64A}"/>
    <hyperlink ref="UTE135" location="All!B1555" display="PSYK_SKSOPR" xr:uid="{ADA9BC87-0A9C-4A3A-95F5-91FEC9414CA8}"/>
    <hyperlink ref="UTM135" location="All!B1555" display="PSYK_SKSOPR" xr:uid="{D73AB95E-25AE-4175-AEAE-534B07B3A31B}"/>
    <hyperlink ref="UTU135" location="All!B1555" display="PSYK_SKSOPR" xr:uid="{BCC8FA01-643B-4F6B-8F46-B4F23BD98724}"/>
    <hyperlink ref="UUC135" location="All!B1555" display="PSYK_SKSOPR" xr:uid="{415B1F0A-868B-4C10-9628-36F1BF48410F}"/>
    <hyperlink ref="UUK135" location="All!B1555" display="PSYK_SKSOPR" xr:uid="{5A458A08-653C-45E9-86D8-EA43E114748E}"/>
    <hyperlink ref="UUS135" location="All!B1555" display="PSYK_SKSOPR" xr:uid="{6C53A7A3-6D6B-43AD-AFB1-D354DD32484F}"/>
    <hyperlink ref="UVA135" location="All!B1555" display="PSYK_SKSOPR" xr:uid="{2A5AC0BF-B4A6-4895-91A4-513422102322}"/>
    <hyperlink ref="UVI135" location="All!B1555" display="PSYK_SKSOPR" xr:uid="{7E845599-5D28-4CDE-AB32-70FEC3B66579}"/>
    <hyperlink ref="UVQ135" location="All!B1555" display="PSYK_SKSOPR" xr:uid="{AB3CF7B8-C52E-4790-860A-8DB2AEAA8F0B}"/>
    <hyperlink ref="UVY135" location="All!B1555" display="PSYK_SKSOPR" xr:uid="{C81308D6-9E32-4447-926A-4CB5DD1587F8}"/>
    <hyperlink ref="UWG135" location="All!B1555" display="PSYK_SKSOPR" xr:uid="{98102CBB-FFCA-4D9B-AE76-417222F2388C}"/>
    <hyperlink ref="UWO135" location="All!B1555" display="PSYK_SKSOPR" xr:uid="{61634F05-E08E-441F-B7E8-26194E9DDDA2}"/>
    <hyperlink ref="UWW135" location="All!B1555" display="PSYK_SKSOPR" xr:uid="{9496D354-9FC7-48F9-8179-623C0A03FF0F}"/>
    <hyperlink ref="UXE135" location="All!B1555" display="PSYK_SKSOPR" xr:uid="{4D0517CD-75E9-4D7E-B586-AEBBDBA28CEA}"/>
    <hyperlink ref="UXM135" location="All!B1555" display="PSYK_SKSOPR" xr:uid="{4A5BA3F1-032C-4DEC-8199-088465B9036C}"/>
    <hyperlink ref="UXU135" location="All!B1555" display="PSYK_SKSOPR" xr:uid="{B6F87F9C-DC93-4D3F-936B-1CCD346606D3}"/>
    <hyperlink ref="UYC135" location="All!B1555" display="PSYK_SKSOPR" xr:uid="{02A04E8D-B51E-4F24-9DBE-DB21D1A71077}"/>
    <hyperlink ref="UYK135" location="All!B1555" display="PSYK_SKSOPR" xr:uid="{7134F33C-A9A0-4260-9325-22EE4AA63C22}"/>
    <hyperlink ref="UYS135" location="All!B1555" display="PSYK_SKSOPR" xr:uid="{D85C9391-83AF-4C15-82FA-E9DA611B306A}"/>
    <hyperlink ref="UZA135" location="All!B1555" display="PSYK_SKSOPR" xr:uid="{3B26D044-2C58-4469-A611-FA77CE70F7A2}"/>
    <hyperlink ref="UZI135" location="All!B1555" display="PSYK_SKSOPR" xr:uid="{08E77145-59E5-4423-B8AD-D7023E536F13}"/>
    <hyperlink ref="UZQ135" location="All!B1555" display="PSYK_SKSOPR" xr:uid="{C2E2D7F3-A6BE-438C-B7F2-40C277171A6C}"/>
    <hyperlink ref="UZY135" location="All!B1555" display="PSYK_SKSOPR" xr:uid="{52A81EAB-0F5E-4B71-9886-616103077B57}"/>
    <hyperlink ref="VAG135" location="All!B1555" display="PSYK_SKSOPR" xr:uid="{CE014FFA-EDA2-484E-BF88-07BF55595E40}"/>
    <hyperlink ref="VAO135" location="All!B1555" display="PSYK_SKSOPR" xr:uid="{EF2A32D6-2057-493E-8227-6B488A18C154}"/>
    <hyperlink ref="VAW135" location="All!B1555" display="PSYK_SKSOPR" xr:uid="{742E68CB-8BA0-4753-93FD-2206264B6FE6}"/>
    <hyperlink ref="VBE135" location="All!B1555" display="PSYK_SKSOPR" xr:uid="{E952B3C9-F862-4068-B7EC-BE60D93D8935}"/>
    <hyperlink ref="VBM135" location="All!B1555" display="PSYK_SKSOPR" xr:uid="{B732CD34-E78D-4F83-BAD1-DA6A9E4AAEB6}"/>
    <hyperlink ref="VBU135" location="All!B1555" display="PSYK_SKSOPR" xr:uid="{2CE57662-19DB-4359-814B-0A07C6BBA3AB}"/>
    <hyperlink ref="VCC135" location="All!B1555" display="PSYK_SKSOPR" xr:uid="{F6394E55-BBE0-4628-B584-F596CBEE0AF0}"/>
    <hyperlink ref="VCK135" location="All!B1555" display="PSYK_SKSOPR" xr:uid="{50272D8D-A062-4834-95FB-5E8998B31B02}"/>
    <hyperlink ref="VCS135" location="All!B1555" display="PSYK_SKSOPR" xr:uid="{FFBC2E43-903D-433C-8080-683291324830}"/>
    <hyperlink ref="VDA135" location="All!B1555" display="PSYK_SKSOPR" xr:uid="{BA98F8BC-BE4C-457B-B9FD-65A60947F554}"/>
    <hyperlink ref="VDI135" location="All!B1555" display="PSYK_SKSOPR" xr:uid="{2F022D18-CD50-499B-914A-E878EEDFD81D}"/>
    <hyperlink ref="VDQ135" location="All!B1555" display="PSYK_SKSOPR" xr:uid="{E0C2C256-AF9E-4F65-8695-E018BF36CDB4}"/>
    <hyperlink ref="VDY135" location="All!B1555" display="PSYK_SKSOPR" xr:uid="{7689A513-608E-42B7-B260-7508EE087F89}"/>
    <hyperlink ref="VEG135" location="All!B1555" display="PSYK_SKSOPR" xr:uid="{C3379545-D0F5-4646-AB35-FABDF441FB48}"/>
    <hyperlink ref="VEO135" location="All!B1555" display="PSYK_SKSOPR" xr:uid="{6E991EA7-690D-4C3D-9C46-F5ACE15B9A88}"/>
    <hyperlink ref="VEW135" location="All!B1555" display="PSYK_SKSOPR" xr:uid="{826B12A3-0D7D-4076-B3E9-14EA73044AA3}"/>
    <hyperlink ref="VFE135" location="All!B1555" display="PSYK_SKSOPR" xr:uid="{6E599227-66EF-4F00-905E-F953A80A9F0D}"/>
    <hyperlink ref="VFM135" location="All!B1555" display="PSYK_SKSOPR" xr:uid="{B976FF9B-4CA6-4013-B943-40CC0D81F0F5}"/>
    <hyperlink ref="VFU135" location="All!B1555" display="PSYK_SKSOPR" xr:uid="{74BCBA37-724C-4578-B41B-D8490D13D396}"/>
    <hyperlink ref="VGC135" location="All!B1555" display="PSYK_SKSOPR" xr:uid="{73F705A9-4962-4FF7-926B-FB738C55B79A}"/>
    <hyperlink ref="VGK135" location="All!B1555" display="PSYK_SKSOPR" xr:uid="{EECCB784-37C1-45EB-A289-2D9109A83C00}"/>
    <hyperlink ref="VGS135" location="All!B1555" display="PSYK_SKSOPR" xr:uid="{C78D3078-C400-4371-8280-7140CBD02DCB}"/>
    <hyperlink ref="VHA135" location="All!B1555" display="PSYK_SKSOPR" xr:uid="{DF07D456-A755-45EB-AF17-A42043D32A87}"/>
    <hyperlink ref="VHI135" location="All!B1555" display="PSYK_SKSOPR" xr:uid="{8B42451E-778B-48FB-B2B6-5BAC95639988}"/>
    <hyperlink ref="VHQ135" location="All!B1555" display="PSYK_SKSOPR" xr:uid="{2A5DEDE0-B014-468D-8A96-9560548B8D55}"/>
    <hyperlink ref="VHY135" location="All!B1555" display="PSYK_SKSOPR" xr:uid="{7D3517E8-F58C-4521-B2A9-64EC3DA08A06}"/>
    <hyperlink ref="VIG135" location="All!B1555" display="PSYK_SKSOPR" xr:uid="{2A8044F4-7DF3-48C2-A6EC-0300202A573C}"/>
    <hyperlink ref="VIO135" location="All!B1555" display="PSYK_SKSOPR" xr:uid="{E53EB778-9FED-4911-B020-9A28D16B8F6C}"/>
    <hyperlink ref="VIW135" location="All!B1555" display="PSYK_SKSOPR" xr:uid="{9523A23A-11DF-4328-B90C-DFB33BE81550}"/>
    <hyperlink ref="VJE135" location="All!B1555" display="PSYK_SKSOPR" xr:uid="{874D703A-B227-4E91-9B97-C57C8E8B002A}"/>
    <hyperlink ref="VJM135" location="All!B1555" display="PSYK_SKSOPR" xr:uid="{20F76D99-BDBA-4C46-8C1A-90E434F76513}"/>
    <hyperlink ref="VJU135" location="All!B1555" display="PSYK_SKSOPR" xr:uid="{17417108-26AE-48C6-A5E8-81EEA21105DC}"/>
    <hyperlink ref="VKC135" location="All!B1555" display="PSYK_SKSOPR" xr:uid="{CE6B8107-0F6F-44E9-BAD5-2E2CB960254B}"/>
    <hyperlink ref="VKK135" location="All!B1555" display="PSYK_SKSOPR" xr:uid="{F2007414-4192-4BC8-A411-575D0F14A9CF}"/>
    <hyperlink ref="VKS135" location="All!B1555" display="PSYK_SKSOPR" xr:uid="{5CCAD3D3-571D-4E43-BBB6-D4D7C2A03301}"/>
    <hyperlink ref="VLA135" location="All!B1555" display="PSYK_SKSOPR" xr:uid="{654DCC37-9BCC-4024-A1C8-DE4FA4E6B1CE}"/>
    <hyperlink ref="VLI135" location="All!B1555" display="PSYK_SKSOPR" xr:uid="{F3F3915C-819E-4B35-A468-EC235AC59700}"/>
    <hyperlink ref="VLQ135" location="All!B1555" display="PSYK_SKSOPR" xr:uid="{257E0DA9-BC2E-43F3-989E-08FF52FEE2A9}"/>
    <hyperlink ref="VLY135" location="All!B1555" display="PSYK_SKSOPR" xr:uid="{E0D64E6F-5DB1-4E82-A077-22A93F5D3A36}"/>
    <hyperlink ref="VMG135" location="All!B1555" display="PSYK_SKSOPR" xr:uid="{1EB97EAD-FF9D-4D87-BBC2-BD07A11D911F}"/>
    <hyperlink ref="VMO135" location="All!B1555" display="PSYK_SKSOPR" xr:uid="{29C2AB26-A76E-49D5-B757-8C33BB4AEC2D}"/>
    <hyperlink ref="VMW135" location="All!B1555" display="PSYK_SKSOPR" xr:uid="{68E5A8B6-40A8-46A9-BA6E-017361850845}"/>
    <hyperlink ref="VNE135" location="All!B1555" display="PSYK_SKSOPR" xr:uid="{BBB933E6-71D2-43ED-93A9-8C9DCA8E3084}"/>
    <hyperlink ref="VNM135" location="All!B1555" display="PSYK_SKSOPR" xr:uid="{5C59FDF5-6266-4CC6-8672-CED8D0D3F23E}"/>
    <hyperlink ref="VNU135" location="All!B1555" display="PSYK_SKSOPR" xr:uid="{F50108FD-7AD6-48CA-985F-8EABAF62F894}"/>
    <hyperlink ref="VOC135" location="All!B1555" display="PSYK_SKSOPR" xr:uid="{52CC6310-B495-4025-8897-74E6C7245C95}"/>
    <hyperlink ref="VOK135" location="All!B1555" display="PSYK_SKSOPR" xr:uid="{2D68DC53-4D36-4A11-AEDA-D8516BC3871E}"/>
    <hyperlink ref="VOS135" location="All!B1555" display="PSYK_SKSOPR" xr:uid="{10888215-B106-42D7-A917-ED15E1A6D76A}"/>
    <hyperlink ref="VPA135" location="All!B1555" display="PSYK_SKSOPR" xr:uid="{C3F05272-09EC-4907-B81A-7A3BC5523B9A}"/>
    <hyperlink ref="VPI135" location="All!B1555" display="PSYK_SKSOPR" xr:uid="{D38F1293-9D85-4FD9-8CF8-392C65CDB9D6}"/>
    <hyperlink ref="VPQ135" location="All!B1555" display="PSYK_SKSOPR" xr:uid="{7D6C7033-D7C7-4265-9AA6-EBBDA332A670}"/>
    <hyperlink ref="VPY135" location="All!B1555" display="PSYK_SKSOPR" xr:uid="{B9C28266-5931-48D4-B1D1-1D9A32F97F3F}"/>
    <hyperlink ref="VQG135" location="All!B1555" display="PSYK_SKSOPR" xr:uid="{2F8449B7-9C50-4E5D-9088-F4DA5D2E2D21}"/>
    <hyperlink ref="VQO135" location="All!B1555" display="PSYK_SKSOPR" xr:uid="{58399572-40ED-4481-8C92-BB23BAD1A402}"/>
    <hyperlink ref="VQW135" location="All!B1555" display="PSYK_SKSOPR" xr:uid="{65AE0EE7-20C8-410F-AE02-8CEBC5A8FF8D}"/>
    <hyperlink ref="VRE135" location="All!B1555" display="PSYK_SKSOPR" xr:uid="{365F7AB0-541A-40B3-B9A5-C1A887ACE558}"/>
    <hyperlink ref="VRM135" location="All!B1555" display="PSYK_SKSOPR" xr:uid="{02F85844-5D5F-441D-87BE-E0347D49BEEF}"/>
    <hyperlink ref="VRU135" location="All!B1555" display="PSYK_SKSOPR" xr:uid="{B23D8C61-5AA9-4EB5-98A8-8C8386AF5216}"/>
    <hyperlink ref="VSC135" location="All!B1555" display="PSYK_SKSOPR" xr:uid="{7EB027CE-9479-4404-B261-D46AE555524E}"/>
    <hyperlink ref="VSK135" location="All!B1555" display="PSYK_SKSOPR" xr:uid="{F9B96D86-B2F2-4B67-98ED-0CA09A7A6696}"/>
    <hyperlink ref="VSS135" location="All!B1555" display="PSYK_SKSOPR" xr:uid="{C0E5E63A-556C-4CE8-85E5-81F7D76B9424}"/>
    <hyperlink ref="VTA135" location="All!B1555" display="PSYK_SKSOPR" xr:uid="{03A2A6BB-AD2A-4FEB-AE88-C52114827754}"/>
    <hyperlink ref="VTI135" location="All!B1555" display="PSYK_SKSOPR" xr:uid="{B3660D07-AAA0-4BEC-9BAD-66470D2F9185}"/>
    <hyperlink ref="VTQ135" location="All!B1555" display="PSYK_SKSOPR" xr:uid="{C56E1205-0FF7-427F-844A-09987131CAE3}"/>
    <hyperlink ref="VTY135" location="All!B1555" display="PSYK_SKSOPR" xr:uid="{3D3AD3D6-078D-4F03-8EDC-CEC6755C549C}"/>
    <hyperlink ref="VUG135" location="All!B1555" display="PSYK_SKSOPR" xr:uid="{F22940B0-7545-4237-9C6C-15AA7B7BED11}"/>
    <hyperlink ref="VUO135" location="All!B1555" display="PSYK_SKSOPR" xr:uid="{2268C8FD-C569-4AE7-A308-C336324D353F}"/>
    <hyperlink ref="VUW135" location="All!B1555" display="PSYK_SKSOPR" xr:uid="{82FD6ACF-0AF4-4E9A-BC0D-B0280D0BA415}"/>
    <hyperlink ref="VVE135" location="All!B1555" display="PSYK_SKSOPR" xr:uid="{CEF9C7D8-E5C8-43C6-8732-445BD7A9960B}"/>
    <hyperlink ref="VVM135" location="All!B1555" display="PSYK_SKSOPR" xr:uid="{2A900F88-43EB-4744-988C-287FD9C26B54}"/>
    <hyperlink ref="VVU135" location="All!B1555" display="PSYK_SKSOPR" xr:uid="{B665D406-D8C9-46A3-BB22-C03132DF3A5E}"/>
    <hyperlink ref="VWC135" location="All!B1555" display="PSYK_SKSOPR" xr:uid="{44F5CD17-0185-4033-8B45-6C5B34C775D5}"/>
    <hyperlink ref="VWK135" location="All!B1555" display="PSYK_SKSOPR" xr:uid="{12394443-1500-4BDF-8AA1-C69FC6628208}"/>
    <hyperlink ref="VWS135" location="All!B1555" display="PSYK_SKSOPR" xr:uid="{6167704C-B7A6-42BD-8334-4C99CAA7470B}"/>
    <hyperlink ref="VXA135" location="All!B1555" display="PSYK_SKSOPR" xr:uid="{DA3EF43A-B87C-4DC9-9837-F90C73D3F360}"/>
    <hyperlink ref="VXI135" location="All!B1555" display="PSYK_SKSOPR" xr:uid="{D61A5FF5-3F35-4C02-8001-88E2D3640D5E}"/>
    <hyperlink ref="VXQ135" location="All!B1555" display="PSYK_SKSOPR" xr:uid="{BC8D88CC-FB5F-4A7E-B138-9633505B1A04}"/>
    <hyperlink ref="VXY135" location="All!B1555" display="PSYK_SKSOPR" xr:uid="{EE4F3AE6-E5AB-4798-AC3D-0EAB17D9DB33}"/>
    <hyperlink ref="VYG135" location="All!B1555" display="PSYK_SKSOPR" xr:uid="{D3F3D92F-BB74-4216-B24C-3429E3107FFB}"/>
    <hyperlink ref="VYO135" location="All!B1555" display="PSYK_SKSOPR" xr:uid="{5026D1E8-9B92-46F7-9718-2FDF2AAAC946}"/>
    <hyperlink ref="VYW135" location="All!B1555" display="PSYK_SKSOPR" xr:uid="{7C1F13DB-0C78-4F15-B268-AA01788A7524}"/>
    <hyperlink ref="VZE135" location="All!B1555" display="PSYK_SKSOPR" xr:uid="{2EE400C1-0E48-40B8-ADA2-4343D58E3A1E}"/>
    <hyperlink ref="VZM135" location="All!B1555" display="PSYK_SKSOPR" xr:uid="{AD774D4A-FEB3-418A-BCAE-CEBA99AF4688}"/>
    <hyperlink ref="VZU135" location="All!B1555" display="PSYK_SKSOPR" xr:uid="{6815AFC6-FB2A-43B1-9F1C-550E17A22CFE}"/>
    <hyperlink ref="WAC135" location="All!B1555" display="PSYK_SKSOPR" xr:uid="{A13F5BDC-873A-49F6-8B93-4436C5380D19}"/>
    <hyperlink ref="WAK135" location="All!B1555" display="PSYK_SKSOPR" xr:uid="{4C6AAAB6-B20C-4641-B617-B3A2C5AE02E6}"/>
    <hyperlink ref="WAS135" location="All!B1555" display="PSYK_SKSOPR" xr:uid="{0502B104-56EA-41EC-BD72-B25D28CBCD3D}"/>
    <hyperlink ref="WBA135" location="All!B1555" display="PSYK_SKSOPR" xr:uid="{58BA5FCF-9CF0-41BB-B716-D96A3FF61A96}"/>
    <hyperlink ref="WBI135" location="All!B1555" display="PSYK_SKSOPR" xr:uid="{6578C7FC-F1AD-4DA3-B29C-BA3891FB9FE5}"/>
    <hyperlink ref="WBQ135" location="All!B1555" display="PSYK_SKSOPR" xr:uid="{87FFC95D-3EA2-4EDB-85CD-B4B078A4526E}"/>
    <hyperlink ref="WBY135" location="All!B1555" display="PSYK_SKSOPR" xr:uid="{494D1745-23C8-4005-BE2B-ACB6B01329B4}"/>
    <hyperlink ref="WCG135" location="All!B1555" display="PSYK_SKSOPR" xr:uid="{0A60A04F-30E4-4AC8-9820-4AE7ED0B8460}"/>
    <hyperlink ref="WCO135" location="All!B1555" display="PSYK_SKSOPR" xr:uid="{635DBA45-811F-4A00-8996-D46778B7E988}"/>
    <hyperlink ref="WCW135" location="All!B1555" display="PSYK_SKSOPR" xr:uid="{E3B4E8E9-1A85-405D-9ECC-ED25C84C96DF}"/>
    <hyperlink ref="WDE135" location="All!B1555" display="PSYK_SKSOPR" xr:uid="{78C8B2B2-1BDA-4B23-8AAE-281B3B51ECC5}"/>
    <hyperlink ref="WDM135" location="All!B1555" display="PSYK_SKSOPR" xr:uid="{B67911E4-EB3D-49BC-B2B2-AB55A959BB2B}"/>
    <hyperlink ref="WDU135" location="All!B1555" display="PSYK_SKSOPR" xr:uid="{1620144E-805D-491C-8C87-641FEA749580}"/>
    <hyperlink ref="WEC135" location="All!B1555" display="PSYK_SKSOPR" xr:uid="{03EB6ECD-C6DB-4FA1-AAA7-EA07D5A193F1}"/>
    <hyperlink ref="WEK135" location="All!B1555" display="PSYK_SKSOPR" xr:uid="{FBA72F2E-2DB3-4202-BDBA-55966909FA64}"/>
    <hyperlink ref="WES135" location="All!B1555" display="PSYK_SKSOPR" xr:uid="{4B59A016-2AEE-445B-A40A-D11C01E20182}"/>
    <hyperlink ref="WFA135" location="All!B1555" display="PSYK_SKSOPR" xr:uid="{8429D1BE-6868-4321-B003-28B35872E7E6}"/>
    <hyperlink ref="WFI135" location="All!B1555" display="PSYK_SKSOPR" xr:uid="{254667B4-3E81-4622-92EC-64CD5ED618CC}"/>
    <hyperlink ref="WFQ135" location="All!B1555" display="PSYK_SKSOPR" xr:uid="{919459A7-C825-4051-8654-66617E92FB06}"/>
    <hyperlink ref="WFY135" location="All!B1555" display="PSYK_SKSOPR" xr:uid="{FE6E6F5D-D75F-49C8-BB31-D8D7BE00D813}"/>
    <hyperlink ref="WGG135" location="All!B1555" display="PSYK_SKSOPR" xr:uid="{1261CDF4-BE7E-4C6B-B2FB-BC2CFCD8CFDD}"/>
    <hyperlink ref="WGO135" location="All!B1555" display="PSYK_SKSOPR" xr:uid="{EE6AE713-AB46-44D2-967C-D7E0C4570E04}"/>
    <hyperlink ref="WGW135" location="All!B1555" display="PSYK_SKSOPR" xr:uid="{35C8B1FE-1445-421D-B203-9A81B75E98A2}"/>
    <hyperlink ref="WHE135" location="All!B1555" display="PSYK_SKSOPR" xr:uid="{0F4D7A7D-0448-4AF5-92C7-92F838EBF8E4}"/>
    <hyperlink ref="WHM135" location="All!B1555" display="PSYK_SKSOPR" xr:uid="{6E6D5B3F-F82C-4BD2-AE06-CF7F0FE5D3EC}"/>
    <hyperlink ref="WHU135" location="All!B1555" display="PSYK_SKSOPR" xr:uid="{6921B188-1046-41CE-81FD-26C7D4BCA220}"/>
    <hyperlink ref="WIC135" location="All!B1555" display="PSYK_SKSOPR" xr:uid="{31935EE2-D1E8-4D0A-BF3D-9D36343B71A3}"/>
    <hyperlink ref="WIK135" location="All!B1555" display="PSYK_SKSOPR" xr:uid="{B15F31F6-B25B-4751-A43E-7E5C84AC52A6}"/>
    <hyperlink ref="WIS135" location="All!B1555" display="PSYK_SKSOPR" xr:uid="{A34EF5ED-C5A4-4B63-86E6-64930FB5B535}"/>
    <hyperlink ref="WJA135" location="All!B1555" display="PSYK_SKSOPR" xr:uid="{22FCCA46-34AE-4C59-8FB4-246455A9F1E9}"/>
    <hyperlink ref="WJI135" location="All!B1555" display="PSYK_SKSOPR" xr:uid="{E99A9A23-0812-488B-935F-284FCE0EE7A9}"/>
    <hyperlink ref="WJQ135" location="All!B1555" display="PSYK_SKSOPR" xr:uid="{4C5971FA-156B-4570-A9DB-2128A22E634C}"/>
    <hyperlink ref="WJY135" location="All!B1555" display="PSYK_SKSOPR" xr:uid="{8DD19DA5-CB09-41B8-A5A3-2A52FA9A2919}"/>
    <hyperlink ref="WKG135" location="All!B1555" display="PSYK_SKSOPR" xr:uid="{1897F557-BE3B-4C3E-955A-BB86A31CD588}"/>
    <hyperlink ref="WKO135" location="All!B1555" display="PSYK_SKSOPR" xr:uid="{308D1CBF-89DD-4E24-ADFC-249FA71DB3A3}"/>
    <hyperlink ref="WKW135" location="All!B1555" display="PSYK_SKSOPR" xr:uid="{42223789-FD21-4354-BB31-68B26EE79D86}"/>
    <hyperlink ref="WLE135" location="All!B1555" display="PSYK_SKSOPR" xr:uid="{183730CE-8B4E-4DF5-A144-73C68A81BA90}"/>
    <hyperlink ref="WLM135" location="All!B1555" display="PSYK_SKSOPR" xr:uid="{4B3F274A-DB3A-496E-8651-C6A22BD62592}"/>
    <hyperlink ref="WLU135" location="All!B1555" display="PSYK_SKSOPR" xr:uid="{CA3E5924-8176-47EE-A833-672679F7C5ED}"/>
    <hyperlink ref="WMC135" location="All!B1555" display="PSYK_SKSOPR" xr:uid="{5F9879A6-7771-42BC-9A15-9B3FA032F643}"/>
    <hyperlink ref="WMK135" location="All!B1555" display="PSYK_SKSOPR" xr:uid="{E82359B4-D803-4F5E-B6DD-AD69FFB94FCA}"/>
    <hyperlink ref="WMS135" location="All!B1555" display="PSYK_SKSOPR" xr:uid="{85030731-5A23-4E32-BE14-804DA8FBE2D0}"/>
    <hyperlink ref="WNA135" location="All!B1555" display="PSYK_SKSOPR" xr:uid="{3BEC81B7-A010-49BE-9F94-CF284ACCB91B}"/>
    <hyperlink ref="WNI135" location="All!B1555" display="PSYK_SKSOPR" xr:uid="{033B2E99-ED2D-484E-938D-320650BE7A2B}"/>
    <hyperlink ref="WNQ135" location="All!B1555" display="PSYK_SKSOPR" xr:uid="{EEB9E82C-1591-4CD3-9B20-5DCCAC1B34EC}"/>
    <hyperlink ref="WNY135" location="All!B1555" display="PSYK_SKSOPR" xr:uid="{97095728-89A1-4DD6-838C-545C60EC4845}"/>
    <hyperlink ref="WOG135" location="All!B1555" display="PSYK_SKSOPR" xr:uid="{102F2ADF-0A85-4CB8-9E30-4DB7184393C6}"/>
    <hyperlink ref="WOO135" location="All!B1555" display="PSYK_SKSOPR" xr:uid="{C649461C-8056-4ADC-A6A3-56F72AE31404}"/>
    <hyperlink ref="WOW135" location="All!B1555" display="PSYK_SKSOPR" xr:uid="{070ED7B8-8F7E-4E7A-A059-FB3A394304D5}"/>
    <hyperlink ref="WPE135" location="All!B1555" display="PSYK_SKSOPR" xr:uid="{476F8618-B99D-4176-AEEE-4D2765389738}"/>
    <hyperlink ref="WPM135" location="All!B1555" display="PSYK_SKSOPR" xr:uid="{5989B268-878E-4CAA-8BE6-17B2CC422DC2}"/>
    <hyperlink ref="WPU135" location="All!B1555" display="PSYK_SKSOPR" xr:uid="{AAB792CE-D478-452B-8C2D-A10BC5CD34E4}"/>
    <hyperlink ref="WQC135" location="All!B1555" display="PSYK_SKSOPR" xr:uid="{E3759F02-D8E5-4DA5-9696-AE1F2CAF7986}"/>
    <hyperlink ref="WQK135" location="All!B1555" display="PSYK_SKSOPR" xr:uid="{4902D079-8701-4936-86C8-A0DCD9773970}"/>
    <hyperlink ref="WQS135" location="All!B1555" display="PSYK_SKSOPR" xr:uid="{9A008BFF-A676-47B2-BB2F-0E309A5F6000}"/>
    <hyperlink ref="WRA135" location="All!B1555" display="PSYK_SKSOPR" xr:uid="{EC27565C-2F60-4F47-8309-3D0DBFBB68F0}"/>
    <hyperlink ref="WRI135" location="All!B1555" display="PSYK_SKSOPR" xr:uid="{F7C27C12-026B-4F17-8BF5-7D53E2D60FE6}"/>
    <hyperlink ref="WRQ135" location="All!B1555" display="PSYK_SKSOPR" xr:uid="{13B98EE9-DF76-4A10-B0DE-91AE04D35AAA}"/>
    <hyperlink ref="WRY135" location="All!B1555" display="PSYK_SKSOPR" xr:uid="{E29F610A-86A1-426A-B3A0-490E66103BDA}"/>
    <hyperlink ref="WSG135" location="All!B1555" display="PSYK_SKSOPR" xr:uid="{A2D2CBCE-6007-4839-955B-A639CA480DCB}"/>
    <hyperlink ref="WSO135" location="All!B1555" display="PSYK_SKSOPR" xr:uid="{BEC3C8B3-9440-4D39-8C73-5089E1A204C1}"/>
    <hyperlink ref="WSW135" location="All!B1555" display="PSYK_SKSOPR" xr:uid="{50E2A222-D0DE-4157-8BAE-87E10E7FA92C}"/>
    <hyperlink ref="WTE135" location="All!B1555" display="PSYK_SKSOPR" xr:uid="{83CF5532-AFDA-49F5-8BEA-C1875A691F4D}"/>
    <hyperlink ref="WTM135" location="All!B1555" display="PSYK_SKSOPR" xr:uid="{E20144A3-20CE-4651-BB11-F0A397CDCA0F}"/>
    <hyperlink ref="WTU135" location="All!B1555" display="PSYK_SKSOPR" xr:uid="{0D533CBE-83F1-4BCC-856B-AABA12654B47}"/>
    <hyperlink ref="WUC135" location="All!B1555" display="PSYK_SKSOPR" xr:uid="{8E230B4E-99B9-495D-83DE-3C43664D4AAF}"/>
    <hyperlink ref="WUK135" location="All!B1555" display="PSYK_SKSOPR" xr:uid="{77DA6B34-E2C0-489A-AD65-93AF00637E74}"/>
    <hyperlink ref="WUS135" location="All!B1555" display="PSYK_SKSOPR" xr:uid="{DF626FD1-1423-4D6D-8613-BC59C4050FEA}"/>
    <hyperlink ref="WVA135" location="All!B1555" display="PSYK_SKSOPR" xr:uid="{8699BE88-8FF4-49C9-BA7E-9B1C7D6C0B0E}"/>
    <hyperlink ref="WVI135" location="All!B1555" display="PSYK_SKSOPR" xr:uid="{95DA5B8A-813C-40B4-AF88-4219E0FC5C15}"/>
    <hyperlink ref="WVQ135" location="All!B1555" display="PSYK_SKSOPR" xr:uid="{54B60665-6F55-4FEA-BD2D-842798E640BE}"/>
    <hyperlink ref="WVY135" location="All!B1555" display="PSYK_SKSOPR" xr:uid="{E507C1C1-AA00-4947-A74A-70F1CCD94DFF}"/>
    <hyperlink ref="WWG135" location="All!B1555" display="PSYK_SKSOPR" xr:uid="{E406E132-A5E8-480C-85D6-DC8A38F03047}"/>
    <hyperlink ref="WWO135" location="All!B1555" display="PSYK_SKSOPR" xr:uid="{CF673743-F39B-430E-90B8-3E7DB2B0546E}"/>
    <hyperlink ref="WWW135" location="All!B1555" display="PSYK_SKSOPR" xr:uid="{584C3405-1873-4536-BC3D-63BC6FD43FE4}"/>
    <hyperlink ref="WXE135" location="All!B1555" display="PSYK_SKSOPR" xr:uid="{A69F187B-70CF-40F3-95A8-D549011700C4}"/>
    <hyperlink ref="WXM135" location="All!B1555" display="PSYK_SKSOPR" xr:uid="{37F5B37C-B690-4E25-9BBB-3AC8880C2BF6}"/>
    <hyperlink ref="WXU135" location="All!B1555" display="PSYK_SKSOPR" xr:uid="{360B175A-84BC-46F6-AA79-1298F0371F20}"/>
    <hyperlink ref="WYC135" location="All!B1555" display="PSYK_SKSOPR" xr:uid="{9FB4709B-F994-4D3B-AABB-D774624AFEB9}"/>
    <hyperlink ref="WYK135" location="All!B1555" display="PSYK_SKSOPR" xr:uid="{ACB0E93D-F0AA-47B6-BD39-D7BE2BD1D648}"/>
    <hyperlink ref="WYS135" location="All!B1555" display="PSYK_SKSOPR" xr:uid="{E4DD0D1F-844F-4F82-ADE1-76D6BC719B1D}"/>
    <hyperlink ref="WZA135" location="All!B1555" display="PSYK_SKSOPR" xr:uid="{20136FE9-4FDA-485B-B15C-8F421DBA4ECD}"/>
    <hyperlink ref="WZI135" location="All!B1555" display="PSYK_SKSOPR" xr:uid="{1C2080F2-EA69-470B-8D26-D604FD97B655}"/>
    <hyperlink ref="WZQ135" location="All!B1555" display="PSYK_SKSOPR" xr:uid="{23CC33AB-231F-45BC-9569-5438F0DB19A9}"/>
    <hyperlink ref="WZY135" location="All!B1555" display="PSYK_SKSOPR" xr:uid="{9CF8BC4B-A135-4D06-BFE8-763465C5DC5A}"/>
    <hyperlink ref="XAG135" location="All!B1555" display="PSYK_SKSOPR" xr:uid="{2516440B-5E82-4FE1-82FC-BDB9658C2BF7}"/>
    <hyperlink ref="XAO135" location="All!B1555" display="PSYK_SKSOPR" xr:uid="{21311CE1-6502-4EB5-94FC-A142C9D84C4B}"/>
    <hyperlink ref="XAW135" location="All!B1555" display="PSYK_SKSOPR" xr:uid="{8FD8EEE8-D115-4057-B28A-2351F311E600}"/>
    <hyperlink ref="XBE135" location="All!B1555" display="PSYK_SKSOPR" xr:uid="{0F8F5FA5-EDD1-4687-B18B-9B7759A8E651}"/>
    <hyperlink ref="XBM135" location="All!B1555" display="PSYK_SKSOPR" xr:uid="{E4D750A2-AE66-4EBD-83A2-2D239CB46966}"/>
    <hyperlink ref="XBU135" location="All!B1555" display="PSYK_SKSOPR" xr:uid="{5F3B9943-CC89-4F20-9C8B-A0AAEE288367}"/>
    <hyperlink ref="XCC135" location="All!B1555" display="PSYK_SKSOPR" xr:uid="{1E7D5D0F-96C3-4CC0-9120-1B03C1752FD5}"/>
    <hyperlink ref="XCK135" location="All!B1555" display="PSYK_SKSOPR" xr:uid="{F8B510E9-0B9F-4AEB-A2EF-EA0710B7DD4A}"/>
    <hyperlink ref="XCS135" location="All!B1555" display="PSYK_SKSOPR" xr:uid="{90443365-98E3-430D-BEDE-C21575E1F3D4}"/>
    <hyperlink ref="XDA135" location="All!B1555" display="PSYK_SKSOPR" xr:uid="{5A945359-7D6B-4A84-A082-E7C17F6EDB02}"/>
    <hyperlink ref="XDI135" location="All!B1555" display="PSYK_SKSOPR" xr:uid="{23B3FC5E-4214-4F78-A4DE-0DC8DCE85E63}"/>
    <hyperlink ref="XDQ135" location="All!B1555" display="PSYK_SKSOPR" xr:uid="{86E9E571-441E-4C5B-84A7-F5F5D23A924E}"/>
    <hyperlink ref="XDY135" location="All!B1555" display="PSYK_SKSOPR" xr:uid="{74498AA0-1BA2-47B5-8B04-24E60F664409}"/>
    <hyperlink ref="XEG135" location="All!B1555" display="PSYK_SKSOPR" xr:uid="{846321AC-DAF7-4B0A-90B9-29C765DBAE9A}"/>
    <hyperlink ref="XEO135" location="All!B1555" display="PSYK_SKSOPR" xr:uid="{2F9CC581-3027-47A1-A0C7-305D08C52515}"/>
    <hyperlink ref="XEW135" location="All!B1555" display="PSYK_SKSOPR" xr:uid="{766FEA58-D5F2-4A6C-B16A-E3B316498616}"/>
    <hyperlink ref="A136" location="LPR_SKSUBE" display="PSYK_SKSUBE" xr:uid="{F2E7CC18-DC3B-48E6-B2AC-8B662FC120E6}"/>
    <hyperlink ref="H136" r:id="rId2110" xr:uid="{60EC0210-6173-4F24-8ACC-9D1559CFCE9F}"/>
    <hyperlink ref="H125" r:id="rId2111" xr:uid="{0EB511EC-5A42-444C-9451-22D389C151EC}"/>
    <hyperlink ref="A127" location="LPR_SKSUBE" display="LPR_SKSUBE" xr:uid="{DB562636-510A-4417-BE6E-A94A15AF7FD3}"/>
    <hyperlink ref="A128" location="MFR" display="MFR" xr:uid="{CCB0C5B8-59B3-4816-ADED-3EFBAA9E4EE9}"/>
    <hyperlink ref="A129" location="MFRDFOED" display="MFRDFOED" xr:uid="{172A2DB3-9153-43EF-94E3-2697ACCE8B1D}"/>
    <hyperlink ref="A130" location="MFRHJMFO" display="MFRHJMFO" xr:uid="{66BD8251-DEBB-489A-966E-E2E900EC91C4}"/>
    <hyperlink ref="H130" r:id="rId2112" xr:uid="{EA396520-1457-434A-86F7-DB01824A3CCC}"/>
    <hyperlink ref="H129" r:id="rId2113" xr:uid="{B3F69467-0369-4F8A-9CB6-42FFA616532B}"/>
    <hyperlink ref="H128" r:id="rId2114" xr:uid="{9D08B8B6-A259-4A69-BB0D-D60B9483B239}"/>
    <hyperlink ref="H127" r:id="rId2115" xr:uid="{7E7BBFE0-7D29-488E-8AD1-284361D2ABFC}"/>
    <hyperlink ref="H106" r:id="rId2116" xr:uid="{831B18C9-8AF5-4237-B645-10876CF8DE9D}"/>
    <hyperlink ref="H103" r:id="rId2117" xr:uid="{5833EE32-55A6-49DE-8916-03991427F1E8}"/>
    <hyperlink ref="H97" r:id="rId2118" xr:uid="{A728EAFA-3249-4069-BC12-8589DCE1CC63}"/>
    <hyperlink ref="H96" r:id="rId2119" xr:uid="{E21D2175-7C5B-4BB8-9B1E-34573D59E10B}"/>
    <hyperlink ref="H94" r:id="rId2120" xr:uid="{93C44FCF-BDD9-4638-AE84-59F5B1158943}"/>
    <hyperlink ref="H92" r:id="rId2121" xr:uid="{A5BD7C88-7C80-498F-A143-F80C04B3D738}"/>
    <hyperlink ref="H87" r:id="rId2122" xr:uid="{8A6750C5-A951-4AC9-AC0D-CD84C77993D5}"/>
    <hyperlink ref="H85" r:id="rId2123" xr:uid="{7C3DAD88-006B-4EBA-B7EE-0128842233DC}"/>
    <hyperlink ref="H83" r:id="rId2124" xr:uid="{9FBFF347-D006-4FBD-AD07-C82BAC09A386}"/>
    <hyperlink ref="H79" r:id="rId2125" xr:uid="{22869D07-57DB-46D1-8F58-D893FE0B3BC3}"/>
    <hyperlink ref="H78" r:id="rId2126" xr:uid="{E8C5D0B6-AE4E-4929-B349-8F36C3486737}"/>
    <hyperlink ref="H77" r:id="rId2127" xr:uid="{A21C730E-7F92-4C4A-BBEE-A2C9AEDCFF43}"/>
    <hyperlink ref="H76" r:id="rId2128" xr:uid="{13BFFC43-0FB4-40FF-8729-923D76A1A419}"/>
    <hyperlink ref="H72" r:id="rId2129" xr:uid="{B46736A5-2188-4F9C-AED4-A279F2AE885B}"/>
    <hyperlink ref="H68" r:id="rId2130" xr:uid="{0C3AC63B-0FA5-41CA-81C2-ACF4E656DE5C}"/>
    <hyperlink ref="H59" r:id="rId2131" xr:uid="{C986F405-6798-4E0C-A71F-13A3E1D63037}"/>
    <hyperlink ref="H58" r:id="rId2132" xr:uid="{36DCDA56-48CD-49AB-92DD-F81901DCBDBF}"/>
    <hyperlink ref="H57" r:id="rId2133" xr:uid="{7F7D0740-328E-41CC-9D05-37B1201DB325}"/>
    <hyperlink ref="H56" r:id="rId2134" xr:uid="{F259C331-B8AE-43C5-B76C-C71B7D55C56C}"/>
    <hyperlink ref="H51" r:id="rId2135" xr:uid="{68CB271D-C7F8-4732-A98C-343D3CE3F89C}"/>
    <hyperlink ref="H50" r:id="rId2136" xr:uid="{10B6D557-103C-45B2-8B0D-27AC3FAAFDF5}"/>
    <hyperlink ref="H45" r:id="rId2137" xr:uid="{C07EAF07-5668-45CA-8115-17729B22E680}"/>
    <hyperlink ref="H44" r:id="rId2138" xr:uid="{8914C005-4459-4EB1-AD9E-3741D145BAB8}"/>
    <hyperlink ref="H43" r:id="rId2139" xr:uid="{4C7E19B1-9E24-4761-8F4E-A8639A34144A}"/>
    <hyperlink ref="H42" r:id="rId2140" xr:uid="{AD6BEE19-7AC4-4BF6-B626-AE66170B1FDB}"/>
    <hyperlink ref="H41" r:id="rId2141" xr:uid="{25A6BCDC-1C3F-44C3-A162-4156609A8C27}"/>
    <hyperlink ref="H40" r:id="rId2142" xr:uid="{541E4160-A83B-4D98-99DD-2490BC8F4DA4}"/>
    <hyperlink ref="H33" r:id="rId2143" xr:uid="{94389BB9-A68D-41A3-B02C-CF8FA9419FD7}"/>
    <hyperlink ref="H32" r:id="rId2144" xr:uid="{8017AA12-BCFB-4BB2-BD19-EE5D1E4C4BD4}"/>
    <hyperlink ref="H30" r:id="rId2145" xr:uid="{4F20DE6B-EBE3-4E5A-8491-015CD4E420AF}"/>
    <hyperlink ref="H21" r:id="rId2146" xr:uid="{8A81E30D-EF71-4A21-B6D7-2C6BD7DCE859}"/>
    <hyperlink ref="H20" r:id="rId2147" xr:uid="{74D5AFAD-C27F-4DFC-86DD-07C7C5544CE5}"/>
    <hyperlink ref="H14" r:id="rId2148" xr:uid="{C346BFA4-DAB8-4E7C-BF8D-5C1B1219FDCD}"/>
    <hyperlink ref="H13" r:id="rId2149" xr:uid="{934BAFC4-D613-44DE-86BD-725421D05216}"/>
    <hyperlink ref="H12" r:id="rId2150" xr:uid="{300D801C-2236-4444-AFCE-C59B9A7E993B}"/>
    <hyperlink ref="H11" r:id="rId2151" xr:uid="{62C9F7F2-F1C9-414E-B7E7-39CC81433CFA}"/>
    <hyperlink ref="H10" r:id="rId2152" xr:uid="{74040B55-9263-41D1-AA48-57F1DD2238B9}"/>
    <hyperlink ref="H8" r:id="rId2153" xr:uid="{126C9D72-1A85-48FD-93FF-EF05B01EFDDB}"/>
  </hyperlinks>
  <pageMargins left="0.7" right="0.7" top="0.75" bottom="0.75" header="0.3" footer="0.3"/>
  <pageSetup paperSize="9" orientation="landscape" r:id="rId21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T2058"/>
  <sheetViews>
    <sheetView tabSelected="1" zoomScale="70" zoomScaleNormal="70" workbookViewId="0">
      <pane xSplit="11" ySplit="1" topLeftCell="BK2" activePane="bottomRight" state="frozen"/>
      <selection pane="topRight" activeCell="G1" sqref="G1"/>
      <selection pane="bottomLeft" activeCell="A2" sqref="A2"/>
      <selection pane="bottomRight"/>
    </sheetView>
  </sheetViews>
  <sheetFormatPr defaultRowHeight="15" customHeight="1" x14ac:dyDescent="0.25"/>
  <cols>
    <col min="1" max="1" width="35.42578125" customWidth="1"/>
    <col min="2" max="2" width="34.85546875" customWidth="1"/>
    <col min="3" max="3" width="10.140625" style="64" customWidth="1"/>
    <col min="4" max="4" width="25.7109375" customWidth="1"/>
    <col min="5" max="5" width="31.7109375" style="21" customWidth="1"/>
    <col min="6" max="6" width="17.42578125" style="4" customWidth="1"/>
    <col min="7" max="8" width="11.42578125" style="21" customWidth="1"/>
    <col min="9" max="10" width="8.5703125" customWidth="1"/>
    <col min="11" max="11" width="10.28515625" style="2" customWidth="1"/>
    <col min="12" max="41" width="5.7109375" customWidth="1"/>
    <col min="42" max="42" width="6.140625" customWidth="1"/>
    <col min="43" max="43" width="5.7109375" customWidth="1"/>
    <col min="44" max="44" width="6.140625" customWidth="1"/>
    <col min="45" max="48" width="6.28515625" customWidth="1"/>
    <col min="49" max="49" width="6.5703125" customWidth="1"/>
    <col min="50" max="50" width="6.28515625" customWidth="1"/>
    <col min="51" max="51" width="6.5703125" customWidth="1"/>
    <col min="52" max="59" width="5.7109375" customWidth="1"/>
    <col min="60" max="60" width="6.85546875" customWidth="1"/>
    <col min="61" max="61" width="7.28515625" customWidth="1"/>
    <col min="62" max="63" width="6.42578125" customWidth="1"/>
    <col min="64" max="64" width="6.5703125" customWidth="1"/>
    <col min="65" max="66" width="6.85546875" customWidth="1"/>
    <col min="67" max="72" width="5.7109375" customWidth="1"/>
  </cols>
  <sheetData>
    <row r="1" spans="1:72" s="1" customFormat="1" ht="60" customHeight="1" x14ac:dyDescent="0.25">
      <c r="A1" t="s">
        <v>1519</v>
      </c>
      <c r="B1" s="8" t="s">
        <v>1518</v>
      </c>
      <c r="C1" s="62" t="s">
        <v>3266</v>
      </c>
      <c r="D1" s="8" t="s">
        <v>1517</v>
      </c>
      <c r="E1" s="20" t="s">
        <v>0</v>
      </c>
      <c r="F1" s="5" t="s">
        <v>1287</v>
      </c>
      <c r="G1" s="20" t="s">
        <v>1673</v>
      </c>
      <c r="H1" s="20" t="s">
        <v>1674</v>
      </c>
      <c r="I1" s="3" t="s">
        <v>1298</v>
      </c>
      <c r="J1" s="3" t="s">
        <v>1299</v>
      </c>
      <c r="K1" s="3" t="s">
        <v>1300</v>
      </c>
      <c r="L1" s="1">
        <v>1970</v>
      </c>
      <c r="M1" s="1">
        <v>1971</v>
      </c>
      <c r="N1" s="1">
        <v>1972</v>
      </c>
      <c r="O1" s="1">
        <v>1973</v>
      </c>
      <c r="P1" s="1">
        <v>1974</v>
      </c>
      <c r="Q1" s="1">
        <v>1975</v>
      </c>
      <c r="R1" s="1">
        <v>1976</v>
      </c>
      <c r="S1" s="1">
        <v>1977</v>
      </c>
      <c r="T1" s="1">
        <v>1978</v>
      </c>
      <c r="U1" s="1">
        <v>1979</v>
      </c>
      <c r="V1" s="1">
        <v>1980</v>
      </c>
      <c r="W1" s="1">
        <v>1981</v>
      </c>
      <c r="X1" s="1">
        <v>1982</v>
      </c>
      <c r="Y1" s="1">
        <v>1983</v>
      </c>
      <c r="Z1" s="1">
        <v>1984</v>
      </c>
      <c r="AA1" s="1">
        <v>1985</v>
      </c>
      <c r="AB1" s="1">
        <v>1986</v>
      </c>
      <c r="AC1" s="1">
        <v>1987</v>
      </c>
      <c r="AD1" s="1">
        <v>1988</v>
      </c>
      <c r="AE1" s="1">
        <v>1989</v>
      </c>
      <c r="AF1" s="1">
        <v>1990</v>
      </c>
      <c r="AG1" s="1">
        <v>1991</v>
      </c>
      <c r="AH1" s="1">
        <v>1992</v>
      </c>
      <c r="AI1" s="1">
        <v>1993</v>
      </c>
      <c r="AJ1" s="1">
        <v>1994</v>
      </c>
      <c r="AK1" s="1">
        <v>1995</v>
      </c>
      <c r="AL1" s="1">
        <v>1996</v>
      </c>
      <c r="AM1" s="1">
        <v>1997</v>
      </c>
      <c r="AN1" s="1">
        <v>1998</v>
      </c>
      <c r="AO1" s="1">
        <v>1999</v>
      </c>
      <c r="AP1" s="1">
        <v>2000</v>
      </c>
      <c r="AQ1" s="1">
        <v>2001</v>
      </c>
      <c r="AR1" s="1">
        <v>2002</v>
      </c>
      <c r="AS1" s="1">
        <v>2003</v>
      </c>
      <c r="AT1" s="1">
        <v>2004</v>
      </c>
      <c r="AU1" s="1">
        <v>2005</v>
      </c>
      <c r="AV1" s="1">
        <v>2006</v>
      </c>
      <c r="AW1" s="1">
        <v>2007</v>
      </c>
      <c r="AX1" s="1">
        <v>2008</v>
      </c>
      <c r="AY1" s="1">
        <v>2009</v>
      </c>
      <c r="AZ1" s="1">
        <v>2010</v>
      </c>
      <c r="BA1" s="1">
        <v>2011</v>
      </c>
      <c r="BB1" s="1">
        <v>2012</v>
      </c>
      <c r="BC1" s="1">
        <v>2013</v>
      </c>
      <c r="BD1" s="1">
        <v>2014</v>
      </c>
      <c r="BE1" s="1">
        <v>2015</v>
      </c>
      <c r="BF1" s="1">
        <v>2016</v>
      </c>
      <c r="BG1" s="1">
        <v>2017</v>
      </c>
      <c r="BH1" s="1">
        <v>2018</v>
      </c>
      <c r="BI1" s="1">
        <v>2019</v>
      </c>
      <c r="BJ1" s="1">
        <v>2020</v>
      </c>
      <c r="BK1" s="1">
        <v>2021</v>
      </c>
      <c r="BL1" s="1">
        <v>2022</v>
      </c>
      <c r="BM1" s="1">
        <v>2023</v>
      </c>
      <c r="BN1" s="1">
        <v>2024</v>
      </c>
      <c r="BO1" s="1">
        <v>2025</v>
      </c>
      <c r="BP1" s="1">
        <v>2026</v>
      </c>
      <c r="BQ1" s="1">
        <v>2027</v>
      </c>
      <c r="BR1" s="1">
        <v>2028</v>
      </c>
      <c r="BS1" s="1">
        <v>2029</v>
      </c>
      <c r="BT1" s="1">
        <v>2030</v>
      </c>
    </row>
    <row r="2" spans="1:72" ht="15" customHeight="1" x14ac:dyDescent="0.25">
      <c r="C2" s="63"/>
      <c r="E2" s="45"/>
      <c r="F2" s="6"/>
    </row>
    <row r="3" spans="1:72" ht="15" customHeight="1" x14ac:dyDescent="0.25">
      <c r="A3" t="s">
        <v>1227</v>
      </c>
      <c r="B3" s="1" t="str">
        <f>A3&amp;MIN(I3:I10)&amp;"(-"&amp;MAX(J3:J10)&amp;")"</f>
        <v>ADOP1988(-2009)</v>
      </c>
      <c r="C3" s="74"/>
      <c r="D3" t="s">
        <v>1</v>
      </c>
      <c r="E3" s="45" t="s">
        <v>2</v>
      </c>
      <c r="F3" s="7"/>
      <c r="G3" s="45" t="s">
        <v>2</v>
      </c>
      <c r="H3" s="45" t="s">
        <v>1531</v>
      </c>
      <c r="I3">
        <f>MIN(L3:BT3)</f>
        <v>2006</v>
      </c>
      <c r="J3">
        <f>MAX(L3:BT3)</f>
        <v>2009</v>
      </c>
      <c r="K3" s="2" t="str">
        <f>IF(J3-I3+1-COUNTA(L3:BT3)=0, "-", "Yes")</f>
        <v>-</v>
      </c>
      <c r="AV3">
        <v>2006</v>
      </c>
      <c r="AW3">
        <v>2007</v>
      </c>
      <c r="AX3">
        <v>2008</v>
      </c>
      <c r="AY3">
        <v>2009</v>
      </c>
    </row>
    <row r="4" spans="1:72" ht="15" customHeight="1" x14ac:dyDescent="0.25">
      <c r="A4" t="s">
        <v>1227</v>
      </c>
      <c r="C4" s="75"/>
      <c r="D4" t="s">
        <v>3</v>
      </c>
      <c r="E4" s="45" t="s">
        <v>4</v>
      </c>
      <c r="G4" s="45" t="s">
        <v>4</v>
      </c>
      <c r="H4" s="45" t="s">
        <v>1520</v>
      </c>
      <c r="I4">
        <f t="shared" ref="I4:I10" si="0">MIN(L4:BT4)</f>
        <v>1988</v>
      </c>
      <c r="J4">
        <f t="shared" ref="J4:J10" si="1">MAX(L4:BT4)</f>
        <v>2009</v>
      </c>
      <c r="K4" s="2" t="str">
        <f t="shared" ref="K4:K66" si="2">IF(J4-I4+1-COUNTA(L4:BT4)=0, "-", "Yes")</f>
        <v>-</v>
      </c>
      <c r="AD4">
        <v>1988</v>
      </c>
      <c r="AE4">
        <v>1989</v>
      </c>
      <c r="AF4">
        <v>1990</v>
      </c>
      <c r="AG4">
        <v>1991</v>
      </c>
      <c r="AH4">
        <v>1992</v>
      </c>
      <c r="AI4">
        <v>1993</v>
      </c>
      <c r="AJ4">
        <v>1994</v>
      </c>
      <c r="AK4">
        <v>1995</v>
      </c>
      <c r="AL4">
        <v>1996</v>
      </c>
      <c r="AM4">
        <v>1997</v>
      </c>
      <c r="AN4">
        <v>1998</v>
      </c>
      <c r="AO4">
        <v>1999</v>
      </c>
      <c r="AP4">
        <v>2000</v>
      </c>
      <c r="AQ4">
        <v>2001</v>
      </c>
      <c r="AR4">
        <v>2002</v>
      </c>
      <c r="AS4">
        <v>2003</v>
      </c>
      <c r="AT4">
        <v>2004</v>
      </c>
      <c r="AU4">
        <v>2005</v>
      </c>
      <c r="AV4">
        <v>2006</v>
      </c>
      <c r="AW4">
        <v>2007</v>
      </c>
      <c r="AX4">
        <v>2008</v>
      </c>
      <c r="AY4">
        <v>2009</v>
      </c>
    </row>
    <row r="5" spans="1:72" ht="15" customHeight="1" x14ac:dyDescent="0.25">
      <c r="A5" t="s">
        <v>1227</v>
      </c>
      <c r="C5" s="75"/>
      <c r="D5" t="s">
        <v>5</v>
      </c>
      <c r="E5" s="45" t="s">
        <v>6</v>
      </c>
      <c r="G5" s="45" t="s">
        <v>1521</v>
      </c>
      <c r="H5" s="45" t="s">
        <v>1522</v>
      </c>
      <c r="I5">
        <f t="shared" si="0"/>
        <v>1988</v>
      </c>
      <c r="J5">
        <f t="shared" si="1"/>
        <v>2005</v>
      </c>
      <c r="K5" s="2" t="str">
        <f t="shared" si="2"/>
        <v>-</v>
      </c>
      <c r="AD5">
        <v>1988</v>
      </c>
      <c r="AE5">
        <v>1989</v>
      </c>
      <c r="AF5">
        <v>1990</v>
      </c>
      <c r="AG5">
        <v>1991</v>
      </c>
      <c r="AH5">
        <v>1992</v>
      </c>
      <c r="AI5">
        <v>1993</v>
      </c>
      <c r="AJ5">
        <v>1994</v>
      </c>
      <c r="AK5">
        <v>1995</v>
      </c>
      <c r="AL5">
        <v>1996</v>
      </c>
      <c r="AM5">
        <v>1997</v>
      </c>
      <c r="AN5">
        <v>1998</v>
      </c>
      <c r="AO5">
        <v>1999</v>
      </c>
      <c r="AP5">
        <v>2000</v>
      </c>
      <c r="AQ5">
        <v>2001</v>
      </c>
      <c r="AR5">
        <v>2002</v>
      </c>
      <c r="AS5">
        <v>2003</v>
      </c>
      <c r="AT5">
        <v>2004</v>
      </c>
      <c r="AU5">
        <v>2005</v>
      </c>
    </row>
    <row r="6" spans="1:72" ht="15" customHeight="1" x14ac:dyDescent="0.25">
      <c r="A6" t="s">
        <v>1227</v>
      </c>
      <c r="C6" s="75"/>
      <c r="D6" t="s">
        <v>7</v>
      </c>
      <c r="E6" s="45" t="s">
        <v>8</v>
      </c>
      <c r="G6" s="45" t="s">
        <v>8</v>
      </c>
      <c r="H6" s="45" t="s">
        <v>1523</v>
      </c>
      <c r="I6">
        <f t="shared" si="0"/>
        <v>2006</v>
      </c>
      <c r="J6">
        <f t="shared" si="1"/>
        <v>2009</v>
      </c>
      <c r="K6" s="2" t="str">
        <f t="shared" si="2"/>
        <v>-</v>
      </c>
      <c r="AV6">
        <v>2006</v>
      </c>
      <c r="AW6">
        <v>2007</v>
      </c>
      <c r="AX6">
        <v>2008</v>
      </c>
      <c r="AY6">
        <v>2009</v>
      </c>
    </row>
    <row r="7" spans="1:72" ht="15" customHeight="1" x14ac:dyDescent="0.25">
      <c r="A7" t="s">
        <v>1227</v>
      </c>
      <c r="C7" s="75"/>
      <c r="D7" t="s">
        <v>9</v>
      </c>
      <c r="E7" s="45" t="s">
        <v>10</v>
      </c>
      <c r="G7" s="45" t="s">
        <v>10</v>
      </c>
      <c r="H7" s="45" t="s">
        <v>1524</v>
      </c>
      <c r="I7">
        <f t="shared" si="0"/>
        <v>1988</v>
      </c>
      <c r="J7">
        <f t="shared" si="1"/>
        <v>2008</v>
      </c>
      <c r="K7" s="2" t="str">
        <f t="shared" si="2"/>
        <v>-</v>
      </c>
      <c r="AD7">
        <v>1988</v>
      </c>
      <c r="AE7">
        <v>1989</v>
      </c>
      <c r="AF7">
        <v>1990</v>
      </c>
      <c r="AG7">
        <v>1991</v>
      </c>
      <c r="AH7">
        <v>1992</v>
      </c>
      <c r="AI7">
        <v>1993</v>
      </c>
      <c r="AJ7">
        <v>1994</v>
      </c>
      <c r="AK7">
        <v>1995</v>
      </c>
      <c r="AL7">
        <v>1996</v>
      </c>
      <c r="AM7">
        <v>1997</v>
      </c>
      <c r="AN7">
        <v>1998</v>
      </c>
      <c r="AO7">
        <v>1999</v>
      </c>
      <c r="AP7">
        <v>2000</v>
      </c>
      <c r="AQ7">
        <v>2001</v>
      </c>
      <c r="AR7">
        <v>2002</v>
      </c>
      <c r="AS7">
        <v>2003</v>
      </c>
      <c r="AT7">
        <v>2004</v>
      </c>
      <c r="AU7">
        <v>2005</v>
      </c>
      <c r="AV7">
        <v>2006</v>
      </c>
      <c r="AW7">
        <v>2007</v>
      </c>
      <c r="AX7">
        <v>2008</v>
      </c>
    </row>
    <row r="8" spans="1:72" ht="15" customHeight="1" x14ac:dyDescent="0.25">
      <c r="A8" t="s">
        <v>1227</v>
      </c>
      <c r="C8" s="75"/>
      <c r="D8" t="s">
        <v>11</v>
      </c>
      <c r="E8" s="45" t="s">
        <v>12</v>
      </c>
      <c r="F8" s="7" t="s">
        <v>1303</v>
      </c>
      <c r="G8" s="45" t="s">
        <v>1525</v>
      </c>
      <c r="H8" s="45" t="s">
        <v>1526</v>
      </c>
      <c r="I8">
        <f t="shared" si="0"/>
        <v>1988</v>
      </c>
      <c r="J8">
        <f t="shared" si="1"/>
        <v>2009</v>
      </c>
      <c r="K8" s="2" t="str">
        <f t="shared" si="2"/>
        <v>-</v>
      </c>
      <c r="AD8">
        <v>1988</v>
      </c>
      <c r="AE8">
        <v>1989</v>
      </c>
      <c r="AF8">
        <v>1990</v>
      </c>
      <c r="AG8">
        <v>1991</v>
      </c>
      <c r="AH8">
        <v>1992</v>
      </c>
      <c r="AI8">
        <v>1993</v>
      </c>
      <c r="AJ8">
        <v>1994</v>
      </c>
      <c r="AK8">
        <v>1995</v>
      </c>
      <c r="AL8">
        <v>1996</v>
      </c>
      <c r="AM8">
        <v>1997</v>
      </c>
      <c r="AN8">
        <v>1998</v>
      </c>
      <c r="AO8">
        <v>1999</v>
      </c>
      <c r="AP8">
        <v>2000</v>
      </c>
      <c r="AQ8">
        <v>2001</v>
      </c>
      <c r="AR8">
        <v>2002</v>
      </c>
      <c r="AS8">
        <v>2003</v>
      </c>
      <c r="AT8">
        <v>2004</v>
      </c>
      <c r="AU8">
        <v>2005</v>
      </c>
      <c r="AV8">
        <v>2006</v>
      </c>
      <c r="AW8">
        <v>2007</v>
      </c>
      <c r="AX8">
        <v>2008</v>
      </c>
      <c r="AY8">
        <v>2009</v>
      </c>
    </row>
    <row r="9" spans="1:72" ht="15" customHeight="1" x14ac:dyDescent="0.25">
      <c r="A9" t="s">
        <v>1227</v>
      </c>
      <c r="C9" s="75"/>
      <c r="D9" t="s">
        <v>13</v>
      </c>
      <c r="E9" s="45" t="s">
        <v>12</v>
      </c>
      <c r="F9" s="7" t="s">
        <v>1303</v>
      </c>
      <c r="G9" s="45" t="s">
        <v>1527</v>
      </c>
      <c r="H9" s="45" t="s">
        <v>1528</v>
      </c>
      <c r="I9">
        <f t="shared" si="0"/>
        <v>1988</v>
      </c>
      <c r="J9">
        <f t="shared" si="1"/>
        <v>2009</v>
      </c>
      <c r="K9" s="2" t="str">
        <f t="shared" si="2"/>
        <v>-</v>
      </c>
      <c r="AD9">
        <v>1988</v>
      </c>
      <c r="AE9">
        <v>1989</v>
      </c>
      <c r="AF9">
        <v>1990</v>
      </c>
      <c r="AG9">
        <v>1991</v>
      </c>
      <c r="AH9">
        <v>1992</v>
      </c>
      <c r="AI9">
        <v>1993</v>
      </c>
      <c r="AJ9">
        <v>1994</v>
      </c>
      <c r="AK9">
        <v>1995</v>
      </c>
      <c r="AL9">
        <v>1996</v>
      </c>
      <c r="AM9">
        <v>1997</v>
      </c>
      <c r="AN9">
        <v>1998</v>
      </c>
      <c r="AO9">
        <v>1999</v>
      </c>
      <c r="AP9">
        <v>2000</v>
      </c>
      <c r="AQ9">
        <v>2001</v>
      </c>
      <c r="AR9">
        <v>2002</v>
      </c>
      <c r="AS9">
        <v>2003</v>
      </c>
      <c r="AT9">
        <v>2004</v>
      </c>
      <c r="AU9">
        <v>2005</v>
      </c>
      <c r="AV9">
        <v>2006</v>
      </c>
      <c r="AW9">
        <v>2007</v>
      </c>
      <c r="AX9">
        <v>2008</v>
      </c>
      <c r="AY9">
        <v>2009</v>
      </c>
    </row>
    <row r="10" spans="1:72" ht="15" customHeight="1" x14ac:dyDescent="0.25">
      <c r="A10" t="s">
        <v>1227</v>
      </c>
      <c r="C10" s="76"/>
      <c r="D10" t="s">
        <v>14</v>
      </c>
      <c r="E10" s="45" t="s">
        <v>12</v>
      </c>
      <c r="F10" s="7" t="s">
        <v>1303</v>
      </c>
      <c r="G10" s="45" t="s">
        <v>1529</v>
      </c>
      <c r="H10" s="45" t="s">
        <v>1530</v>
      </c>
      <c r="I10">
        <f t="shared" si="0"/>
        <v>1988</v>
      </c>
      <c r="J10">
        <f t="shared" si="1"/>
        <v>2009</v>
      </c>
      <c r="K10" s="2" t="str">
        <f t="shared" si="2"/>
        <v>-</v>
      </c>
      <c r="AD10">
        <v>1988</v>
      </c>
      <c r="AE10">
        <v>1989</v>
      </c>
      <c r="AF10">
        <v>1990</v>
      </c>
      <c r="AG10">
        <v>1991</v>
      </c>
      <c r="AH10">
        <v>1992</v>
      </c>
      <c r="AI10">
        <v>1993</v>
      </c>
      <c r="AJ10">
        <v>1994</v>
      </c>
      <c r="AK10">
        <v>1995</v>
      </c>
      <c r="AL10">
        <v>1996</v>
      </c>
      <c r="AM10">
        <v>1997</v>
      </c>
      <c r="AN10">
        <v>1998</v>
      </c>
      <c r="AO10">
        <v>1999</v>
      </c>
      <c r="AP10">
        <v>2000</v>
      </c>
      <c r="AQ10">
        <v>2001</v>
      </c>
      <c r="AR10">
        <v>2002</v>
      </c>
      <c r="AS10">
        <v>2003</v>
      </c>
      <c r="AT10">
        <v>2004</v>
      </c>
      <c r="AU10">
        <v>2005</v>
      </c>
      <c r="AV10">
        <v>2006</v>
      </c>
      <c r="AW10">
        <v>2007</v>
      </c>
      <c r="AX10">
        <v>2008</v>
      </c>
      <c r="AY10">
        <v>2009</v>
      </c>
    </row>
    <row r="11" spans="1:72" ht="15" customHeight="1" x14ac:dyDescent="0.25">
      <c r="C11" s="63"/>
      <c r="E11" s="45"/>
      <c r="F11" s="7"/>
      <c r="G11" s="45"/>
      <c r="H11" s="45"/>
    </row>
    <row r="12" spans="1:72" ht="15" customHeight="1" x14ac:dyDescent="0.25">
      <c r="A12" t="s">
        <v>1269</v>
      </c>
      <c r="B12" s="1" t="str">
        <f>A12&amp;MIN(I12:I57)&amp;"(-"&amp;MAX(J12:J57)&amp;")"</f>
        <v>AKM1976(-2023)</v>
      </c>
      <c r="C12" s="60"/>
      <c r="D12" t="s">
        <v>807</v>
      </c>
      <c r="E12" s="45" t="s">
        <v>3493</v>
      </c>
      <c r="G12" s="45"/>
      <c r="H12" s="6"/>
      <c r="I12">
        <f>MIN(L12:BT12)</f>
        <v>1991</v>
      </c>
      <c r="J12">
        <f>MAX(L12:BT12)</f>
        <v>2023</v>
      </c>
      <c r="K12" s="2" t="str">
        <f t="shared" si="2"/>
        <v>-</v>
      </c>
      <c r="AG12">
        <v>1991</v>
      </c>
      <c r="AH12">
        <v>1992</v>
      </c>
      <c r="AI12">
        <v>1993</v>
      </c>
      <c r="AJ12">
        <v>1994</v>
      </c>
      <c r="AK12">
        <v>1995</v>
      </c>
      <c r="AL12">
        <v>1996</v>
      </c>
      <c r="AM12">
        <v>1997</v>
      </c>
      <c r="AN12">
        <v>1998</v>
      </c>
      <c r="AO12">
        <v>1999</v>
      </c>
      <c r="AP12">
        <v>2000</v>
      </c>
      <c r="AQ12">
        <v>2001</v>
      </c>
      <c r="AR12">
        <v>2002</v>
      </c>
      <c r="AS12">
        <v>2003</v>
      </c>
      <c r="AT12">
        <v>2004</v>
      </c>
      <c r="AU12">
        <v>2005</v>
      </c>
      <c r="AV12">
        <v>2006</v>
      </c>
      <c r="AW12">
        <v>2007</v>
      </c>
      <c r="AX12">
        <v>2008</v>
      </c>
      <c r="AY12">
        <v>2009</v>
      </c>
      <c r="AZ12">
        <v>2010</v>
      </c>
      <c r="BA12">
        <v>2011</v>
      </c>
      <c r="BB12">
        <v>2012</v>
      </c>
      <c r="BC12">
        <v>2013</v>
      </c>
      <c r="BD12">
        <v>2014</v>
      </c>
      <c r="BE12">
        <v>2015</v>
      </c>
      <c r="BF12">
        <v>2016</v>
      </c>
      <c r="BG12">
        <v>2017</v>
      </c>
      <c r="BH12">
        <v>2018</v>
      </c>
      <c r="BI12">
        <v>2019</v>
      </c>
      <c r="BJ12">
        <v>2020</v>
      </c>
      <c r="BK12">
        <v>2021</v>
      </c>
      <c r="BL12">
        <v>2022</v>
      </c>
      <c r="BM12">
        <v>2023</v>
      </c>
    </row>
    <row r="13" spans="1:72" ht="15" customHeight="1" x14ac:dyDescent="0.25">
      <c r="A13" t="s">
        <v>1269</v>
      </c>
      <c r="C13" s="60"/>
      <c r="D13" t="s">
        <v>925</v>
      </c>
      <c r="E13" s="45" t="s">
        <v>926</v>
      </c>
      <c r="F13" s="50"/>
      <c r="G13" s="45"/>
      <c r="H13" s="6"/>
      <c r="I13">
        <f>MIN(L13:BT13)</f>
        <v>2006</v>
      </c>
      <c r="J13">
        <f>MAX(L13:BT13)</f>
        <v>2013</v>
      </c>
      <c r="K13" s="2" t="str">
        <f t="shared" si="2"/>
        <v>Yes</v>
      </c>
      <c r="AV13">
        <v>2006</v>
      </c>
      <c r="AW13">
        <v>2007</v>
      </c>
      <c r="AX13">
        <v>2008</v>
      </c>
      <c r="AZ13">
        <v>2010</v>
      </c>
      <c r="BA13">
        <v>2011</v>
      </c>
      <c r="BB13">
        <v>2012</v>
      </c>
      <c r="BC13">
        <v>2013</v>
      </c>
    </row>
    <row r="14" spans="1:72" ht="15" customHeight="1" x14ac:dyDescent="0.25">
      <c r="A14" t="s">
        <v>1269</v>
      </c>
      <c r="C14" s="60"/>
      <c r="D14" t="s">
        <v>927</v>
      </c>
      <c r="E14" s="45" t="s">
        <v>926</v>
      </c>
      <c r="F14" s="50"/>
      <c r="G14" s="45"/>
      <c r="H14" s="45"/>
      <c r="I14">
        <f t="shared" ref="I14:I50" si="3">MIN(L14:BT14)</f>
        <v>2013</v>
      </c>
      <c r="J14">
        <f t="shared" ref="J14:J50" si="4">MAX(L14:BT14)</f>
        <v>2023</v>
      </c>
      <c r="K14" s="2" t="str">
        <f t="shared" si="2"/>
        <v>-</v>
      </c>
      <c r="BC14">
        <v>2013</v>
      </c>
      <c r="BD14">
        <v>2014</v>
      </c>
      <c r="BE14">
        <v>2015</v>
      </c>
      <c r="BF14">
        <v>2016</v>
      </c>
      <c r="BG14">
        <v>2017</v>
      </c>
      <c r="BH14">
        <v>2018</v>
      </c>
      <c r="BI14">
        <v>2019</v>
      </c>
      <c r="BJ14">
        <v>2020</v>
      </c>
      <c r="BK14">
        <v>2021</v>
      </c>
      <c r="BL14">
        <v>2022</v>
      </c>
      <c r="BM14">
        <v>2023</v>
      </c>
    </row>
    <row r="15" spans="1:72" ht="15" customHeight="1" x14ac:dyDescent="0.25">
      <c r="A15" t="s">
        <v>1269</v>
      </c>
      <c r="C15" s="60"/>
      <c r="D15" t="s">
        <v>730</v>
      </c>
      <c r="E15" s="45" t="s">
        <v>928</v>
      </c>
      <c r="F15" s="50"/>
      <c r="G15" s="45" t="s">
        <v>1326</v>
      </c>
      <c r="H15" s="45" t="s">
        <v>1327</v>
      </c>
      <c r="I15">
        <f t="shared" si="3"/>
        <v>1976</v>
      </c>
      <c r="J15">
        <f t="shared" si="4"/>
        <v>2005</v>
      </c>
      <c r="K15" s="2" t="str">
        <f t="shared" si="2"/>
        <v>-</v>
      </c>
      <c r="R15">
        <v>1976</v>
      </c>
      <c r="S15">
        <v>1977</v>
      </c>
      <c r="T15">
        <v>1978</v>
      </c>
      <c r="U15">
        <v>1979</v>
      </c>
      <c r="V15">
        <v>1980</v>
      </c>
      <c r="W15">
        <v>1981</v>
      </c>
      <c r="X15">
        <v>1982</v>
      </c>
      <c r="Y15">
        <v>1983</v>
      </c>
      <c r="Z15">
        <v>1984</v>
      </c>
      <c r="AA15">
        <v>1985</v>
      </c>
      <c r="AB15">
        <v>1986</v>
      </c>
      <c r="AC15">
        <v>1987</v>
      </c>
      <c r="AD15">
        <v>1988</v>
      </c>
      <c r="AE15">
        <v>1989</v>
      </c>
      <c r="AF15">
        <v>1990</v>
      </c>
      <c r="AG15">
        <v>1991</v>
      </c>
      <c r="AH15">
        <v>1992</v>
      </c>
      <c r="AI15">
        <v>1993</v>
      </c>
      <c r="AJ15">
        <v>1994</v>
      </c>
      <c r="AK15">
        <v>1995</v>
      </c>
      <c r="AL15">
        <v>1996</v>
      </c>
      <c r="AM15">
        <v>1997</v>
      </c>
      <c r="AN15">
        <v>1998</v>
      </c>
      <c r="AO15">
        <v>1999</v>
      </c>
      <c r="AP15">
        <v>2000</v>
      </c>
      <c r="AQ15">
        <v>2001</v>
      </c>
      <c r="AR15">
        <v>2002</v>
      </c>
      <c r="AS15">
        <v>2003</v>
      </c>
      <c r="AT15">
        <v>2004</v>
      </c>
      <c r="AU15">
        <v>2005</v>
      </c>
    </row>
    <row r="16" spans="1:72" ht="15" customHeight="1" x14ac:dyDescent="0.25">
      <c r="A16" t="s">
        <v>1269</v>
      </c>
      <c r="C16" s="60"/>
      <c r="D16" t="s">
        <v>2049</v>
      </c>
      <c r="E16" s="45" t="s">
        <v>2052</v>
      </c>
      <c r="G16" s="45"/>
      <c r="H16" s="45"/>
      <c r="I16">
        <f>MIN(L16:BT16)</f>
        <v>1991</v>
      </c>
      <c r="J16">
        <f>MAX(L16:BT16)</f>
        <v>2010</v>
      </c>
      <c r="K16" s="2" t="str">
        <f t="shared" si="2"/>
        <v>-</v>
      </c>
      <c r="AG16">
        <v>1991</v>
      </c>
      <c r="AH16">
        <v>1992</v>
      </c>
      <c r="AI16">
        <v>1993</v>
      </c>
      <c r="AJ16">
        <v>1994</v>
      </c>
      <c r="AK16">
        <v>1995</v>
      </c>
      <c r="AL16">
        <v>1996</v>
      </c>
      <c r="AM16">
        <v>1997</v>
      </c>
      <c r="AN16">
        <v>1998</v>
      </c>
      <c r="AO16">
        <v>1999</v>
      </c>
      <c r="AP16">
        <v>2000</v>
      </c>
      <c r="AQ16">
        <v>2001</v>
      </c>
      <c r="AR16">
        <v>2002</v>
      </c>
      <c r="AS16">
        <v>2003</v>
      </c>
      <c r="AT16">
        <v>2004</v>
      </c>
      <c r="AU16">
        <v>2005</v>
      </c>
      <c r="AV16">
        <v>2006</v>
      </c>
      <c r="AW16">
        <v>2007</v>
      </c>
      <c r="AX16">
        <v>2008</v>
      </c>
      <c r="AY16">
        <v>2009</v>
      </c>
      <c r="AZ16">
        <v>2010</v>
      </c>
    </row>
    <row r="17" spans="1:65" ht="15" customHeight="1" x14ac:dyDescent="0.25">
      <c r="A17" t="s">
        <v>1269</v>
      </c>
      <c r="C17" s="60"/>
      <c r="D17" t="s">
        <v>362</v>
      </c>
      <c r="E17" s="45" t="s">
        <v>363</v>
      </c>
      <c r="G17" s="45" t="s">
        <v>1328</v>
      </c>
      <c r="H17" s="45" t="s">
        <v>1329</v>
      </c>
      <c r="I17">
        <f t="shared" si="3"/>
        <v>1976</v>
      </c>
      <c r="J17">
        <f t="shared" si="4"/>
        <v>2001</v>
      </c>
      <c r="K17" s="2" t="str">
        <f t="shared" si="2"/>
        <v>-</v>
      </c>
      <c r="R17">
        <v>1976</v>
      </c>
      <c r="S17">
        <v>1977</v>
      </c>
      <c r="T17">
        <v>1978</v>
      </c>
      <c r="U17">
        <v>1979</v>
      </c>
      <c r="V17">
        <v>1980</v>
      </c>
      <c r="W17">
        <v>1981</v>
      </c>
      <c r="X17">
        <v>1982</v>
      </c>
      <c r="Y17">
        <v>1983</v>
      </c>
      <c r="Z17">
        <v>1984</v>
      </c>
      <c r="AA17">
        <v>1985</v>
      </c>
      <c r="AB17">
        <v>1986</v>
      </c>
      <c r="AC17">
        <v>1987</v>
      </c>
      <c r="AD17">
        <v>1988</v>
      </c>
      <c r="AE17">
        <v>1989</v>
      </c>
      <c r="AF17">
        <v>1990</v>
      </c>
      <c r="AG17">
        <v>1991</v>
      </c>
      <c r="AH17">
        <v>1992</v>
      </c>
      <c r="AI17">
        <v>1993</v>
      </c>
      <c r="AJ17">
        <v>1994</v>
      </c>
      <c r="AK17">
        <v>1995</v>
      </c>
      <c r="AL17">
        <v>1996</v>
      </c>
      <c r="AM17">
        <v>1997</v>
      </c>
      <c r="AN17">
        <v>1998</v>
      </c>
      <c r="AO17">
        <v>1999</v>
      </c>
      <c r="AP17">
        <v>2000</v>
      </c>
      <c r="AQ17">
        <v>2001</v>
      </c>
    </row>
    <row r="18" spans="1:65" ht="15" customHeight="1" x14ac:dyDescent="0.25">
      <c r="A18" t="s">
        <v>1269</v>
      </c>
      <c r="C18" s="60"/>
      <c r="D18" t="s">
        <v>364</v>
      </c>
      <c r="E18" s="45" t="s">
        <v>365</v>
      </c>
      <c r="G18" s="45" t="s">
        <v>1328</v>
      </c>
      <c r="H18" s="45" t="s">
        <v>1329</v>
      </c>
      <c r="I18">
        <f t="shared" si="3"/>
        <v>2002</v>
      </c>
      <c r="J18">
        <f t="shared" si="4"/>
        <v>2013</v>
      </c>
      <c r="K18" s="2" t="str">
        <f t="shared" si="2"/>
        <v>-</v>
      </c>
      <c r="AR18">
        <v>2002</v>
      </c>
      <c r="AS18">
        <v>2003</v>
      </c>
      <c r="AT18">
        <v>2004</v>
      </c>
      <c r="AU18">
        <v>2005</v>
      </c>
      <c r="AV18">
        <v>2006</v>
      </c>
      <c r="AW18">
        <v>2007</v>
      </c>
      <c r="AX18">
        <v>2008</v>
      </c>
      <c r="AY18">
        <v>2009</v>
      </c>
      <c r="AZ18">
        <v>2010</v>
      </c>
      <c r="BA18">
        <v>2011</v>
      </c>
      <c r="BB18">
        <v>2012</v>
      </c>
      <c r="BC18">
        <v>2013</v>
      </c>
    </row>
    <row r="19" spans="1:65" ht="15" customHeight="1" x14ac:dyDescent="0.25">
      <c r="A19" t="s">
        <v>1269</v>
      </c>
      <c r="C19" s="60"/>
      <c r="D19" t="s">
        <v>929</v>
      </c>
      <c r="E19" s="45" t="s">
        <v>930</v>
      </c>
      <c r="G19" s="45"/>
      <c r="H19" s="6"/>
      <c r="I19">
        <f t="shared" si="3"/>
        <v>1991</v>
      </c>
      <c r="J19">
        <f t="shared" si="4"/>
        <v>2023</v>
      </c>
      <c r="K19" s="2" t="str">
        <f t="shared" si="2"/>
        <v>-</v>
      </c>
      <c r="AG19">
        <v>1991</v>
      </c>
      <c r="AH19">
        <v>1992</v>
      </c>
      <c r="AI19">
        <v>1993</v>
      </c>
      <c r="AJ19">
        <v>1994</v>
      </c>
      <c r="AK19">
        <v>1995</v>
      </c>
      <c r="AL19">
        <v>1996</v>
      </c>
      <c r="AM19">
        <v>1997</v>
      </c>
      <c r="AN19">
        <v>1998</v>
      </c>
      <c r="AO19">
        <v>1999</v>
      </c>
      <c r="AP19">
        <v>2000</v>
      </c>
      <c r="AQ19">
        <v>2001</v>
      </c>
      <c r="AR19">
        <v>2002</v>
      </c>
      <c r="AS19">
        <v>2003</v>
      </c>
      <c r="AT19">
        <v>2004</v>
      </c>
      <c r="AU19">
        <v>2005</v>
      </c>
      <c r="AV19">
        <v>2006</v>
      </c>
      <c r="AW19">
        <v>2007</v>
      </c>
      <c r="AX19">
        <v>2008</v>
      </c>
      <c r="AY19">
        <v>2009</v>
      </c>
      <c r="AZ19">
        <v>2010</v>
      </c>
      <c r="BA19">
        <v>2011</v>
      </c>
      <c r="BB19">
        <v>2012</v>
      </c>
      <c r="BC19">
        <v>2013</v>
      </c>
      <c r="BD19">
        <v>2014</v>
      </c>
      <c r="BE19">
        <v>2015</v>
      </c>
      <c r="BF19">
        <v>2016</v>
      </c>
      <c r="BG19">
        <v>2017</v>
      </c>
      <c r="BH19">
        <v>2018</v>
      </c>
      <c r="BI19">
        <v>2019</v>
      </c>
      <c r="BJ19">
        <v>2020</v>
      </c>
      <c r="BK19">
        <v>2021</v>
      </c>
      <c r="BL19">
        <v>2022</v>
      </c>
      <c r="BM19">
        <v>2023</v>
      </c>
    </row>
    <row r="20" spans="1:65" ht="15" customHeight="1" x14ac:dyDescent="0.25">
      <c r="A20" t="s">
        <v>1269</v>
      </c>
      <c r="C20" s="60"/>
      <c r="D20" t="s">
        <v>2050</v>
      </c>
      <c r="E20" s="45" t="s">
        <v>2051</v>
      </c>
      <c r="G20" s="45"/>
      <c r="H20" s="6"/>
      <c r="I20">
        <f>MIN(L20:BT20)</f>
        <v>1991</v>
      </c>
      <c r="J20">
        <f>MAX(L20:BT20)</f>
        <v>1999</v>
      </c>
      <c r="K20" s="2" t="str">
        <f t="shared" si="2"/>
        <v>-</v>
      </c>
      <c r="AG20">
        <v>1991</v>
      </c>
      <c r="AH20">
        <v>1992</v>
      </c>
      <c r="AI20">
        <v>1993</v>
      </c>
      <c r="AJ20">
        <v>1994</v>
      </c>
      <c r="AK20">
        <v>1995</v>
      </c>
      <c r="AL20">
        <v>1996</v>
      </c>
      <c r="AM20">
        <v>1997</v>
      </c>
      <c r="AN20">
        <v>1998</v>
      </c>
      <c r="AO20">
        <v>1999</v>
      </c>
    </row>
    <row r="21" spans="1:65" ht="15" customHeight="1" x14ac:dyDescent="0.25">
      <c r="A21" t="s">
        <v>1269</v>
      </c>
      <c r="C21" s="60"/>
      <c r="D21" t="s">
        <v>731</v>
      </c>
      <c r="E21" s="45" t="s">
        <v>931</v>
      </c>
      <c r="G21" s="45"/>
      <c r="H21" s="45"/>
      <c r="I21">
        <f t="shared" si="3"/>
        <v>1976</v>
      </c>
      <c r="J21">
        <f t="shared" si="4"/>
        <v>2002</v>
      </c>
      <c r="K21" s="2" t="str">
        <f t="shared" si="2"/>
        <v>-</v>
      </c>
      <c r="R21">
        <v>1976</v>
      </c>
      <c r="S21">
        <v>1977</v>
      </c>
      <c r="T21">
        <v>1978</v>
      </c>
      <c r="U21">
        <v>1979</v>
      </c>
      <c r="V21">
        <v>1980</v>
      </c>
      <c r="W21">
        <v>1981</v>
      </c>
      <c r="X21">
        <v>1982</v>
      </c>
      <c r="Y21">
        <v>1983</v>
      </c>
      <c r="Z21">
        <v>1984</v>
      </c>
      <c r="AA21">
        <v>1985</v>
      </c>
      <c r="AB21">
        <v>1986</v>
      </c>
      <c r="AC21">
        <v>1987</v>
      </c>
      <c r="AD21">
        <v>1988</v>
      </c>
      <c r="AE21">
        <v>1989</v>
      </c>
      <c r="AF21">
        <v>1990</v>
      </c>
      <c r="AG21">
        <v>1991</v>
      </c>
      <c r="AH21">
        <v>1992</v>
      </c>
      <c r="AI21">
        <v>1993</v>
      </c>
      <c r="AJ21">
        <v>1994</v>
      </c>
      <c r="AK21">
        <v>1995</v>
      </c>
      <c r="AL21">
        <v>1996</v>
      </c>
      <c r="AM21">
        <v>1997</v>
      </c>
      <c r="AN21">
        <v>1998</v>
      </c>
      <c r="AO21">
        <v>1999</v>
      </c>
      <c r="AP21">
        <v>2000</v>
      </c>
      <c r="AQ21">
        <v>2001</v>
      </c>
      <c r="AR21">
        <v>2002</v>
      </c>
    </row>
    <row r="22" spans="1:65" ht="15" customHeight="1" x14ac:dyDescent="0.25">
      <c r="A22" t="s">
        <v>1269</v>
      </c>
      <c r="C22" s="60"/>
      <c r="D22" t="s">
        <v>732</v>
      </c>
      <c r="E22" s="45" t="s">
        <v>932</v>
      </c>
      <c r="G22" s="6"/>
      <c r="H22" s="45"/>
      <c r="I22">
        <f t="shared" si="3"/>
        <v>1976</v>
      </c>
      <c r="J22">
        <f t="shared" si="4"/>
        <v>1999</v>
      </c>
      <c r="K22" s="2" t="str">
        <f t="shared" si="2"/>
        <v>-</v>
      </c>
      <c r="R22">
        <v>1976</v>
      </c>
      <c r="S22">
        <v>1977</v>
      </c>
      <c r="T22">
        <v>1978</v>
      </c>
      <c r="U22">
        <v>1979</v>
      </c>
      <c r="V22">
        <v>1980</v>
      </c>
      <c r="W22">
        <v>1981</v>
      </c>
      <c r="X22">
        <v>1982</v>
      </c>
      <c r="Y22">
        <v>1983</v>
      </c>
      <c r="Z22">
        <v>1984</v>
      </c>
      <c r="AA22">
        <v>1985</v>
      </c>
      <c r="AB22">
        <v>1986</v>
      </c>
      <c r="AC22">
        <v>1987</v>
      </c>
      <c r="AD22">
        <v>1988</v>
      </c>
      <c r="AE22">
        <v>1989</v>
      </c>
      <c r="AF22">
        <v>1990</v>
      </c>
      <c r="AG22">
        <v>1991</v>
      </c>
      <c r="AH22">
        <v>1992</v>
      </c>
      <c r="AI22">
        <v>1993</v>
      </c>
      <c r="AJ22">
        <v>1994</v>
      </c>
      <c r="AK22">
        <v>1995</v>
      </c>
      <c r="AL22">
        <v>1996</v>
      </c>
      <c r="AM22">
        <v>1997</v>
      </c>
      <c r="AN22">
        <v>1998</v>
      </c>
      <c r="AO22">
        <v>1999</v>
      </c>
    </row>
    <row r="23" spans="1:65" ht="15" customHeight="1" x14ac:dyDescent="0.25">
      <c r="A23" t="s">
        <v>1269</v>
      </c>
      <c r="C23" s="60"/>
      <c r="D23" t="s">
        <v>763</v>
      </c>
      <c r="E23" s="45" t="s">
        <v>764</v>
      </c>
      <c r="G23" s="45"/>
      <c r="H23" s="45"/>
      <c r="I23">
        <f>MIN(L23:BT23)</f>
        <v>1991</v>
      </c>
      <c r="J23">
        <f>MAX(L23:BT23)</f>
        <v>2023</v>
      </c>
      <c r="K23" s="2" t="str">
        <f t="shared" si="2"/>
        <v>-</v>
      </c>
      <c r="AG23">
        <v>1991</v>
      </c>
      <c r="AH23">
        <v>1992</v>
      </c>
      <c r="AI23">
        <v>1993</v>
      </c>
      <c r="AJ23">
        <v>1994</v>
      </c>
      <c r="AK23">
        <v>1995</v>
      </c>
      <c r="AL23">
        <v>1996</v>
      </c>
      <c r="AM23">
        <v>1997</v>
      </c>
      <c r="AN23">
        <v>1998</v>
      </c>
      <c r="AO23">
        <v>1999</v>
      </c>
      <c r="AP23">
        <v>2000</v>
      </c>
      <c r="AQ23">
        <v>2001</v>
      </c>
      <c r="AR23">
        <v>2002</v>
      </c>
      <c r="AS23">
        <v>2003</v>
      </c>
      <c r="AT23">
        <v>2004</v>
      </c>
      <c r="AU23">
        <v>2005</v>
      </c>
      <c r="AV23">
        <v>2006</v>
      </c>
      <c r="AW23">
        <v>2007</v>
      </c>
      <c r="AX23">
        <v>2008</v>
      </c>
      <c r="AY23">
        <v>2009</v>
      </c>
      <c r="AZ23">
        <v>2010</v>
      </c>
      <c r="BA23">
        <v>2011</v>
      </c>
      <c r="BB23">
        <v>2012</v>
      </c>
      <c r="BC23">
        <v>2013</v>
      </c>
      <c r="BD23">
        <v>2014</v>
      </c>
      <c r="BE23">
        <v>2015</v>
      </c>
      <c r="BF23">
        <v>2016</v>
      </c>
      <c r="BG23">
        <v>2017</v>
      </c>
      <c r="BH23">
        <v>2018</v>
      </c>
      <c r="BI23">
        <v>2019</v>
      </c>
      <c r="BJ23">
        <v>2020</v>
      </c>
      <c r="BK23">
        <v>2021</v>
      </c>
      <c r="BL23">
        <v>2022</v>
      </c>
      <c r="BM23">
        <v>2023</v>
      </c>
    </row>
    <row r="24" spans="1:65" ht="15" customHeight="1" x14ac:dyDescent="0.25">
      <c r="A24" t="s">
        <v>1269</v>
      </c>
      <c r="C24" s="60"/>
      <c r="D24" t="s">
        <v>765</v>
      </c>
      <c r="E24" s="45" t="s">
        <v>766</v>
      </c>
      <c r="G24" s="45"/>
      <c r="H24" s="45"/>
      <c r="I24">
        <f>MIN(L24:BT24)</f>
        <v>1991</v>
      </c>
      <c r="J24">
        <f>MAX(L24:BT24)</f>
        <v>2023</v>
      </c>
      <c r="K24" s="2" t="str">
        <f t="shared" si="2"/>
        <v>-</v>
      </c>
      <c r="AG24">
        <v>1991</v>
      </c>
      <c r="AH24">
        <v>1992</v>
      </c>
      <c r="AI24">
        <v>1993</v>
      </c>
      <c r="AJ24">
        <v>1994</v>
      </c>
      <c r="AK24">
        <v>1995</v>
      </c>
      <c r="AL24">
        <v>1996</v>
      </c>
      <c r="AM24">
        <v>1997</v>
      </c>
      <c r="AN24">
        <v>1998</v>
      </c>
      <c r="AO24">
        <v>1999</v>
      </c>
      <c r="AP24">
        <v>2000</v>
      </c>
      <c r="AQ24">
        <v>2001</v>
      </c>
      <c r="AR24">
        <v>2002</v>
      </c>
      <c r="AS24">
        <v>2003</v>
      </c>
      <c r="AT24">
        <v>2004</v>
      </c>
      <c r="AU24">
        <v>2005</v>
      </c>
      <c r="AV24">
        <v>2006</v>
      </c>
      <c r="AW24">
        <v>2007</v>
      </c>
      <c r="AX24">
        <v>2008</v>
      </c>
      <c r="AY24">
        <v>2009</v>
      </c>
      <c r="AZ24">
        <v>2010</v>
      </c>
      <c r="BA24">
        <v>2011</v>
      </c>
      <c r="BB24">
        <v>2012</v>
      </c>
      <c r="BC24">
        <v>2013</v>
      </c>
      <c r="BD24">
        <v>2014</v>
      </c>
      <c r="BE24">
        <v>2015</v>
      </c>
      <c r="BF24">
        <v>2016</v>
      </c>
      <c r="BG24">
        <v>2017</v>
      </c>
      <c r="BH24">
        <v>2018</v>
      </c>
      <c r="BI24">
        <v>2019</v>
      </c>
      <c r="BJ24">
        <v>2020</v>
      </c>
      <c r="BK24">
        <v>2021</v>
      </c>
      <c r="BL24">
        <v>2022</v>
      </c>
      <c r="BM24">
        <v>2023</v>
      </c>
    </row>
    <row r="25" spans="1:65" ht="15" customHeight="1" x14ac:dyDescent="0.25">
      <c r="A25" t="s">
        <v>1269</v>
      </c>
      <c r="C25" s="60"/>
      <c r="D25" t="s">
        <v>937</v>
      </c>
      <c r="E25" s="45" t="s">
        <v>936</v>
      </c>
      <c r="G25" s="45" t="s">
        <v>1330</v>
      </c>
      <c r="H25" s="45" t="s">
        <v>1331</v>
      </c>
      <c r="I25">
        <f t="shared" si="3"/>
        <v>1991</v>
      </c>
      <c r="J25">
        <f t="shared" si="4"/>
        <v>2009</v>
      </c>
      <c r="K25" s="2" t="str">
        <f t="shared" si="2"/>
        <v>-</v>
      </c>
      <c r="AG25">
        <v>1991</v>
      </c>
      <c r="AH25">
        <v>1992</v>
      </c>
      <c r="AI25">
        <v>1993</v>
      </c>
      <c r="AJ25">
        <v>1994</v>
      </c>
      <c r="AK25">
        <v>1995</v>
      </c>
      <c r="AL25">
        <v>1996</v>
      </c>
      <c r="AM25">
        <v>1997</v>
      </c>
      <c r="AN25">
        <v>1998</v>
      </c>
      <c r="AO25">
        <v>1999</v>
      </c>
      <c r="AP25">
        <v>2000</v>
      </c>
      <c r="AQ25">
        <v>2001</v>
      </c>
      <c r="AR25">
        <v>2002</v>
      </c>
      <c r="AS25">
        <v>2003</v>
      </c>
      <c r="AT25">
        <v>2004</v>
      </c>
      <c r="AU25">
        <v>2005</v>
      </c>
      <c r="AV25">
        <v>2006</v>
      </c>
      <c r="AW25">
        <v>2007</v>
      </c>
      <c r="AX25">
        <v>2008</v>
      </c>
      <c r="AY25">
        <v>2009</v>
      </c>
    </row>
    <row r="26" spans="1:65" ht="15" customHeight="1" x14ac:dyDescent="0.25">
      <c r="A26" t="s">
        <v>1269</v>
      </c>
      <c r="C26" s="60"/>
      <c r="D26" t="s">
        <v>812</v>
      </c>
      <c r="E26" s="45" t="s">
        <v>933</v>
      </c>
      <c r="G26" s="45" t="s">
        <v>1332</v>
      </c>
      <c r="H26" s="45" t="s">
        <v>1336</v>
      </c>
      <c r="I26">
        <f t="shared" si="3"/>
        <v>2010</v>
      </c>
      <c r="J26">
        <f t="shared" si="4"/>
        <v>2013</v>
      </c>
      <c r="K26" s="2" t="str">
        <f t="shared" si="2"/>
        <v>-</v>
      </c>
      <c r="AZ26">
        <v>2010</v>
      </c>
      <c r="BA26">
        <v>2011</v>
      </c>
      <c r="BB26">
        <v>2012</v>
      </c>
      <c r="BC26">
        <v>2013</v>
      </c>
    </row>
    <row r="27" spans="1:65" ht="15" customHeight="1" x14ac:dyDescent="0.25">
      <c r="A27" t="s">
        <v>1269</v>
      </c>
      <c r="C27" s="60"/>
      <c r="D27" t="s">
        <v>934</v>
      </c>
      <c r="E27" s="45" t="s">
        <v>935</v>
      </c>
      <c r="G27" s="45"/>
      <c r="H27" s="45"/>
      <c r="I27">
        <f t="shared" si="3"/>
        <v>2010</v>
      </c>
      <c r="J27">
        <f t="shared" si="4"/>
        <v>2023</v>
      </c>
      <c r="K27" s="2" t="str">
        <f t="shared" si="2"/>
        <v>-</v>
      </c>
      <c r="AZ27">
        <v>2010</v>
      </c>
      <c r="BA27">
        <v>2011</v>
      </c>
      <c r="BB27">
        <v>2012</v>
      </c>
      <c r="BC27">
        <v>2013</v>
      </c>
      <c r="BD27">
        <v>2014</v>
      </c>
      <c r="BE27">
        <v>2015</v>
      </c>
      <c r="BF27">
        <v>2016</v>
      </c>
      <c r="BG27">
        <v>2017</v>
      </c>
      <c r="BH27">
        <v>2018</v>
      </c>
      <c r="BI27">
        <v>2019</v>
      </c>
      <c r="BJ27">
        <v>2020</v>
      </c>
      <c r="BK27">
        <v>2021</v>
      </c>
      <c r="BL27">
        <v>2022</v>
      </c>
      <c r="BM27">
        <v>2023</v>
      </c>
    </row>
    <row r="28" spans="1:65" ht="15" customHeight="1" x14ac:dyDescent="0.25">
      <c r="A28" t="s">
        <v>1269</v>
      </c>
      <c r="C28" s="60"/>
      <c r="D28" t="s">
        <v>2022</v>
      </c>
      <c r="E28" s="45" t="s">
        <v>2034</v>
      </c>
      <c r="G28" s="45"/>
      <c r="H28" s="45"/>
      <c r="I28">
        <f>MIN(L28:BT28)</f>
        <v>2010</v>
      </c>
      <c r="J28">
        <f>MAX(L28:BT28)</f>
        <v>2023</v>
      </c>
      <c r="K28" s="2" t="str">
        <f t="shared" si="2"/>
        <v>-</v>
      </c>
      <c r="AZ28">
        <v>2010</v>
      </c>
      <c r="BA28">
        <v>2011</v>
      </c>
      <c r="BB28">
        <v>2012</v>
      </c>
      <c r="BC28">
        <v>2013</v>
      </c>
      <c r="BD28">
        <v>2014</v>
      </c>
      <c r="BE28">
        <v>2015</v>
      </c>
      <c r="BF28">
        <v>2016</v>
      </c>
      <c r="BG28">
        <v>2017</v>
      </c>
      <c r="BH28">
        <v>2018</v>
      </c>
      <c r="BI28">
        <v>2019</v>
      </c>
      <c r="BJ28">
        <v>2020</v>
      </c>
      <c r="BK28">
        <v>2021</v>
      </c>
      <c r="BL28">
        <v>2022</v>
      </c>
      <c r="BM28">
        <v>2023</v>
      </c>
    </row>
    <row r="29" spans="1:65" ht="15" customHeight="1" x14ac:dyDescent="0.25">
      <c r="A29" t="s">
        <v>1269</v>
      </c>
      <c r="C29" s="60"/>
      <c r="D29" t="s">
        <v>2023</v>
      </c>
      <c r="E29" s="45" t="s">
        <v>2035</v>
      </c>
      <c r="G29" s="45"/>
      <c r="H29" s="45"/>
      <c r="I29">
        <f>MIN(L29:BT29)</f>
        <v>2010</v>
      </c>
      <c r="J29">
        <f>MAX(L29:BT29)</f>
        <v>2023</v>
      </c>
      <c r="K29" s="2" t="str">
        <f t="shared" si="2"/>
        <v>-</v>
      </c>
      <c r="AZ29">
        <v>2010</v>
      </c>
      <c r="BA29">
        <v>2011</v>
      </c>
      <c r="BB29">
        <v>2012</v>
      </c>
      <c r="BC29">
        <v>2013</v>
      </c>
      <c r="BD29">
        <v>2014</v>
      </c>
      <c r="BE29">
        <v>2015</v>
      </c>
      <c r="BF29">
        <v>2016</v>
      </c>
      <c r="BG29">
        <v>2017</v>
      </c>
      <c r="BH29">
        <v>2018</v>
      </c>
      <c r="BI29">
        <v>2019</v>
      </c>
      <c r="BJ29">
        <v>2020</v>
      </c>
      <c r="BK29">
        <v>2021</v>
      </c>
      <c r="BL29">
        <v>2022</v>
      </c>
      <c r="BM29">
        <v>2023</v>
      </c>
    </row>
    <row r="30" spans="1:65" ht="15" customHeight="1" x14ac:dyDescent="0.25">
      <c r="A30" t="s">
        <v>1269</v>
      </c>
      <c r="C30" s="60"/>
      <c r="D30" t="s">
        <v>368</v>
      </c>
      <c r="E30" s="45" t="s">
        <v>936</v>
      </c>
      <c r="G30" s="45"/>
      <c r="H30" s="45"/>
      <c r="I30">
        <f t="shared" si="3"/>
        <v>1993</v>
      </c>
      <c r="J30">
        <f t="shared" si="4"/>
        <v>2009</v>
      </c>
      <c r="K30" s="2" t="str">
        <f t="shared" si="2"/>
        <v>-</v>
      </c>
      <c r="AI30">
        <v>1993</v>
      </c>
      <c r="AJ30">
        <v>1994</v>
      </c>
      <c r="AK30">
        <v>1995</v>
      </c>
      <c r="AL30">
        <v>1996</v>
      </c>
      <c r="AM30">
        <v>1997</v>
      </c>
      <c r="AN30">
        <v>1998</v>
      </c>
      <c r="AO30">
        <v>1999</v>
      </c>
      <c r="AP30">
        <v>2000</v>
      </c>
      <c r="AQ30">
        <v>2001</v>
      </c>
      <c r="AR30">
        <v>2002</v>
      </c>
      <c r="AS30">
        <v>2003</v>
      </c>
      <c r="AT30">
        <v>2004</v>
      </c>
      <c r="AU30">
        <v>2005</v>
      </c>
      <c r="AV30">
        <v>2006</v>
      </c>
      <c r="AW30">
        <v>2007</v>
      </c>
      <c r="AX30">
        <v>2008</v>
      </c>
      <c r="AY30">
        <v>2009</v>
      </c>
    </row>
    <row r="31" spans="1:65" ht="15" customHeight="1" x14ac:dyDescent="0.25">
      <c r="A31" t="s">
        <v>1269</v>
      </c>
      <c r="C31" s="60"/>
      <c r="D31" t="s">
        <v>2047</v>
      </c>
      <c r="E31" s="45" t="s">
        <v>2034</v>
      </c>
      <c r="G31" s="45"/>
      <c r="H31" s="45"/>
      <c r="I31">
        <f>MIN(L31:BT31)</f>
        <v>1991</v>
      </c>
      <c r="J31">
        <f>MAX(L31:BT31)</f>
        <v>2009</v>
      </c>
      <c r="K31" s="2" t="str">
        <f t="shared" si="2"/>
        <v>-</v>
      </c>
      <c r="AG31">
        <v>1991</v>
      </c>
      <c r="AH31">
        <v>1992</v>
      </c>
      <c r="AI31">
        <v>1993</v>
      </c>
      <c r="AJ31">
        <v>1994</v>
      </c>
      <c r="AK31">
        <v>1995</v>
      </c>
      <c r="AL31">
        <v>1996</v>
      </c>
      <c r="AM31">
        <v>1997</v>
      </c>
      <c r="AN31">
        <v>1998</v>
      </c>
      <c r="AO31">
        <v>1999</v>
      </c>
      <c r="AP31">
        <v>2000</v>
      </c>
      <c r="AQ31">
        <v>2001</v>
      </c>
      <c r="AR31">
        <v>2002</v>
      </c>
      <c r="AS31">
        <v>2003</v>
      </c>
      <c r="AT31">
        <v>2004</v>
      </c>
      <c r="AU31">
        <v>2005</v>
      </c>
      <c r="AV31">
        <v>2006</v>
      </c>
      <c r="AW31">
        <v>2007</v>
      </c>
      <c r="AX31">
        <v>2008</v>
      </c>
      <c r="AY31">
        <v>2009</v>
      </c>
    </row>
    <row r="32" spans="1:65" ht="15" customHeight="1" x14ac:dyDescent="0.25">
      <c r="A32" t="s">
        <v>1269</v>
      </c>
      <c r="C32" s="60"/>
      <c r="D32" t="s">
        <v>2048</v>
      </c>
      <c r="E32" s="45" t="s">
        <v>2035</v>
      </c>
      <c r="G32" s="45"/>
      <c r="H32" s="45"/>
      <c r="I32">
        <f>MIN(L32:BT32)</f>
        <v>1991</v>
      </c>
      <c r="J32">
        <f>MAX(L32:BT32)</f>
        <v>2009</v>
      </c>
      <c r="K32" s="2" t="str">
        <f t="shared" si="2"/>
        <v>-</v>
      </c>
      <c r="AG32">
        <v>1991</v>
      </c>
      <c r="AH32">
        <v>1992</v>
      </c>
      <c r="AI32">
        <v>1993</v>
      </c>
      <c r="AJ32">
        <v>1994</v>
      </c>
      <c r="AK32">
        <v>1995</v>
      </c>
      <c r="AL32">
        <v>1996</v>
      </c>
      <c r="AM32">
        <v>1997</v>
      </c>
      <c r="AN32">
        <v>1998</v>
      </c>
      <c r="AO32">
        <v>1999</v>
      </c>
      <c r="AP32">
        <v>2000</v>
      </c>
      <c r="AQ32">
        <v>2001</v>
      </c>
      <c r="AR32">
        <v>2002</v>
      </c>
      <c r="AS32">
        <v>2003</v>
      </c>
      <c r="AT32">
        <v>2004</v>
      </c>
      <c r="AU32">
        <v>2005</v>
      </c>
      <c r="AV32">
        <v>2006</v>
      </c>
      <c r="AW32">
        <v>2007</v>
      </c>
      <c r="AX32">
        <v>2008</v>
      </c>
      <c r="AY32">
        <v>2009</v>
      </c>
    </row>
    <row r="33" spans="1:65" ht="15" customHeight="1" x14ac:dyDescent="0.25">
      <c r="A33" t="s">
        <v>1269</v>
      </c>
      <c r="C33" s="60"/>
      <c r="D33" t="s">
        <v>369</v>
      </c>
      <c r="E33" s="45" t="s">
        <v>370</v>
      </c>
      <c r="G33" s="45" t="s">
        <v>1370</v>
      </c>
      <c r="H33" s="45" t="s">
        <v>1371</v>
      </c>
      <c r="I33">
        <f t="shared" si="3"/>
        <v>1991</v>
      </c>
      <c r="J33">
        <f t="shared" si="4"/>
        <v>2023</v>
      </c>
      <c r="K33" s="2" t="str">
        <f t="shared" si="2"/>
        <v>-</v>
      </c>
      <c r="AG33">
        <v>1991</v>
      </c>
      <c r="AH33">
        <v>1992</v>
      </c>
      <c r="AI33">
        <v>1993</v>
      </c>
      <c r="AJ33">
        <v>1994</v>
      </c>
      <c r="AK33">
        <v>1995</v>
      </c>
      <c r="AL33">
        <v>1996</v>
      </c>
      <c r="AM33">
        <v>1997</v>
      </c>
      <c r="AN33">
        <v>1998</v>
      </c>
      <c r="AO33">
        <v>1999</v>
      </c>
      <c r="AP33">
        <v>2000</v>
      </c>
      <c r="AQ33">
        <v>2001</v>
      </c>
      <c r="AR33">
        <v>2002</v>
      </c>
      <c r="AS33">
        <v>2003</v>
      </c>
      <c r="AT33">
        <v>2004</v>
      </c>
      <c r="AU33">
        <v>2005</v>
      </c>
      <c r="AV33">
        <v>2006</v>
      </c>
      <c r="AW33">
        <v>2007</v>
      </c>
      <c r="AX33">
        <v>2008</v>
      </c>
      <c r="AY33">
        <v>2009</v>
      </c>
      <c r="AZ33">
        <v>2010</v>
      </c>
      <c r="BA33">
        <v>2011</v>
      </c>
      <c r="BB33">
        <v>2012</v>
      </c>
      <c r="BC33">
        <v>2013</v>
      </c>
      <c r="BD33">
        <v>2014</v>
      </c>
      <c r="BE33">
        <v>2015</v>
      </c>
      <c r="BF33">
        <v>2016</v>
      </c>
      <c r="BG33">
        <v>2017</v>
      </c>
      <c r="BH33">
        <v>2018</v>
      </c>
      <c r="BI33">
        <v>2019</v>
      </c>
      <c r="BJ33">
        <v>2020</v>
      </c>
      <c r="BK33">
        <v>2021</v>
      </c>
      <c r="BL33">
        <v>2022</v>
      </c>
      <c r="BM33">
        <v>2023</v>
      </c>
    </row>
    <row r="34" spans="1:65" ht="15" customHeight="1" x14ac:dyDescent="0.25">
      <c r="A34" t="s">
        <v>1269</v>
      </c>
      <c r="C34" s="60"/>
      <c r="D34" t="s">
        <v>2024</v>
      </c>
      <c r="E34" s="45" t="s">
        <v>2036</v>
      </c>
      <c r="G34" s="45"/>
      <c r="H34" s="45"/>
      <c r="I34">
        <f>MIN(L34:BT34)</f>
        <v>2008</v>
      </c>
      <c r="J34">
        <f>MAX(L34:BT34)</f>
        <v>2023</v>
      </c>
      <c r="K34" s="2" t="str">
        <f t="shared" si="2"/>
        <v>-</v>
      </c>
      <c r="AX34">
        <v>2008</v>
      </c>
      <c r="AY34">
        <v>2009</v>
      </c>
      <c r="AZ34">
        <v>2010</v>
      </c>
      <c r="BA34">
        <v>2011</v>
      </c>
      <c r="BB34">
        <v>2012</v>
      </c>
      <c r="BC34">
        <v>2013</v>
      </c>
      <c r="BD34">
        <v>2014</v>
      </c>
      <c r="BE34">
        <v>2015</v>
      </c>
      <c r="BF34">
        <v>2016</v>
      </c>
      <c r="BG34">
        <v>2017</v>
      </c>
      <c r="BH34">
        <v>2018</v>
      </c>
      <c r="BI34">
        <v>2019</v>
      </c>
      <c r="BJ34">
        <v>2020</v>
      </c>
      <c r="BK34">
        <v>2021</v>
      </c>
      <c r="BL34">
        <v>2022</v>
      </c>
      <c r="BM34">
        <v>2023</v>
      </c>
    </row>
    <row r="35" spans="1:65" ht="15" customHeight="1" x14ac:dyDescent="0.25">
      <c r="A35" t="s">
        <v>1269</v>
      </c>
      <c r="C35" s="60"/>
      <c r="D35" t="s">
        <v>387</v>
      </c>
      <c r="E35" s="45" t="s">
        <v>388</v>
      </c>
      <c r="G35" s="45"/>
      <c r="H35" s="45"/>
      <c r="I35">
        <f t="shared" si="3"/>
        <v>1992</v>
      </c>
      <c r="J35">
        <f t="shared" si="4"/>
        <v>2007</v>
      </c>
      <c r="K35" s="2" t="str">
        <f t="shared" si="2"/>
        <v>-</v>
      </c>
      <c r="AH35">
        <v>1992</v>
      </c>
      <c r="AI35">
        <v>1993</v>
      </c>
      <c r="AJ35">
        <v>1994</v>
      </c>
      <c r="AK35">
        <v>1995</v>
      </c>
      <c r="AL35">
        <v>1996</v>
      </c>
      <c r="AM35">
        <v>1997</v>
      </c>
      <c r="AN35">
        <v>1998</v>
      </c>
      <c r="AO35">
        <v>1999</v>
      </c>
      <c r="AP35">
        <v>2000</v>
      </c>
      <c r="AQ35">
        <v>2001</v>
      </c>
      <c r="AR35">
        <v>2002</v>
      </c>
      <c r="AS35">
        <v>2003</v>
      </c>
      <c r="AT35">
        <v>2004</v>
      </c>
      <c r="AU35">
        <v>2005</v>
      </c>
      <c r="AV35">
        <v>2006</v>
      </c>
      <c r="AW35">
        <v>2007</v>
      </c>
    </row>
    <row r="36" spans="1:65" ht="15" customHeight="1" x14ac:dyDescent="0.25">
      <c r="A36" t="s">
        <v>1269</v>
      </c>
      <c r="C36" s="60"/>
      <c r="D36" t="s">
        <v>2025</v>
      </c>
      <c r="E36" s="45" t="s">
        <v>2037</v>
      </c>
      <c r="G36" s="45"/>
      <c r="H36" s="45"/>
      <c r="I36">
        <f>MIN(L36:BT36)</f>
        <v>1992</v>
      </c>
      <c r="J36">
        <f>MAX(L36:BT36)</f>
        <v>2007</v>
      </c>
      <c r="K36" s="2" t="str">
        <f t="shared" si="2"/>
        <v>-</v>
      </c>
      <c r="AH36">
        <v>1992</v>
      </c>
      <c r="AI36">
        <v>1993</v>
      </c>
      <c r="AJ36">
        <v>1994</v>
      </c>
      <c r="AK36">
        <v>1995</v>
      </c>
      <c r="AL36">
        <v>1996</v>
      </c>
      <c r="AM36">
        <v>1997</v>
      </c>
      <c r="AN36">
        <v>1998</v>
      </c>
      <c r="AO36">
        <v>1999</v>
      </c>
      <c r="AP36">
        <v>2000</v>
      </c>
      <c r="AQ36">
        <v>2001</v>
      </c>
      <c r="AR36">
        <v>2002</v>
      </c>
      <c r="AS36">
        <v>2003</v>
      </c>
      <c r="AT36">
        <v>2004</v>
      </c>
      <c r="AU36">
        <v>2005</v>
      </c>
      <c r="AV36">
        <v>2006</v>
      </c>
      <c r="AW36">
        <v>2007</v>
      </c>
    </row>
    <row r="37" spans="1:65" ht="15" customHeight="1" x14ac:dyDescent="0.25">
      <c r="A37" t="s">
        <v>1269</v>
      </c>
      <c r="C37" s="60"/>
      <c r="D37" t="s">
        <v>2026</v>
      </c>
      <c r="E37" s="45" t="s">
        <v>2038</v>
      </c>
      <c r="G37" s="45"/>
      <c r="H37" s="45"/>
      <c r="I37">
        <f>MIN(L37:BT37)</f>
        <v>2007</v>
      </c>
      <c r="J37">
        <f>MAX(L37:BT37)</f>
        <v>2023</v>
      </c>
      <c r="K37" s="2" t="str">
        <f t="shared" si="2"/>
        <v>-</v>
      </c>
      <c r="AW37">
        <v>2007</v>
      </c>
      <c r="AX37">
        <v>2008</v>
      </c>
      <c r="AY37">
        <v>2009</v>
      </c>
      <c r="AZ37">
        <v>2010</v>
      </c>
      <c r="BA37">
        <v>2011</v>
      </c>
      <c r="BB37">
        <v>2012</v>
      </c>
      <c r="BC37">
        <v>2013</v>
      </c>
      <c r="BD37">
        <v>2014</v>
      </c>
      <c r="BE37">
        <v>2015</v>
      </c>
      <c r="BF37">
        <v>2016</v>
      </c>
      <c r="BG37">
        <v>2017</v>
      </c>
      <c r="BH37">
        <v>2018</v>
      </c>
      <c r="BI37">
        <v>2019</v>
      </c>
      <c r="BJ37">
        <v>2020</v>
      </c>
      <c r="BK37">
        <v>2021</v>
      </c>
      <c r="BL37">
        <v>2022</v>
      </c>
      <c r="BM37">
        <v>2023</v>
      </c>
    </row>
    <row r="38" spans="1:65" ht="15" customHeight="1" x14ac:dyDescent="0.25">
      <c r="A38" t="s">
        <v>1269</v>
      </c>
      <c r="C38" s="60"/>
      <c r="D38" t="s">
        <v>2027</v>
      </c>
      <c r="E38" s="45" t="s">
        <v>2039</v>
      </c>
      <c r="G38" s="45"/>
      <c r="H38" s="45"/>
      <c r="I38">
        <f>MIN(L38:BT38)</f>
        <v>1993</v>
      </c>
      <c r="J38">
        <f>MAX(L38:BT38)</f>
        <v>2007</v>
      </c>
      <c r="K38" s="2" t="str">
        <f t="shared" si="2"/>
        <v>-</v>
      </c>
      <c r="AI38">
        <v>1993</v>
      </c>
      <c r="AJ38">
        <v>1994</v>
      </c>
      <c r="AK38">
        <v>1995</v>
      </c>
      <c r="AL38">
        <v>1996</v>
      </c>
      <c r="AM38">
        <v>1997</v>
      </c>
      <c r="AN38">
        <v>1998</v>
      </c>
      <c r="AO38">
        <v>1999</v>
      </c>
      <c r="AP38">
        <v>2000</v>
      </c>
      <c r="AQ38">
        <v>2001</v>
      </c>
      <c r="AR38">
        <v>2002</v>
      </c>
      <c r="AS38">
        <v>2003</v>
      </c>
      <c r="AT38">
        <v>2004</v>
      </c>
      <c r="AU38">
        <v>2005</v>
      </c>
      <c r="AV38">
        <v>2006</v>
      </c>
      <c r="AW38">
        <v>2007</v>
      </c>
    </row>
    <row r="39" spans="1:65" ht="15" customHeight="1" x14ac:dyDescent="0.25">
      <c r="A39" t="s">
        <v>1269</v>
      </c>
      <c r="C39" s="60"/>
      <c r="D39" t="s">
        <v>2028</v>
      </c>
      <c r="E39" s="45" t="s">
        <v>2040</v>
      </c>
      <c r="G39" s="45"/>
      <c r="H39" s="45"/>
      <c r="I39">
        <f>MIN(L39:BT39)</f>
        <v>2007</v>
      </c>
      <c r="J39">
        <f>MAX(L39:BT39)</f>
        <v>2023</v>
      </c>
      <c r="K39" s="2" t="str">
        <f t="shared" si="2"/>
        <v>-</v>
      </c>
      <c r="AW39">
        <v>2007</v>
      </c>
      <c r="AX39">
        <v>2008</v>
      </c>
      <c r="AY39">
        <v>2009</v>
      </c>
      <c r="AZ39">
        <v>2010</v>
      </c>
      <c r="BA39">
        <v>2011</v>
      </c>
      <c r="BB39">
        <v>2012</v>
      </c>
      <c r="BC39">
        <v>2013</v>
      </c>
      <c r="BD39">
        <v>2014</v>
      </c>
      <c r="BE39">
        <v>2015</v>
      </c>
      <c r="BF39">
        <v>2016</v>
      </c>
      <c r="BG39">
        <v>2017</v>
      </c>
      <c r="BH39">
        <v>2018</v>
      </c>
      <c r="BI39">
        <v>2019</v>
      </c>
      <c r="BJ39">
        <v>2020</v>
      </c>
      <c r="BK39">
        <v>2021</v>
      </c>
      <c r="BL39">
        <v>2022</v>
      </c>
      <c r="BM39">
        <v>2023</v>
      </c>
    </row>
    <row r="40" spans="1:65" ht="15" customHeight="1" x14ac:dyDescent="0.25">
      <c r="A40" t="s">
        <v>1269</v>
      </c>
      <c r="C40" s="60"/>
      <c r="D40" t="s">
        <v>938</v>
      </c>
      <c r="E40" s="45" t="s">
        <v>388</v>
      </c>
      <c r="G40" s="45"/>
      <c r="H40" s="45"/>
      <c r="I40">
        <f t="shared" si="3"/>
        <v>1993</v>
      </c>
      <c r="J40">
        <f t="shared" si="4"/>
        <v>2007</v>
      </c>
      <c r="K40" s="2" t="str">
        <f t="shared" si="2"/>
        <v>-</v>
      </c>
      <c r="AI40">
        <v>1993</v>
      </c>
      <c r="AJ40">
        <v>1994</v>
      </c>
      <c r="AK40">
        <v>1995</v>
      </c>
      <c r="AL40">
        <v>1996</v>
      </c>
      <c r="AM40">
        <v>1997</v>
      </c>
      <c r="AN40">
        <v>1998</v>
      </c>
      <c r="AO40">
        <v>1999</v>
      </c>
      <c r="AP40">
        <v>2000</v>
      </c>
      <c r="AQ40">
        <v>2001</v>
      </c>
      <c r="AR40">
        <v>2002</v>
      </c>
      <c r="AS40">
        <v>2003</v>
      </c>
      <c r="AT40">
        <v>2004</v>
      </c>
      <c r="AU40">
        <v>2005</v>
      </c>
      <c r="AV40">
        <v>2006</v>
      </c>
      <c r="AW40">
        <v>2007</v>
      </c>
    </row>
    <row r="41" spans="1:65" ht="15" customHeight="1" x14ac:dyDescent="0.25">
      <c r="A41" t="s">
        <v>1269</v>
      </c>
      <c r="C41" s="60"/>
      <c r="D41" t="s">
        <v>389</v>
      </c>
      <c r="E41" s="45" t="s">
        <v>390</v>
      </c>
      <c r="G41" s="45"/>
      <c r="H41" s="6"/>
      <c r="I41">
        <f t="shared" si="3"/>
        <v>2007</v>
      </c>
      <c r="J41">
        <f t="shared" si="4"/>
        <v>2013</v>
      </c>
      <c r="K41" s="2" t="str">
        <f t="shared" si="2"/>
        <v>-</v>
      </c>
      <c r="AW41">
        <v>2007</v>
      </c>
      <c r="AX41">
        <v>2008</v>
      </c>
      <c r="AY41">
        <v>2009</v>
      </c>
      <c r="AZ41">
        <v>2010</v>
      </c>
      <c r="BA41">
        <v>2011</v>
      </c>
      <c r="BB41">
        <v>2012</v>
      </c>
      <c r="BC41">
        <v>2013</v>
      </c>
    </row>
    <row r="42" spans="1:65" ht="15" customHeight="1" x14ac:dyDescent="0.25">
      <c r="A42" t="s">
        <v>1269</v>
      </c>
      <c r="C42" s="60"/>
      <c r="D42" t="s">
        <v>939</v>
      </c>
      <c r="E42" s="45" t="s">
        <v>940</v>
      </c>
      <c r="G42" s="45"/>
      <c r="H42" s="6"/>
      <c r="I42">
        <f t="shared" si="3"/>
        <v>2007</v>
      </c>
      <c r="J42">
        <f t="shared" si="4"/>
        <v>2023</v>
      </c>
      <c r="K42" s="2" t="str">
        <f t="shared" si="2"/>
        <v>-</v>
      </c>
      <c r="AW42">
        <v>2007</v>
      </c>
      <c r="AX42">
        <v>2008</v>
      </c>
      <c r="AY42">
        <v>2009</v>
      </c>
      <c r="AZ42">
        <v>2010</v>
      </c>
      <c r="BA42">
        <v>2011</v>
      </c>
      <c r="BB42">
        <v>2012</v>
      </c>
      <c r="BC42">
        <v>2013</v>
      </c>
      <c r="BD42">
        <v>2014</v>
      </c>
      <c r="BE42">
        <v>2015</v>
      </c>
      <c r="BF42">
        <v>2016</v>
      </c>
      <c r="BG42">
        <v>2017</v>
      </c>
      <c r="BH42">
        <v>2018</v>
      </c>
      <c r="BI42">
        <v>2019</v>
      </c>
      <c r="BJ42">
        <v>2020</v>
      </c>
      <c r="BK42">
        <v>2021</v>
      </c>
      <c r="BL42">
        <v>2022</v>
      </c>
      <c r="BM42">
        <v>2023</v>
      </c>
    </row>
    <row r="43" spans="1:65" ht="15" customHeight="1" x14ac:dyDescent="0.25">
      <c r="A43" t="s">
        <v>1269</v>
      </c>
      <c r="C43" s="60"/>
      <c r="D43" t="s">
        <v>391</v>
      </c>
      <c r="E43" s="45" t="s">
        <v>392</v>
      </c>
      <c r="G43" s="45"/>
      <c r="H43" s="6"/>
      <c r="I43">
        <f>MIN(L43:BT43)</f>
        <v>1991</v>
      </c>
      <c r="J43">
        <f>MAX(L43:BT43)</f>
        <v>1999</v>
      </c>
      <c r="K43" s="2" t="str">
        <f t="shared" si="2"/>
        <v>-</v>
      </c>
      <c r="AG43">
        <v>1991</v>
      </c>
      <c r="AH43">
        <v>1992</v>
      </c>
      <c r="AI43">
        <v>1993</v>
      </c>
      <c r="AJ43">
        <v>1994</v>
      </c>
      <c r="AK43">
        <v>1995</v>
      </c>
      <c r="AL43">
        <v>1996</v>
      </c>
      <c r="AM43">
        <v>1997</v>
      </c>
      <c r="AN43">
        <v>1998</v>
      </c>
      <c r="AO43">
        <v>1999</v>
      </c>
    </row>
    <row r="44" spans="1:65" ht="15" customHeight="1" x14ac:dyDescent="0.25">
      <c r="A44" t="s">
        <v>1269</v>
      </c>
      <c r="C44" s="60"/>
      <c r="D44" t="s">
        <v>824</v>
      </c>
      <c r="E44" s="45" t="s">
        <v>825</v>
      </c>
      <c r="G44" s="45"/>
      <c r="H44" s="6"/>
      <c r="I44">
        <f>MIN(L44:BT44)</f>
        <v>1991</v>
      </c>
      <c r="J44">
        <f>MAX(L44:BT44)</f>
        <v>2023</v>
      </c>
      <c r="K44" s="2" t="str">
        <f t="shared" si="2"/>
        <v>-</v>
      </c>
      <c r="AG44">
        <v>1991</v>
      </c>
      <c r="AH44">
        <v>1992</v>
      </c>
      <c r="AI44">
        <v>1993</v>
      </c>
      <c r="AJ44">
        <v>1994</v>
      </c>
      <c r="AK44">
        <v>1995</v>
      </c>
      <c r="AL44">
        <v>1996</v>
      </c>
      <c r="AM44">
        <v>1997</v>
      </c>
      <c r="AN44">
        <v>1998</v>
      </c>
      <c r="AO44">
        <v>1999</v>
      </c>
      <c r="AP44">
        <v>2000</v>
      </c>
      <c r="AQ44">
        <v>2001</v>
      </c>
      <c r="AR44">
        <v>2002</v>
      </c>
      <c r="AS44">
        <v>2003</v>
      </c>
      <c r="AT44">
        <v>2004</v>
      </c>
      <c r="AU44">
        <v>2005</v>
      </c>
      <c r="AV44">
        <v>2006</v>
      </c>
      <c r="AW44">
        <v>2007</v>
      </c>
      <c r="AX44">
        <v>2008</v>
      </c>
      <c r="AY44">
        <v>2009</v>
      </c>
      <c r="AZ44">
        <v>2010</v>
      </c>
      <c r="BA44">
        <v>2011</v>
      </c>
      <c r="BB44">
        <v>2012</v>
      </c>
      <c r="BC44">
        <v>2013</v>
      </c>
      <c r="BD44">
        <v>2014</v>
      </c>
      <c r="BE44">
        <v>2015</v>
      </c>
      <c r="BF44">
        <v>2016</v>
      </c>
      <c r="BG44">
        <v>2017</v>
      </c>
      <c r="BH44">
        <v>2018</v>
      </c>
      <c r="BI44">
        <v>2019</v>
      </c>
      <c r="BJ44">
        <v>2020</v>
      </c>
      <c r="BK44">
        <v>2021</v>
      </c>
      <c r="BL44">
        <v>2022</v>
      </c>
      <c r="BM44">
        <v>2023</v>
      </c>
    </row>
    <row r="45" spans="1:65" ht="15" customHeight="1" x14ac:dyDescent="0.25">
      <c r="A45" t="s">
        <v>1269</v>
      </c>
      <c r="C45" s="60"/>
      <c r="D45" t="s">
        <v>21</v>
      </c>
      <c r="E45" s="45" t="s">
        <v>12</v>
      </c>
      <c r="F45" s="7" t="s">
        <v>1303</v>
      </c>
      <c r="G45" s="45"/>
      <c r="H45" s="45"/>
      <c r="I45">
        <f t="shared" si="3"/>
        <v>1976</v>
      </c>
      <c r="J45">
        <f t="shared" si="4"/>
        <v>2023</v>
      </c>
      <c r="K45" s="2" t="str">
        <f t="shared" si="2"/>
        <v>-</v>
      </c>
      <c r="R45">
        <v>1976</v>
      </c>
      <c r="S45">
        <v>1977</v>
      </c>
      <c r="T45">
        <v>1978</v>
      </c>
      <c r="U45">
        <v>1979</v>
      </c>
      <c r="V45">
        <v>1980</v>
      </c>
      <c r="W45">
        <v>1981</v>
      </c>
      <c r="X45">
        <v>1982</v>
      </c>
      <c r="Y45">
        <v>1983</v>
      </c>
      <c r="Z45">
        <v>1984</v>
      </c>
      <c r="AA45">
        <v>1985</v>
      </c>
      <c r="AB45">
        <v>1986</v>
      </c>
      <c r="AC45">
        <v>1987</v>
      </c>
      <c r="AD45">
        <v>1988</v>
      </c>
      <c r="AE45">
        <v>1989</v>
      </c>
      <c r="AF45">
        <v>1990</v>
      </c>
      <c r="AG45">
        <v>1991</v>
      </c>
      <c r="AH45">
        <v>1992</v>
      </c>
      <c r="AI45">
        <v>1993</v>
      </c>
      <c r="AJ45">
        <v>1994</v>
      </c>
      <c r="AK45">
        <v>1995</v>
      </c>
      <c r="AL45">
        <v>1996</v>
      </c>
      <c r="AM45">
        <v>1997</v>
      </c>
      <c r="AN45">
        <v>1998</v>
      </c>
      <c r="AO45">
        <v>1999</v>
      </c>
      <c r="AP45">
        <v>2000</v>
      </c>
      <c r="AQ45">
        <v>2001</v>
      </c>
      <c r="AR45">
        <v>2002</v>
      </c>
      <c r="AS45">
        <v>2003</v>
      </c>
      <c r="AT45">
        <v>2004</v>
      </c>
      <c r="AU45">
        <v>2005</v>
      </c>
      <c r="AV45">
        <v>2006</v>
      </c>
      <c r="AW45">
        <v>2007</v>
      </c>
      <c r="AX45">
        <v>2008</v>
      </c>
      <c r="AY45">
        <v>2009</v>
      </c>
      <c r="AZ45">
        <v>2010</v>
      </c>
      <c r="BA45">
        <v>2011</v>
      </c>
      <c r="BB45">
        <v>2012</v>
      </c>
      <c r="BC45">
        <v>2013</v>
      </c>
      <c r="BD45">
        <v>2014</v>
      </c>
      <c r="BE45">
        <v>2015</v>
      </c>
      <c r="BF45">
        <v>2016</v>
      </c>
      <c r="BG45">
        <v>2017</v>
      </c>
      <c r="BH45">
        <v>2018</v>
      </c>
      <c r="BI45">
        <v>2019</v>
      </c>
      <c r="BJ45">
        <v>2020</v>
      </c>
      <c r="BK45">
        <v>2021</v>
      </c>
      <c r="BL45">
        <v>2022</v>
      </c>
      <c r="BM45">
        <v>2023</v>
      </c>
    </row>
    <row r="46" spans="1:65" ht="15" customHeight="1" x14ac:dyDescent="0.25">
      <c r="A46" t="s">
        <v>1269</v>
      </c>
      <c r="C46" s="60"/>
      <c r="D46" t="s">
        <v>593</v>
      </c>
      <c r="E46" s="45" t="s">
        <v>2031</v>
      </c>
      <c r="F46" s="7"/>
      <c r="G46" s="45"/>
      <c r="H46" s="45"/>
      <c r="I46">
        <f>MIN(L46:BT46)</f>
        <v>1991</v>
      </c>
      <c r="J46">
        <f>MAX(L46:BT46)</f>
        <v>2002</v>
      </c>
      <c r="K46" s="2" t="str">
        <f t="shared" si="2"/>
        <v>-</v>
      </c>
      <c r="AG46">
        <v>1991</v>
      </c>
      <c r="AH46">
        <v>1992</v>
      </c>
      <c r="AI46">
        <v>1993</v>
      </c>
      <c r="AJ46">
        <v>1994</v>
      </c>
      <c r="AK46">
        <v>1995</v>
      </c>
      <c r="AL46">
        <v>1996</v>
      </c>
      <c r="AM46">
        <v>1997</v>
      </c>
      <c r="AN46">
        <v>1998</v>
      </c>
      <c r="AO46">
        <v>1999</v>
      </c>
      <c r="AP46">
        <v>2000</v>
      </c>
      <c r="AQ46">
        <v>2001</v>
      </c>
      <c r="AR46">
        <v>2002</v>
      </c>
    </row>
    <row r="47" spans="1:65" ht="15" customHeight="1" x14ac:dyDescent="0.25">
      <c r="A47" t="s">
        <v>1269</v>
      </c>
      <c r="C47" s="60"/>
      <c r="D47" t="s">
        <v>2029</v>
      </c>
      <c r="E47" s="45" t="s">
        <v>2032</v>
      </c>
      <c r="F47" s="7"/>
      <c r="G47" s="45"/>
      <c r="H47" s="45"/>
      <c r="I47">
        <f>MIN(L47:BT47)</f>
        <v>1991</v>
      </c>
      <c r="J47">
        <f>MAX(L47:BT47)</f>
        <v>2002</v>
      </c>
      <c r="K47" s="2" t="str">
        <f t="shared" si="2"/>
        <v>-</v>
      </c>
      <c r="AG47">
        <v>1991</v>
      </c>
      <c r="AH47">
        <v>1992</v>
      </c>
      <c r="AI47">
        <v>1993</v>
      </c>
      <c r="AJ47">
        <v>1994</v>
      </c>
      <c r="AK47">
        <v>1995</v>
      </c>
      <c r="AL47">
        <v>1996</v>
      </c>
      <c r="AM47">
        <v>1997</v>
      </c>
      <c r="AN47">
        <v>1998</v>
      </c>
      <c r="AO47">
        <v>1999</v>
      </c>
      <c r="AP47">
        <v>2000</v>
      </c>
      <c r="AQ47">
        <v>2001</v>
      </c>
      <c r="AR47">
        <v>2002</v>
      </c>
    </row>
    <row r="48" spans="1:65" ht="15" customHeight="1" x14ac:dyDescent="0.25">
      <c r="A48" t="s">
        <v>1269</v>
      </c>
      <c r="C48" s="60"/>
      <c r="D48" t="s">
        <v>2030</v>
      </c>
      <c r="E48" s="45" t="s">
        <v>2033</v>
      </c>
      <c r="F48" s="7"/>
      <c r="G48" s="45"/>
      <c r="H48" s="45"/>
      <c r="I48">
        <f>MIN(L48:BT48)</f>
        <v>1991</v>
      </c>
      <c r="J48">
        <f>MAX(L48:BT48)</f>
        <v>1998</v>
      </c>
      <c r="K48" s="2" t="str">
        <f t="shared" si="2"/>
        <v>-</v>
      </c>
      <c r="AG48">
        <v>1991</v>
      </c>
      <c r="AH48">
        <v>1992</v>
      </c>
      <c r="AI48">
        <v>1993</v>
      </c>
      <c r="AJ48">
        <v>1994</v>
      </c>
      <c r="AK48">
        <v>1995</v>
      </c>
      <c r="AL48">
        <v>1996</v>
      </c>
      <c r="AM48">
        <v>1997</v>
      </c>
      <c r="AN48">
        <v>1998</v>
      </c>
    </row>
    <row r="49" spans="1:65" ht="15" customHeight="1" x14ac:dyDescent="0.25">
      <c r="A49" t="s">
        <v>1269</v>
      </c>
      <c r="C49" s="60"/>
      <c r="D49" t="s">
        <v>404</v>
      </c>
      <c r="E49" s="45" t="s">
        <v>405</v>
      </c>
      <c r="G49" s="45" t="s">
        <v>405</v>
      </c>
      <c r="H49" s="45" t="s">
        <v>1333</v>
      </c>
      <c r="I49">
        <f t="shared" si="3"/>
        <v>2000</v>
      </c>
      <c r="J49">
        <f t="shared" si="4"/>
        <v>2001</v>
      </c>
      <c r="K49" s="2" t="str">
        <f t="shared" si="2"/>
        <v>-</v>
      </c>
      <c r="AP49">
        <v>2000</v>
      </c>
      <c r="AQ49">
        <v>2001</v>
      </c>
    </row>
    <row r="50" spans="1:65" ht="15" customHeight="1" x14ac:dyDescent="0.25">
      <c r="A50" t="s">
        <v>1269</v>
      </c>
      <c r="C50" s="60"/>
      <c r="D50" t="s">
        <v>406</v>
      </c>
      <c r="E50" s="45" t="s">
        <v>840</v>
      </c>
      <c r="G50" s="45" t="s">
        <v>840</v>
      </c>
      <c r="H50" s="45" t="s">
        <v>1334</v>
      </c>
      <c r="I50">
        <f t="shared" si="3"/>
        <v>2002</v>
      </c>
      <c r="J50">
        <f t="shared" si="4"/>
        <v>2013</v>
      </c>
      <c r="K50" s="2" t="str">
        <f t="shared" si="2"/>
        <v>-</v>
      </c>
      <c r="AR50">
        <v>2002</v>
      </c>
      <c r="AS50">
        <v>2003</v>
      </c>
      <c r="AT50">
        <v>2004</v>
      </c>
      <c r="AU50">
        <v>2005</v>
      </c>
      <c r="AV50">
        <v>2006</v>
      </c>
      <c r="AW50">
        <v>2007</v>
      </c>
      <c r="AX50">
        <v>2008</v>
      </c>
      <c r="AY50">
        <v>2009</v>
      </c>
      <c r="AZ50">
        <v>2010</v>
      </c>
      <c r="BA50">
        <v>2011</v>
      </c>
      <c r="BB50">
        <v>2012</v>
      </c>
      <c r="BC50">
        <v>2013</v>
      </c>
    </row>
    <row r="51" spans="1:65" ht="15" customHeight="1" x14ac:dyDescent="0.25">
      <c r="A51" t="s">
        <v>1269</v>
      </c>
      <c r="C51" s="60"/>
      <c r="D51" t="s">
        <v>941</v>
      </c>
      <c r="E51" s="45" t="s">
        <v>942</v>
      </c>
      <c r="G51" s="45"/>
      <c r="H51" s="45"/>
      <c r="I51">
        <f t="shared" ref="I51:I57" si="5">MIN(L51:BT51)</f>
        <v>1991</v>
      </c>
      <c r="J51">
        <f t="shared" ref="J51:J57" si="6">MAX(L51:BT51)</f>
        <v>2023</v>
      </c>
      <c r="K51" s="2" t="str">
        <f t="shared" si="2"/>
        <v>-</v>
      </c>
      <c r="AG51">
        <v>1991</v>
      </c>
      <c r="AH51">
        <v>1992</v>
      </c>
      <c r="AI51">
        <v>1993</v>
      </c>
      <c r="AJ51">
        <v>1994</v>
      </c>
      <c r="AK51">
        <v>1995</v>
      </c>
      <c r="AL51">
        <v>1996</v>
      </c>
      <c r="AM51">
        <v>1997</v>
      </c>
      <c r="AN51">
        <v>1998</v>
      </c>
      <c r="AO51">
        <v>1999</v>
      </c>
      <c r="AP51">
        <v>2000</v>
      </c>
      <c r="AQ51">
        <v>2001</v>
      </c>
      <c r="AR51">
        <v>2002</v>
      </c>
      <c r="AS51">
        <v>2003</v>
      </c>
      <c r="AT51">
        <v>2004</v>
      </c>
      <c r="AU51">
        <v>2005</v>
      </c>
      <c r="AV51">
        <v>2006</v>
      </c>
      <c r="AW51">
        <v>2007</v>
      </c>
      <c r="AX51">
        <v>2008</v>
      </c>
      <c r="AY51">
        <v>2009</v>
      </c>
      <c r="AZ51">
        <v>2010</v>
      </c>
      <c r="BA51">
        <v>2011</v>
      </c>
      <c r="BB51">
        <v>2012</v>
      </c>
      <c r="BC51">
        <v>2013</v>
      </c>
      <c r="BD51">
        <v>2014</v>
      </c>
      <c r="BE51">
        <v>2015</v>
      </c>
      <c r="BF51">
        <v>2016</v>
      </c>
      <c r="BG51">
        <v>2017</v>
      </c>
      <c r="BH51">
        <v>2018</v>
      </c>
      <c r="BI51">
        <v>2019</v>
      </c>
      <c r="BJ51">
        <v>2020</v>
      </c>
      <c r="BK51">
        <v>2021</v>
      </c>
      <c r="BL51">
        <v>2022</v>
      </c>
      <c r="BM51">
        <v>2023</v>
      </c>
    </row>
    <row r="52" spans="1:65" ht="15" customHeight="1" x14ac:dyDescent="0.25">
      <c r="A52" t="s">
        <v>1269</v>
      </c>
      <c r="C52" s="60"/>
      <c r="D52" t="s">
        <v>943</v>
      </c>
      <c r="E52" s="45" t="s">
        <v>944</v>
      </c>
      <c r="G52" s="45"/>
      <c r="H52" s="45"/>
      <c r="I52">
        <f t="shared" si="5"/>
        <v>1976</v>
      </c>
      <c r="J52">
        <f t="shared" si="6"/>
        <v>1990</v>
      </c>
      <c r="K52" s="2" t="str">
        <f t="shared" si="2"/>
        <v>-</v>
      </c>
      <c r="R52">
        <v>1976</v>
      </c>
      <c r="S52">
        <v>1977</v>
      </c>
      <c r="T52">
        <v>1978</v>
      </c>
      <c r="U52">
        <v>1979</v>
      </c>
      <c r="V52">
        <v>1980</v>
      </c>
      <c r="W52">
        <v>1981</v>
      </c>
      <c r="X52">
        <v>1982</v>
      </c>
      <c r="Y52">
        <v>1983</v>
      </c>
      <c r="Z52">
        <v>1984</v>
      </c>
      <c r="AA52">
        <v>1985</v>
      </c>
      <c r="AB52">
        <v>1986</v>
      </c>
      <c r="AC52">
        <v>1987</v>
      </c>
      <c r="AD52">
        <v>1988</v>
      </c>
      <c r="AE52">
        <v>1989</v>
      </c>
      <c r="AF52">
        <v>1990</v>
      </c>
    </row>
    <row r="53" spans="1:65" ht="15" customHeight="1" x14ac:dyDescent="0.25">
      <c r="A53" t="s">
        <v>1269</v>
      </c>
      <c r="C53" s="60"/>
      <c r="D53" t="s">
        <v>2041</v>
      </c>
      <c r="E53" s="45" t="s">
        <v>2046</v>
      </c>
      <c r="G53" s="45"/>
      <c r="H53" s="45"/>
      <c r="I53">
        <f t="shared" si="5"/>
        <v>1991</v>
      </c>
      <c r="J53">
        <f t="shared" si="6"/>
        <v>1999</v>
      </c>
      <c r="K53" s="2" t="str">
        <f t="shared" si="2"/>
        <v>-</v>
      </c>
      <c r="AG53">
        <v>1991</v>
      </c>
      <c r="AH53">
        <v>1992</v>
      </c>
      <c r="AI53">
        <v>1993</v>
      </c>
      <c r="AJ53">
        <v>1994</v>
      </c>
      <c r="AK53">
        <v>1995</v>
      </c>
      <c r="AL53">
        <v>1996</v>
      </c>
      <c r="AM53">
        <v>1997</v>
      </c>
      <c r="AN53">
        <v>1998</v>
      </c>
      <c r="AO53">
        <v>1999</v>
      </c>
    </row>
    <row r="54" spans="1:65" ht="15" customHeight="1" x14ac:dyDescent="0.25">
      <c r="A54" t="s">
        <v>1269</v>
      </c>
      <c r="C54" s="60"/>
      <c r="D54" t="s">
        <v>876</v>
      </c>
      <c r="E54" s="45" t="s">
        <v>877</v>
      </c>
      <c r="G54" s="45"/>
      <c r="H54" s="45"/>
      <c r="I54">
        <f t="shared" si="5"/>
        <v>1991</v>
      </c>
      <c r="J54">
        <f t="shared" si="6"/>
        <v>2023</v>
      </c>
      <c r="K54" s="2" t="str">
        <f t="shared" si="2"/>
        <v>-</v>
      </c>
      <c r="AG54">
        <v>1991</v>
      </c>
      <c r="AH54">
        <v>1992</v>
      </c>
      <c r="AI54">
        <v>1993</v>
      </c>
      <c r="AJ54">
        <v>1994</v>
      </c>
      <c r="AK54">
        <v>1995</v>
      </c>
      <c r="AL54">
        <v>1996</v>
      </c>
      <c r="AM54">
        <v>1997</v>
      </c>
      <c r="AN54">
        <v>1998</v>
      </c>
      <c r="AO54">
        <v>1999</v>
      </c>
      <c r="AP54">
        <v>2000</v>
      </c>
      <c r="AQ54">
        <v>2001</v>
      </c>
      <c r="AR54">
        <v>2002</v>
      </c>
      <c r="AS54">
        <v>2003</v>
      </c>
      <c r="AT54">
        <v>2004</v>
      </c>
      <c r="AU54">
        <v>2005</v>
      </c>
      <c r="AV54">
        <v>2006</v>
      </c>
      <c r="AW54">
        <v>2007</v>
      </c>
      <c r="AX54">
        <v>2008</v>
      </c>
      <c r="AY54">
        <v>2009</v>
      </c>
      <c r="AZ54">
        <v>2010</v>
      </c>
      <c r="BA54">
        <v>2011</v>
      </c>
      <c r="BB54">
        <v>2012</v>
      </c>
      <c r="BC54">
        <v>2013</v>
      </c>
      <c r="BD54">
        <v>2014</v>
      </c>
      <c r="BE54">
        <v>2015</v>
      </c>
      <c r="BF54">
        <v>2016</v>
      </c>
      <c r="BG54">
        <v>2017</v>
      </c>
      <c r="BH54">
        <v>2018</v>
      </c>
      <c r="BI54">
        <v>2019</v>
      </c>
      <c r="BJ54">
        <v>2020</v>
      </c>
      <c r="BK54">
        <v>2021</v>
      </c>
      <c r="BL54">
        <v>2022</v>
      </c>
      <c r="BM54">
        <v>2023</v>
      </c>
    </row>
    <row r="55" spans="1:65" ht="15" customHeight="1" x14ac:dyDescent="0.25">
      <c r="A55" t="s">
        <v>1269</v>
      </c>
      <c r="C55" s="60"/>
      <c r="D55" t="s">
        <v>2042</v>
      </c>
      <c r="E55" s="45" t="s">
        <v>2045</v>
      </c>
      <c r="G55" s="45"/>
      <c r="H55" s="45"/>
      <c r="I55">
        <f t="shared" si="5"/>
        <v>2001</v>
      </c>
      <c r="J55">
        <f t="shared" si="6"/>
        <v>2013</v>
      </c>
      <c r="K55" s="2" t="str">
        <f t="shared" si="2"/>
        <v>-</v>
      </c>
      <c r="AQ55">
        <v>2001</v>
      </c>
      <c r="AR55">
        <v>2002</v>
      </c>
      <c r="AS55">
        <v>2003</v>
      </c>
      <c r="AT55">
        <v>2004</v>
      </c>
      <c r="AU55">
        <v>2005</v>
      </c>
      <c r="AV55">
        <v>2006</v>
      </c>
      <c r="AW55">
        <v>2007</v>
      </c>
      <c r="AX55">
        <v>2008</v>
      </c>
      <c r="AY55">
        <v>2009</v>
      </c>
      <c r="AZ55">
        <v>2010</v>
      </c>
      <c r="BA55">
        <v>2011</v>
      </c>
      <c r="BB55">
        <v>2012</v>
      </c>
      <c r="BC55">
        <v>2013</v>
      </c>
    </row>
    <row r="56" spans="1:65" ht="15" customHeight="1" x14ac:dyDescent="0.25">
      <c r="A56" t="s">
        <v>1269</v>
      </c>
      <c r="C56" s="60"/>
      <c r="D56" t="s">
        <v>2043</v>
      </c>
      <c r="E56" s="45" t="s">
        <v>2045</v>
      </c>
      <c r="G56" s="45"/>
      <c r="H56" s="45"/>
      <c r="I56">
        <f t="shared" si="5"/>
        <v>2001</v>
      </c>
      <c r="J56">
        <f t="shared" si="6"/>
        <v>2023</v>
      </c>
      <c r="K56" s="2" t="str">
        <f t="shared" si="2"/>
        <v>-</v>
      </c>
      <c r="AQ56">
        <v>2001</v>
      </c>
      <c r="AR56">
        <v>2002</v>
      </c>
      <c r="AS56">
        <v>2003</v>
      </c>
      <c r="AT56">
        <v>2004</v>
      </c>
      <c r="AU56">
        <v>2005</v>
      </c>
      <c r="AV56">
        <v>2006</v>
      </c>
      <c r="AW56">
        <v>2007</v>
      </c>
      <c r="AX56">
        <v>2008</v>
      </c>
      <c r="AY56">
        <v>2009</v>
      </c>
      <c r="AZ56">
        <v>2010</v>
      </c>
      <c r="BA56">
        <v>2011</v>
      </c>
      <c r="BB56">
        <v>2012</v>
      </c>
      <c r="BC56">
        <v>2013</v>
      </c>
      <c r="BD56">
        <v>2014</v>
      </c>
      <c r="BE56">
        <v>2015</v>
      </c>
      <c r="BF56">
        <v>2016</v>
      </c>
      <c r="BG56">
        <v>2017</v>
      </c>
      <c r="BH56">
        <v>2018</v>
      </c>
      <c r="BI56">
        <v>2019</v>
      </c>
      <c r="BJ56">
        <v>2020</v>
      </c>
      <c r="BK56">
        <v>2021</v>
      </c>
      <c r="BL56">
        <v>2022</v>
      </c>
      <c r="BM56">
        <v>2023</v>
      </c>
    </row>
    <row r="57" spans="1:65" ht="15" customHeight="1" x14ac:dyDescent="0.25">
      <c r="A57" t="s">
        <v>1269</v>
      </c>
      <c r="C57" s="60"/>
      <c r="D57" t="s">
        <v>2044</v>
      </c>
      <c r="E57" s="45" t="s">
        <v>2045</v>
      </c>
      <c r="G57" s="45"/>
      <c r="H57" s="45"/>
      <c r="I57">
        <f t="shared" si="5"/>
        <v>2001</v>
      </c>
      <c r="J57">
        <f t="shared" si="6"/>
        <v>2023</v>
      </c>
      <c r="K57" s="2" t="str">
        <f t="shared" si="2"/>
        <v>-</v>
      </c>
      <c r="AQ57">
        <v>2001</v>
      </c>
      <c r="AR57">
        <v>2002</v>
      </c>
      <c r="AS57">
        <v>2003</v>
      </c>
      <c r="AT57">
        <v>2004</v>
      </c>
      <c r="AU57">
        <v>2005</v>
      </c>
      <c r="AV57">
        <v>2006</v>
      </c>
      <c r="AW57">
        <v>2007</v>
      </c>
      <c r="AX57">
        <v>2008</v>
      </c>
      <c r="AY57">
        <v>2009</v>
      </c>
      <c r="AZ57">
        <v>2010</v>
      </c>
      <c r="BA57">
        <v>2011</v>
      </c>
      <c r="BB57">
        <v>2012</v>
      </c>
      <c r="BC57">
        <v>2013</v>
      </c>
      <c r="BD57">
        <v>2014</v>
      </c>
      <c r="BE57">
        <v>2015</v>
      </c>
      <c r="BF57">
        <v>2016</v>
      </c>
      <c r="BG57">
        <v>2017</v>
      </c>
      <c r="BH57">
        <v>2018</v>
      </c>
      <c r="BI57">
        <v>2019</v>
      </c>
      <c r="BJ57">
        <v>2020</v>
      </c>
      <c r="BK57">
        <v>2021</v>
      </c>
      <c r="BL57">
        <v>2022</v>
      </c>
      <c r="BM57">
        <v>2023</v>
      </c>
    </row>
    <row r="58" spans="1:65" ht="15" customHeight="1" x14ac:dyDescent="0.25">
      <c r="C58" s="63"/>
      <c r="E58" s="45"/>
      <c r="G58" s="45"/>
      <c r="H58" s="45"/>
    </row>
    <row r="59" spans="1:65" ht="15" customHeight="1" x14ac:dyDescent="0.25">
      <c r="A59" t="s">
        <v>1228</v>
      </c>
      <c r="B59" s="1" t="str">
        <f>A59&amp;MIN(I59:I67)&amp;"(-"&amp;MAX(J59:J67)&amp;")"</f>
        <v>AMFO1994(-2006)</v>
      </c>
      <c r="C59" s="77"/>
      <c r="D59" t="s">
        <v>15</v>
      </c>
      <c r="E59" s="45" t="s">
        <v>16</v>
      </c>
      <c r="G59" s="45" t="s">
        <v>16</v>
      </c>
      <c r="H59" s="45" t="s">
        <v>1722</v>
      </c>
      <c r="I59">
        <f t="shared" ref="I59:I159" si="7">MIN(L59:BT59)</f>
        <v>1994</v>
      </c>
      <c r="J59">
        <f t="shared" ref="J59:J159" si="8">MAX(L59:BT59)</f>
        <v>2006</v>
      </c>
      <c r="K59" s="2" t="str">
        <f t="shared" si="2"/>
        <v>-</v>
      </c>
      <c r="AJ59">
        <v>1994</v>
      </c>
      <c r="AK59">
        <v>1995</v>
      </c>
      <c r="AL59">
        <v>1996</v>
      </c>
      <c r="AM59">
        <v>1997</v>
      </c>
      <c r="AN59">
        <v>1998</v>
      </c>
      <c r="AO59">
        <v>1999</v>
      </c>
      <c r="AP59">
        <v>2000</v>
      </c>
      <c r="AQ59">
        <v>2001</v>
      </c>
      <c r="AR59">
        <v>2002</v>
      </c>
      <c r="AS59">
        <v>2003</v>
      </c>
      <c r="AT59">
        <v>2004</v>
      </c>
      <c r="AU59">
        <v>2005</v>
      </c>
      <c r="AV59">
        <v>2006</v>
      </c>
    </row>
    <row r="60" spans="1:65" ht="15" customHeight="1" x14ac:dyDescent="0.25">
      <c r="A60" t="s">
        <v>1228</v>
      </c>
      <c r="C60" s="77"/>
      <c r="D60" t="s">
        <v>17</v>
      </c>
      <c r="E60" s="45" t="s">
        <v>18</v>
      </c>
      <c r="G60" s="45" t="s">
        <v>18</v>
      </c>
      <c r="H60" s="45" t="s">
        <v>1723</v>
      </c>
      <c r="I60">
        <f t="shared" si="7"/>
        <v>1994</v>
      </c>
      <c r="J60">
        <f t="shared" si="8"/>
        <v>2006</v>
      </c>
      <c r="K60" s="2" t="str">
        <f t="shared" si="2"/>
        <v>-</v>
      </c>
      <c r="AJ60">
        <v>1994</v>
      </c>
      <c r="AK60">
        <v>1995</v>
      </c>
      <c r="AL60">
        <v>1996</v>
      </c>
      <c r="AM60">
        <v>1997</v>
      </c>
      <c r="AN60">
        <v>1998</v>
      </c>
      <c r="AO60">
        <v>1999</v>
      </c>
      <c r="AP60">
        <v>2000</v>
      </c>
      <c r="AQ60">
        <v>2001</v>
      </c>
      <c r="AR60">
        <v>2002</v>
      </c>
      <c r="AS60">
        <v>2003</v>
      </c>
      <c r="AT60">
        <v>2004</v>
      </c>
      <c r="AU60">
        <v>2005</v>
      </c>
      <c r="AV60">
        <v>2006</v>
      </c>
    </row>
    <row r="61" spans="1:65" ht="15" customHeight="1" x14ac:dyDescent="0.25">
      <c r="A61" t="s">
        <v>1228</v>
      </c>
      <c r="C61" s="77"/>
      <c r="D61" t="s">
        <v>19</v>
      </c>
      <c r="E61" s="45" t="s">
        <v>20</v>
      </c>
      <c r="G61" s="45" t="s">
        <v>20</v>
      </c>
      <c r="H61" s="45" t="s">
        <v>1729</v>
      </c>
      <c r="I61">
        <f t="shared" si="7"/>
        <v>1994</v>
      </c>
      <c r="J61">
        <f t="shared" si="8"/>
        <v>2006</v>
      </c>
      <c r="K61" s="2" t="str">
        <f t="shared" si="2"/>
        <v>-</v>
      </c>
      <c r="AJ61">
        <v>1994</v>
      </c>
      <c r="AK61">
        <v>1995</v>
      </c>
      <c r="AL61">
        <v>1996</v>
      </c>
      <c r="AM61">
        <v>1997</v>
      </c>
      <c r="AN61">
        <v>1998</v>
      </c>
      <c r="AO61">
        <v>1999</v>
      </c>
      <c r="AP61">
        <v>2000</v>
      </c>
      <c r="AQ61">
        <v>2001</v>
      </c>
      <c r="AR61">
        <v>2002</v>
      </c>
      <c r="AS61">
        <v>2003</v>
      </c>
      <c r="AT61">
        <v>2004</v>
      </c>
      <c r="AU61">
        <v>2005</v>
      </c>
      <c r="AV61">
        <v>2006</v>
      </c>
    </row>
    <row r="62" spans="1:65" ht="15" customHeight="1" x14ac:dyDescent="0.25">
      <c r="A62" t="s">
        <v>1228</v>
      </c>
      <c r="C62" s="77"/>
      <c r="D62" t="s">
        <v>21</v>
      </c>
      <c r="E62" s="45" t="s">
        <v>12</v>
      </c>
      <c r="F62" s="7" t="s">
        <v>1303</v>
      </c>
      <c r="G62" s="45" t="s">
        <v>733</v>
      </c>
      <c r="H62" s="45" t="s">
        <v>1533</v>
      </c>
      <c r="I62">
        <f t="shared" si="7"/>
        <v>1994</v>
      </c>
      <c r="J62">
        <f t="shared" si="8"/>
        <v>2006</v>
      </c>
      <c r="K62" s="2" t="str">
        <f t="shared" si="2"/>
        <v>-</v>
      </c>
      <c r="AJ62">
        <v>1994</v>
      </c>
      <c r="AK62">
        <v>1995</v>
      </c>
      <c r="AL62">
        <v>1996</v>
      </c>
      <c r="AM62">
        <v>1997</v>
      </c>
      <c r="AN62">
        <v>1998</v>
      </c>
      <c r="AO62">
        <v>1999</v>
      </c>
      <c r="AP62">
        <v>2000</v>
      </c>
      <c r="AQ62">
        <v>2001</v>
      </c>
      <c r="AR62">
        <v>2002</v>
      </c>
      <c r="AS62">
        <v>2003</v>
      </c>
      <c r="AT62">
        <v>2004</v>
      </c>
      <c r="AU62">
        <v>2005</v>
      </c>
      <c r="AV62">
        <v>2006</v>
      </c>
    </row>
    <row r="63" spans="1:65" ht="15" customHeight="1" x14ac:dyDescent="0.25">
      <c r="A63" t="s">
        <v>1228</v>
      </c>
      <c r="C63" s="77"/>
      <c r="D63" t="s">
        <v>22</v>
      </c>
      <c r="E63" s="45" t="s">
        <v>23</v>
      </c>
      <c r="G63" s="45" t="s">
        <v>23</v>
      </c>
      <c r="H63" s="45" t="s">
        <v>1724</v>
      </c>
      <c r="I63">
        <f t="shared" si="7"/>
        <v>1994</v>
      </c>
      <c r="J63">
        <f t="shared" si="8"/>
        <v>2006</v>
      </c>
      <c r="K63" s="2" t="str">
        <f t="shared" si="2"/>
        <v>-</v>
      </c>
      <c r="AJ63">
        <v>1994</v>
      </c>
      <c r="AK63">
        <v>1995</v>
      </c>
      <c r="AL63">
        <v>1996</v>
      </c>
      <c r="AM63">
        <v>1997</v>
      </c>
      <c r="AN63">
        <v>1998</v>
      </c>
      <c r="AO63">
        <v>1999</v>
      </c>
      <c r="AP63">
        <v>2000</v>
      </c>
      <c r="AQ63">
        <v>2001</v>
      </c>
      <c r="AR63">
        <v>2002</v>
      </c>
      <c r="AS63">
        <v>2003</v>
      </c>
      <c r="AT63">
        <v>2004</v>
      </c>
      <c r="AU63">
        <v>2005</v>
      </c>
      <c r="AV63">
        <v>2006</v>
      </c>
    </row>
    <row r="64" spans="1:65" ht="15" customHeight="1" x14ac:dyDescent="0.25">
      <c r="A64" t="s">
        <v>1228</v>
      </c>
      <c r="C64" s="77"/>
      <c r="D64" t="s">
        <v>24</v>
      </c>
      <c r="E64" s="45" t="s">
        <v>25</v>
      </c>
      <c r="G64" s="45" t="s">
        <v>25</v>
      </c>
      <c r="H64" s="45" t="s">
        <v>1725</v>
      </c>
      <c r="I64">
        <f t="shared" si="7"/>
        <v>1994</v>
      </c>
      <c r="J64">
        <f t="shared" si="8"/>
        <v>2006</v>
      </c>
      <c r="K64" s="2" t="str">
        <f t="shared" si="2"/>
        <v>-</v>
      </c>
      <c r="AJ64">
        <v>1994</v>
      </c>
      <c r="AK64">
        <v>1995</v>
      </c>
      <c r="AL64">
        <v>1996</v>
      </c>
      <c r="AM64">
        <v>1997</v>
      </c>
      <c r="AN64">
        <v>1998</v>
      </c>
      <c r="AO64">
        <v>1999</v>
      </c>
      <c r="AP64">
        <v>2000</v>
      </c>
      <c r="AQ64">
        <v>2001</v>
      </c>
      <c r="AR64">
        <v>2002</v>
      </c>
      <c r="AS64">
        <v>2003</v>
      </c>
      <c r="AT64">
        <v>2004</v>
      </c>
      <c r="AU64">
        <v>2005</v>
      </c>
      <c r="AV64">
        <v>2006</v>
      </c>
    </row>
    <row r="65" spans="1:65" ht="15" customHeight="1" x14ac:dyDescent="0.25">
      <c r="A65" t="s">
        <v>1228</v>
      </c>
      <c r="C65" s="77"/>
      <c r="D65" t="s">
        <v>26</v>
      </c>
      <c r="E65" s="45" t="s">
        <v>27</v>
      </c>
      <c r="G65" s="45" t="s">
        <v>27</v>
      </c>
      <c r="H65" s="45" t="s">
        <v>1726</v>
      </c>
      <c r="I65">
        <f t="shared" si="7"/>
        <v>1994</v>
      </c>
      <c r="J65">
        <f t="shared" si="8"/>
        <v>2006</v>
      </c>
      <c r="K65" s="2" t="str">
        <f t="shared" si="2"/>
        <v>-</v>
      </c>
      <c r="AJ65">
        <v>1994</v>
      </c>
      <c r="AK65">
        <v>1995</v>
      </c>
      <c r="AL65">
        <v>1996</v>
      </c>
      <c r="AM65">
        <v>1997</v>
      </c>
      <c r="AN65">
        <v>1998</v>
      </c>
      <c r="AO65">
        <v>1999</v>
      </c>
      <c r="AP65">
        <v>2000</v>
      </c>
      <c r="AQ65">
        <v>2001</v>
      </c>
      <c r="AR65">
        <v>2002</v>
      </c>
      <c r="AS65">
        <v>2003</v>
      </c>
      <c r="AT65">
        <v>2004</v>
      </c>
      <c r="AU65">
        <v>2005</v>
      </c>
      <c r="AV65">
        <v>2006</v>
      </c>
    </row>
    <row r="66" spans="1:65" ht="15" customHeight="1" x14ac:dyDescent="0.25">
      <c r="A66" t="s">
        <v>1228</v>
      </c>
      <c r="C66" s="77"/>
      <c r="D66" t="s">
        <v>28</v>
      </c>
      <c r="E66" s="45" t="s">
        <v>29</v>
      </c>
      <c r="G66" s="45" t="s">
        <v>29</v>
      </c>
      <c r="H66" s="45" t="s">
        <v>1727</v>
      </c>
      <c r="I66">
        <f t="shared" si="7"/>
        <v>1994</v>
      </c>
      <c r="J66">
        <f t="shared" si="8"/>
        <v>2006</v>
      </c>
      <c r="K66" s="2" t="str">
        <f t="shared" si="2"/>
        <v>-</v>
      </c>
      <c r="AJ66">
        <v>1994</v>
      </c>
      <c r="AK66">
        <v>1995</v>
      </c>
      <c r="AL66">
        <v>1996</v>
      </c>
      <c r="AM66">
        <v>1997</v>
      </c>
      <c r="AN66">
        <v>1998</v>
      </c>
      <c r="AO66">
        <v>1999</v>
      </c>
      <c r="AP66">
        <v>2000</v>
      </c>
      <c r="AQ66">
        <v>2001</v>
      </c>
      <c r="AR66">
        <v>2002</v>
      </c>
      <c r="AS66">
        <v>2003</v>
      </c>
      <c r="AT66">
        <v>2004</v>
      </c>
      <c r="AU66">
        <v>2005</v>
      </c>
      <c r="AV66">
        <v>2006</v>
      </c>
    </row>
    <row r="67" spans="1:65" ht="15" customHeight="1" x14ac:dyDescent="0.25">
      <c r="A67" t="s">
        <v>1228</v>
      </c>
      <c r="C67" s="77"/>
      <c r="D67" t="s">
        <v>30</v>
      </c>
      <c r="E67" s="45" t="s">
        <v>31</v>
      </c>
      <c r="G67" s="45" t="s">
        <v>31</v>
      </c>
      <c r="H67" s="45" t="s">
        <v>1728</v>
      </c>
      <c r="I67">
        <f t="shared" si="7"/>
        <v>1994</v>
      </c>
      <c r="J67">
        <f t="shared" si="8"/>
        <v>2006</v>
      </c>
      <c r="K67" s="2" t="str">
        <f t="shared" ref="K67:K160" si="9">IF(J67-I67+1-COUNTA(L67:BT67)=0, "-", "Yes")</f>
        <v>-</v>
      </c>
      <c r="AJ67">
        <v>1994</v>
      </c>
      <c r="AK67">
        <v>1995</v>
      </c>
      <c r="AL67">
        <v>1996</v>
      </c>
      <c r="AM67">
        <v>1997</v>
      </c>
      <c r="AN67">
        <v>1998</v>
      </c>
      <c r="AO67">
        <v>1999</v>
      </c>
      <c r="AP67">
        <v>2000</v>
      </c>
      <c r="AQ67">
        <v>2001</v>
      </c>
      <c r="AR67">
        <v>2002</v>
      </c>
      <c r="AS67">
        <v>2003</v>
      </c>
      <c r="AT67">
        <v>2004</v>
      </c>
      <c r="AU67">
        <v>2005</v>
      </c>
      <c r="AV67">
        <v>2006</v>
      </c>
    </row>
    <row r="68" spans="1:65" ht="15" customHeight="1" x14ac:dyDescent="0.25">
      <c r="C68" s="63"/>
      <c r="E68" s="45"/>
      <c r="G68" s="45"/>
      <c r="H68" s="45"/>
    </row>
    <row r="69" spans="1:65" ht="15" customHeight="1" x14ac:dyDescent="0.25">
      <c r="A69" t="s">
        <v>2077</v>
      </c>
      <c r="B69" s="1" t="str">
        <f>A69&amp;J69</f>
        <v>BARNFORA2016</v>
      </c>
      <c r="C69" s="77"/>
      <c r="D69" t="s">
        <v>2078</v>
      </c>
      <c r="E69" s="45" t="s">
        <v>2083</v>
      </c>
      <c r="F69" s="7" t="s">
        <v>1303</v>
      </c>
      <c r="G69" s="45"/>
      <c r="H69" s="45"/>
      <c r="J69">
        <f t="shared" ref="J69:J78" si="10">MAX(L69:BT69)</f>
        <v>2016</v>
      </c>
      <c r="BF69">
        <v>2016</v>
      </c>
    </row>
    <row r="70" spans="1:65" ht="15" customHeight="1" x14ac:dyDescent="0.25">
      <c r="A70" t="s">
        <v>2077</v>
      </c>
      <c r="C70" s="77"/>
      <c r="D70" t="s">
        <v>2079</v>
      </c>
      <c r="E70" s="47" t="s">
        <v>2079</v>
      </c>
      <c r="G70" s="45"/>
      <c r="H70" s="45"/>
      <c r="J70">
        <f t="shared" si="10"/>
        <v>2016</v>
      </c>
      <c r="BF70">
        <v>2016</v>
      </c>
    </row>
    <row r="71" spans="1:65" ht="15" customHeight="1" x14ac:dyDescent="0.25">
      <c r="A71" t="s">
        <v>2077</v>
      </c>
      <c r="C71" s="77"/>
      <c r="D71" t="s">
        <v>2080</v>
      </c>
      <c r="E71" s="47" t="s">
        <v>2080</v>
      </c>
      <c r="G71" s="45"/>
      <c r="H71" s="45"/>
      <c r="J71">
        <f t="shared" si="10"/>
        <v>2016</v>
      </c>
      <c r="BF71">
        <v>2016</v>
      </c>
    </row>
    <row r="72" spans="1:65" ht="15" customHeight="1" x14ac:dyDescent="0.25">
      <c r="A72" t="s">
        <v>2077</v>
      </c>
      <c r="C72" s="77"/>
      <c r="D72" t="s">
        <v>2081</v>
      </c>
      <c r="E72" s="45" t="s">
        <v>2084</v>
      </c>
      <c r="F72" s="7" t="s">
        <v>1303</v>
      </c>
      <c r="G72" s="45"/>
      <c r="H72" s="45"/>
      <c r="J72">
        <f t="shared" si="10"/>
        <v>2016</v>
      </c>
      <c r="BF72">
        <v>2016</v>
      </c>
    </row>
    <row r="73" spans="1:65" ht="15" customHeight="1" x14ac:dyDescent="0.25">
      <c r="A73" t="s">
        <v>2077</v>
      </c>
      <c r="C73" s="77"/>
      <c r="D73" t="s">
        <v>2082</v>
      </c>
      <c r="E73" s="45" t="s">
        <v>2085</v>
      </c>
      <c r="G73" s="45"/>
      <c r="H73" s="45"/>
      <c r="J73">
        <f t="shared" si="10"/>
        <v>2016</v>
      </c>
      <c r="BF73">
        <v>2016</v>
      </c>
    </row>
    <row r="74" spans="1:65" ht="15" customHeight="1" x14ac:dyDescent="0.25">
      <c r="C74" s="63"/>
      <c r="E74" s="45"/>
      <c r="G74" s="45"/>
      <c r="H74" s="45"/>
    </row>
    <row r="75" spans="1:65" ht="15" customHeight="1" x14ac:dyDescent="0.25">
      <c r="A75" t="s">
        <v>3237</v>
      </c>
      <c r="B75" s="1" t="str">
        <f>A75&amp;J75</f>
        <v>BBR_ADG202312</v>
      </c>
      <c r="C75" s="77"/>
      <c r="D75" t="s">
        <v>3240</v>
      </c>
      <c r="E75" s="45"/>
      <c r="G75" s="45"/>
      <c r="H75" s="45"/>
      <c r="J75">
        <f t="shared" si="10"/>
        <v>202312</v>
      </c>
      <c r="BK75">
        <v>202112</v>
      </c>
      <c r="BL75">
        <v>202212</v>
      </c>
      <c r="BM75">
        <v>202312</v>
      </c>
    </row>
    <row r="76" spans="1:65" ht="15" customHeight="1" x14ac:dyDescent="0.25">
      <c r="A76" t="s">
        <v>3237</v>
      </c>
      <c r="C76" s="77"/>
      <c r="D76" t="s">
        <v>3241</v>
      </c>
      <c r="E76" s="45"/>
      <c r="F76" s="7" t="s">
        <v>1303</v>
      </c>
      <c r="G76" s="45"/>
      <c r="H76" s="45"/>
      <c r="J76">
        <f t="shared" si="10"/>
        <v>202312</v>
      </c>
      <c r="BK76">
        <v>202112</v>
      </c>
      <c r="BL76">
        <v>202212</v>
      </c>
      <c r="BM76">
        <v>202312</v>
      </c>
    </row>
    <row r="77" spans="1:65" ht="15" customHeight="1" x14ac:dyDescent="0.25">
      <c r="A77" t="s">
        <v>3237</v>
      </c>
      <c r="C77" s="77"/>
      <c r="D77" t="s">
        <v>47</v>
      </c>
      <c r="E77" s="45"/>
      <c r="G77" s="45"/>
      <c r="H77" s="45"/>
      <c r="J77">
        <f t="shared" si="10"/>
        <v>202312</v>
      </c>
      <c r="BK77">
        <v>202112</v>
      </c>
      <c r="BL77">
        <v>202212</v>
      </c>
      <c r="BM77">
        <v>202312</v>
      </c>
    </row>
    <row r="78" spans="1:65" ht="15" customHeight="1" x14ac:dyDescent="0.25">
      <c r="A78" t="s">
        <v>3237</v>
      </c>
      <c r="C78" s="77"/>
      <c r="D78" t="s">
        <v>62</v>
      </c>
      <c r="E78" s="45"/>
      <c r="F78" s="7" t="s">
        <v>1303</v>
      </c>
      <c r="G78" s="45"/>
      <c r="H78" s="45"/>
      <c r="J78">
        <f t="shared" si="10"/>
        <v>202312</v>
      </c>
      <c r="BK78">
        <v>202112</v>
      </c>
      <c r="BL78">
        <v>202212</v>
      </c>
      <c r="BM78">
        <v>202312</v>
      </c>
    </row>
    <row r="79" spans="1:65" ht="15" customHeight="1" x14ac:dyDescent="0.25">
      <c r="C79" s="63"/>
      <c r="E79" s="45"/>
      <c r="G79" s="45"/>
      <c r="H79" s="45"/>
    </row>
    <row r="80" spans="1:65" ht="15" customHeight="1" x14ac:dyDescent="0.25">
      <c r="A80" t="s">
        <v>1270</v>
      </c>
      <c r="B80" s="1" t="str">
        <f>A80&amp;MIN(I80:I85)&amp;"(-"&amp;MAX(J80:J85)&amp;")"</f>
        <v>BBRB2005(-2017)</v>
      </c>
      <c r="C80" s="77"/>
      <c r="D80" t="s">
        <v>734</v>
      </c>
      <c r="E80" s="45" t="s">
        <v>734</v>
      </c>
      <c r="G80" s="45"/>
      <c r="H80" s="45"/>
      <c r="I80">
        <f t="shared" si="7"/>
        <v>2005</v>
      </c>
      <c r="J80">
        <f t="shared" si="8"/>
        <v>2017</v>
      </c>
      <c r="K80" s="2" t="str">
        <f t="shared" si="9"/>
        <v>-</v>
      </c>
      <c r="AU80">
        <v>2005</v>
      </c>
      <c r="AV80">
        <v>2006</v>
      </c>
      <c r="AW80">
        <v>2007</v>
      </c>
      <c r="AX80">
        <v>2008</v>
      </c>
      <c r="AY80">
        <v>2009</v>
      </c>
      <c r="AZ80">
        <v>2010</v>
      </c>
      <c r="BA80">
        <v>2011</v>
      </c>
      <c r="BB80">
        <v>2012</v>
      </c>
      <c r="BC80">
        <v>2013</v>
      </c>
      <c r="BD80">
        <v>2014</v>
      </c>
      <c r="BE80">
        <v>2015</v>
      </c>
      <c r="BF80">
        <v>2016</v>
      </c>
      <c r="BG80">
        <v>2017</v>
      </c>
    </row>
    <row r="81" spans="1:65" ht="15" customHeight="1" x14ac:dyDescent="0.25">
      <c r="A81" t="s">
        <v>1270</v>
      </c>
      <c r="C81" s="77"/>
      <c r="D81" t="s">
        <v>945</v>
      </c>
      <c r="E81" s="45" t="s">
        <v>945</v>
      </c>
      <c r="G81" s="45"/>
      <c r="H81" s="45"/>
      <c r="I81">
        <f t="shared" si="7"/>
        <v>2005</v>
      </c>
      <c r="J81">
        <f t="shared" si="8"/>
        <v>2017</v>
      </c>
      <c r="K81" s="2" t="str">
        <f t="shared" si="9"/>
        <v>-</v>
      </c>
      <c r="AU81">
        <v>2005</v>
      </c>
      <c r="AV81">
        <v>2006</v>
      </c>
      <c r="AW81">
        <v>2007</v>
      </c>
      <c r="AX81">
        <v>2008</v>
      </c>
      <c r="AY81">
        <v>2009</v>
      </c>
      <c r="AZ81">
        <v>2010</v>
      </c>
      <c r="BA81">
        <v>2011</v>
      </c>
      <c r="BB81">
        <v>2012</v>
      </c>
      <c r="BC81">
        <v>2013</v>
      </c>
      <c r="BD81">
        <v>2014</v>
      </c>
      <c r="BE81">
        <v>2015</v>
      </c>
      <c r="BF81">
        <v>2016</v>
      </c>
      <c r="BG81">
        <v>2017</v>
      </c>
    </row>
    <row r="82" spans="1:65" ht="15" customHeight="1" x14ac:dyDescent="0.25">
      <c r="A82" t="s">
        <v>1270</v>
      </c>
      <c r="C82" s="77"/>
      <c r="D82" t="s">
        <v>735</v>
      </c>
      <c r="E82" s="45" t="s">
        <v>735</v>
      </c>
      <c r="G82" s="45"/>
      <c r="H82" s="45"/>
      <c r="I82">
        <f t="shared" si="7"/>
        <v>2005</v>
      </c>
      <c r="J82">
        <f t="shared" si="8"/>
        <v>2017</v>
      </c>
      <c r="K82" s="2" t="str">
        <f t="shared" si="9"/>
        <v>-</v>
      </c>
      <c r="AU82">
        <v>2005</v>
      </c>
      <c r="AV82">
        <v>2006</v>
      </c>
      <c r="AW82">
        <v>2007</v>
      </c>
      <c r="AX82">
        <v>2008</v>
      </c>
      <c r="AY82">
        <v>2009</v>
      </c>
      <c r="AZ82">
        <v>2010</v>
      </c>
      <c r="BA82">
        <v>2011</v>
      </c>
      <c r="BB82">
        <v>2012</v>
      </c>
      <c r="BC82">
        <v>2013</v>
      </c>
      <c r="BD82">
        <v>2014</v>
      </c>
      <c r="BE82">
        <v>2015</v>
      </c>
      <c r="BF82">
        <v>2016</v>
      </c>
      <c r="BG82">
        <v>2017</v>
      </c>
    </row>
    <row r="83" spans="1:65" ht="15" customHeight="1" x14ac:dyDescent="0.25">
      <c r="A83" t="s">
        <v>1270</v>
      </c>
      <c r="C83" s="77"/>
      <c r="D83" t="s">
        <v>946</v>
      </c>
      <c r="E83" s="45" t="s">
        <v>946</v>
      </c>
      <c r="G83" s="45"/>
      <c r="H83" s="45"/>
      <c r="I83">
        <f t="shared" si="7"/>
        <v>2005</v>
      </c>
      <c r="J83">
        <f t="shared" si="8"/>
        <v>2017</v>
      </c>
      <c r="K83" s="2" t="str">
        <f t="shared" si="9"/>
        <v>-</v>
      </c>
      <c r="AU83">
        <v>2005</v>
      </c>
      <c r="AV83">
        <v>2006</v>
      </c>
      <c r="AW83">
        <v>2007</v>
      </c>
      <c r="AX83">
        <v>2008</v>
      </c>
      <c r="AY83">
        <v>2009</v>
      </c>
      <c r="AZ83">
        <v>2010</v>
      </c>
      <c r="BA83">
        <v>2011</v>
      </c>
      <c r="BB83">
        <v>2012</v>
      </c>
      <c r="BC83">
        <v>2013</v>
      </c>
      <c r="BD83">
        <v>2014</v>
      </c>
      <c r="BE83">
        <v>2015</v>
      </c>
      <c r="BF83">
        <v>2016</v>
      </c>
      <c r="BG83">
        <v>2017</v>
      </c>
    </row>
    <row r="84" spans="1:65" ht="15" customHeight="1" x14ac:dyDescent="0.25">
      <c r="A84" t="s">
        <v>1270</v>
      </c>
      <c r="C84" s="77"/>
      <c r="D84" t="s">
        <v>47</v>
      </c>
      <c r="E84" s="45" t="s">
        <v>736</v>
      </c>
      <c r="G84" s="45"/>
      <c r="H84" s="45"/>
      <c r="I84">
        <f t="shared" si="7"/>
        <v>2005</v>
      </c>
      <c r="J84">
        <f t="shared" si="8"/>
        <v>2017</v>
      </c>
      <c r="K84" s="2" t="str">
        <f t="shared" si="9"/>
        <v>-</v>
      </c>
      <c r="AU84">
        <v>2005</v>
      </c>
      <c r="AV84">
        <v>2006</v>
      </c>
      <c r="AW84">
        <v>2007</v>
      </c>
      <c r="AX84">
        <v>2008</v>
      </c>
      <c r="AY84">
        <v>2009</v>
      </c>
      <c r="AZ84">
        <v>2010</v>
      </c>
      <c r="BA84">
        <v>2011</v>
      </c>
      <c r="BB84">
        <v>2012</v>
      </c>
      <c r="BC84">
        <v>2013</v>
      </c>
      <c r="BD84">
        <v>2014</v>
      </c>
      <c r="BE84">
        <v>2015</v>
      </c>
      <c r="BF84">
        <v>2016</v>
      </c>
      <c r="BG84">
        <v>2017</v>
      </c>
    </row>
    <row r="85" spans="1:65" ht="15" customHeight="1" x14ac:dyDescent="0.25">
      <c r="A85" t="s">
        <v>1270</v>
      </c>
      <c r="C85" s="77"/>
      <c r="D85" t="s">
        <v>62</v>
      </c>
      <c r="E85" s="45" t="s">
        <v>62</v>
      </c>
      <c r="F85" s="7" t="s">
        <v>1303</v>
      </c>
      <c r="G85" s="45"/>
      <c r="H85" s="45"/>
      <c r="I85">
        <f t="shared" si="7"/>
        <v>2005</v>
      </c>
      <c r="J85">
        <f t="shared" si="8"/>
        <v>2017</v>
      </c>
      <c r="K85" s="2" t="str">
        <f t="shared" si="9"/>
        <v>-</v>
      </c>
      <c r="AU85">
        <v>2005</v>
      </c>
      <c r="AV85">
        <v>2006</v>
      </c>
      <c r="AW85">
        <v>2007</v>
      </c>
      <c r="AX85">
        <v>2008</v>
      </c>
      <c r="AY85">
        <v>2009</v>
      </c>
      <c r="AZ85">
        <v>2010</v>
      </c>
      <c r="BA85">
        <v>2011</v>
      </c>
      <c r="BB85">
        <v>2012</v>
      </c>
      <c r="BC85">
        <v>2013</v>
      </c>
      <c r="BD85">
        <v>2014</v>
      </c>
      <c r="BE85">
        <v>2015</v>
      </c>
      <c r="BF85">
        <v>2016</v>
      </c>
      <c r="BG85">
        <v>2017</v>
      </c>
    </row>
    <row r="86" spans="1:65" ht="15" customHeight="1" x14ac:dyDescent="0.25">
      <c r="C86" s="63"/>
      <c r="E86" s="45"/>
      <c r="F86" s="7"/>
      <c r="G86" s="45"/>
      <c r="H86" s="45"/>
    </row>
    <row r="87" spans="1:65" ht="15" customHeight="1" x14ac:dyDescent="0.25">
      <c r="A87" t="s">
        <v>3238</v>
      </c>
      <c r="B87" s="1" t="str">
        <f>A87&amp;J87</f>
        <v>BBRBYGNING2023</v>
      </c>
      <c r="C87" s="77"/>
      <c r="D87" t="s">
        <v>734</v>
      </c>
      <c r="E87" s="45"/>
      <c r="F87" s="7"/>
      <c r="G87" s="45"/>
      <c r="H87" s="45"/>
      <c r="I87">
        <v>2018</v>
      </c>
      <c r="J87">
        <v>2023</v>
      </c>
      <c r="BH87">
        <v>2018</v>
      </c>
      <c r="BI87">
        <v>2019</v>
      </c>
      <c r="BJ87">
        <v>2020</v>
      </c>
      <c r="BK87">
        <v>2021</v>
      </c>
      <c r="BL87">
        <v>2022</v>
      </c>
      <c r="BM87">
        <v>2023</v>
      </c>
    </row>
    <row r="88" spans="1:65" ht="15" customHeight="1" x14ac:dyDescent="0.25">
      <c r="A88" t="s">
        <v>3238</v>
      </c>
      <c r="C88" s="77"/>
      <c r="D88" t="s">
        <v>945</v>
      </c>
      <c r="E88" s="45"/>
      <c r="F88" s="7"/>
      <c r="G88" s="45"/>
      <c r="H88" s="45"/>
      <c r="I88">
        <v>2018</v>
      </c>
      <c r="J88">
        <v>2023</v>
      </c>
      <c r="BH88">
        <v>2018</v>
      </c>
      <c r="BI88">
        <v>2019</v>
      </c>
      <c r="BJ88">
        <v>2020</v>
      </c>
      <c r="BK88">
        <v>2021</v>
      </c>
      <c r="BL88">
        <v>2022</v>
      </c>
      <c r="BM88">
        <v>2023</v>
      </c>
    </row>
    <row r="89" spans="1:65" ht="15" customHeight="1" x14ac:dyDescent="0.25">
      <c r="A89" t="s">
        <v>3238</v>
      </c>
      <c r="C89" s="77"/>
      <c r="D89" t="s">
        <v>3241</v>
      </c>
      <c r="E89" s="45"/>
      <c r="F89" s="7" t="s">
        <v>1303</v>
      </c>
      <c r="G89" s="45"/>
      <c r="H89" s="45"/>
      <c r="I89">
        <v>2018</v>
      </c>
      <c r="J89">
        <v>2023</v>
      </c>
      <c r="BH89">
        <v>2018</v>
      </c>
      <c r="BI89">
        <v>2019</v>
      </c>
      <c r="BJ89">
        <v>2020</v>
      </c>
      <c r="BK89">
        <v>2021</v>
      </c>
      <c r="BL89">
        <v>2022</v>
      </c>
      <c r="BM89">
        <v>2023</v>
      </c>
    </row>
    <row r="90" spans="1:65" ht="15" customHeight="1" x14ac:dyDescent="0.25">
      <c r="A90" t="s">
        <v>3238</v>
      </c>
      <c r="C90" s="77"/>
      <c r="D90" t="s">
        <v>946</v>
      </c>
      <c r="E90" s="45"/>
      <c r="F90" s="7"/>
      <c r="G90" s="45"/>
      <c r="H90" s="45"/>
      <c r="I90">
        <v>2018</v>
      </c>
      <c r="J90">
        <v>2023</v>
      </c>
      <c r="BH90">
        <v>2018</v>
      </c>
      <c r="BI90">
        <v>2019</v>
      </c>
      <c r="BJ90">
        <v>2020</v>
      </c>
      <c r="BK90">
        <v>2021</v>
      </c>
      <c r="BL90">
        <v>2022</v>
      </c>
      <c r="BM90">
        <v>2023</v>
      </c>
    </row>
    <row r="91" spans="1:65" ht="15" customHeight="1" x14ac:dyDescent="0.25">
      <c r="C91" s="61"/>
      <c r="E91" s="45"/>
      <c r="G91" s="45"/>
      <c r="H91" s="45"/>
    </row>
    <row r="92" spans="1:65" ht="15" customHeight="1" x14ac:dyDescent="0.25">
      <c r="A92" t="s">
        <v>1271</v>
      </c>
      <c r="B92" s="1" t="str">
        <f>A92&amp;MIN(I92:I107)&amp;"(-"&amp;MAX(J92:J107)&amp;")"</f>
        <v>BBRE2005(-2017)</v>
      </c>
      <c r="C92" s="77"/>
      <c r="D92" t="s">
        <v>33</v>
      </c>
      <c r="E92" s="45" t="s">
        <v>33</v>
      </c>
      <c r="F92" s="7" t="s">
        <v>1303</v>
      </c>
      <c r="G92" s="45"/>
      <c r="H92" s="45"/>
      <c r="I92">
        <f t="shared" si="7"/>
        <v>2005</v>
      </c>
      <c r="J92">
        <f t="shared" si="8"/>
        <v>2017</v>
      </c>
      <c r="K92" s="2" t="str">
        <f t="shared" si="9"/>
        <v>-</v>
      </c>
      <c r="AU92">
        <v>2005</v>
      </c>
      <c r="AV92">
        <v>2006</v>
      </c>
      <c r="AW92">
        <v>2007</v>
      </c>
      <c r="AX92">
        <v>2008</v>
      </c>
      <c r="AY92">
        <v>2009</v>
      </c>
      <c r="AZ92">
        <v>2010</v>
      </c>
      <c r="BA92">
        <v>2011</v>
      </c>
      <c r="BB92">
        <v>2012</v>
      </c>
      <c r="BC92">
        <v>2013</v>
      </c>
      <c r="BD92">
        <v>2014</v>
      </c>
      <c r="BE92">
        <v>2015</v>
      </c>
      <c r="BF92">
        <v>2016</v>
      </c>
      <c r="BG92">
        <v>2017</v>
      </c>
    </row>
    <row r="93" spans="1:65" ht="15" customHeight="1" x14ac:dyDescent="0.25">
      <c r="A93" t="s">
        <v>1271</v>
      </c>
      <c r="C93" s="77"/>
      <c r="D93" t="s">
        <v>737</v>
      </c>
      <c r="E93" s="45" t="s">
        <v>737</v>
      </c>
      <c r="G93" s="45"/>
      <c r="H93" s="45"/>
      <c r="I93">
        <f t="shared" si="7"/>
        <v>2005</v>
      </c>
      <c r="J93">
        <f t="shared" si="8"/>
        <v>2017</v>
      </c>
      <c r="K93" s="2" t="str">
        <f t="shared" si="9"/>
        <v>-</v>
      </c>
      <c r="AU93">
        <v>2005</v>
      </c>
      <c r="AV93">
        <v>2006</v>
      </c>
      <c r="AW93">
        <v>2007</v>
      </c>
      <c r="AX93">
        <v>2008</v>
      </c>
      <c r="AY93">
        <v>2009</v>
      </c>
      <c r="AZ93">
        <v>2010</v>
      </c>
      <c r="BA93">
        <v>2011</v>
      </c>
      <c r="BB93">
        <v>2012</v>
      </c>
      <c r="BC93">
        <v>2013</v>
      </c>
      <c r="BD93">
        <v>2014</v>
      </c>
      <c r="BE93">
        <v>2015</v>
      </c>
      <c r="BF93">
        <v>2016</v>
      </c>
      <c r="BG93">
        <v>2017</v>
      </c>
    </row>
    <row r="94" spans="1:65" ht="15" customHeight="1" x14ac:dyDescent="0.25">
      <c r="A94" t="s">
        <v>1271</v>
      </c>
      <c r="C94" s="77"/>
      <c r="D94" t="s">
        <v>735</v>
      </c>
      <c r="E94" s="45" t="s">
        <v>735</v>
      </c>
      <c r="G94" s="45"/>
      <c r="H94" s="45"/>
      <c r="I94">
        <f t="shared" si="7"/>
        <v>2005</v>
      </c>
      <c r="J94">
        <f t="shared" si="8"/>
        <v>2017</v>
      </c>
      <c r="K94" s="2" t="str">
        <f t="shared" si="9"/>
        <v>-</v>
      </c>
      <c r="AU94">
        <v>2005</v>
      </c>
      <c r="AV94">
        <v>2006</v>
      </c>
      <c r="AW94">
        <v>2007</v>
      </c>
      <c r="AX94">
        <v>2008</v>
      </c>
      <c r="AY94">
        <v>2009</v>
      </c>
      <c r="AZ94">
        <v>2010</v>
      </c>
      <c r="BA94">
        <v>2011</v>
      </c>
      <c r="BB94">
        <v>2012</v>
      </c>
      <c r="BC94">
        <v>2013</v>
      </c>
      <c r="BD94">
        <v>2014</v>
      </c>
      <c r="BE94">
        <v>2015</v>
      </c>
      <c r="BF94">
        <v>2016</v>
      </c>
      <c r="BG94">
        <v>2017</v>
      </c>
    </row>
    <row r="95" spans="1:65" ht="15" customHeight="1" x14ac:dyDescent="0.25">
      <c r="A95" t="s">
        <v>1271</v>
      </c>
      <c r="C95" s="77"/>
      <c r="D95" t="s">
        <v>738</v>
      </c>
      <c r="E95" s="45" t="s">
        <v>738</v>
      </c>
      <c r="G95" s="45"/>
      <c r="H95" s="45"/>
      <c r="I95">
        <f t="shared" si="7"/>
        <v>2005</v>
      </c>
      <c r="J95">
        <f t="shared" si="8"/>
        <v>2017</v>
      </c>
      <c r="K95" s="2" t="str">
        <f t="shared" si="9"/>
        <v>-</v>
      </c>
      <c r="AU95">
        <v>2005</v>
      </c>
      <c r="AV95">
        <v>2006</v>
      </c>
      <c r="AW95">
        <v>2007</v>
      </c>
      <c r="AX95">
        <v>2008</v>
      </c>
      <c r="AY95">
        <v>2009</v>
      </c>
      <c r="AZ95">
        <v>2010</v>
      </c>
      <c r="BA95">
        <v>2011</v>
      </c>
      <c r="BB95">
        <v>2012</v>
      </c>
      <c r="BC95">
        <v>2013</v>
      </c>
      <c r="BD95">
        <v>2014</v>
      </c>
      <c r="BE95">
        <v>2015</v>
      </c>
      <c r="BF95">
        <v>2016</v>
      </c>
      <c r="BG95">
        <v>2017</v>
      </c>
    </row>
    <row r="96" spans="1:65" ht="15" customHeight="1" x14ac:dyDescent="0.25">
      <c r="A96" t="s">
        <v>1271</v>
      </c>
      <c r="C96" s="77"/>
      <c r="D96" t="s">
        <v>739</v>
      </c>
      <c r="E96" s="45" t="s">
        <v>739</v>
      </c>
      <c r="G96" s="45"/>
      <c r="H96" s="45"/>
      <c r="I96">
        <f t="shared" si="7"/>
        <v>2005</v>
      </c>
      <c r="J96">
        <f t="shared" si="8"/>
        <v>2017</v>
      </c>
      <c r="K96" s="2" t="str">
        <f t="shared" si="9"/>
        <v>-</v>
      </c>
      <c r="AU96">
        <v>2005</v>
      </c>
      <c r="AV96">
        <v>2006</v>
      </c>
      <c r="AW96">
        <v>2007</v>
      </c>
      <c r="AX96">
        <v>2008</v>
      </c>
      <c r="AY96">
        <v>2009</v>
      </c>
      <c r="AZ96">
        <v>2010</v>
      </c>
      <c r="BA96">
        <v>2011</v>
      </c>
      <c r="BB96">
        <v>2012</v>
      </c>
      <c r="BC96">
        <v>2013</v>
      </c>
      <c r="BD96">
        <v>2014</v>
      </c>
      <c r="BE96">
        <v>2015</v>
      </c>
      <c r="BF96">
        <v>2016</v>
      </c>
      <c r="BG96">
        <v>2017</v>
      </c>
    </row>
    <row r="97" spans="1:65" ht="15" customHeight="1" x14ac:dyDescent="0.25">
      <c r="A97" t="s">
        <v>1271</v>
      </c>
      <c r="C97" s="77"/>
      <c r="D97" t="s">
        <v>740</v>
      </c>
      <c r="E97" s="45" t="s">
        <v>740</v>
      </c>
      <c r="G97" s="45"/>
      <c r="H97" s="45"/>
      <c r="I97">
        <f t="shared" si="7"/>
        <v>2005</v>
      </c>
      <c r="J97">
        <f t="shared" si="8"/>
        <v>2017</v>
      </c>
      <c r="K97" s="2" t="str">
        <f t="shared" si="9"/>
        <v>-</v>
      </c>
      <c r="AU97">
        <v>2005</v>
      </c>
      <c r="AV97">
        <v>2006</v>
      </c>
      <c r="AW97">
        <v>2007</v>
      </c>
      <c r="AX97">
        <v>2008</v>
      </c>
      <c r="AY97">
        <v>2009</v>
      </c>
      <c r="AZ97">
        <v>2010</v>
      </c>
      <c r="BA97">
        <v>2011</v>
      </c>
      <c r="BB97">
        <v>2012</v>
      </c>
      <c r="BC97">
        <v>2013</v>
      </c>
      <c r="BD97">
        <v>2014</v>
      </c>
      <c r="BE97">
        <v>2015</v>
      </c>
      <c r="BF97">
        <v>2016</v>
      </c>
      <c r="BG97">
        <v>2017</v>
      </c>
    </row>
    <row r="98" spans="1:65" ht="15" customHeight="1" x14ac:dyDescent="0.25">
      <c r="A98" t="s">
        <v>1271</v>
      </c>
      <c r="C98" s="77"/>
      <c r="D98" t="s">
        <v>741</v>
      </c>
      <c r="E98" s="45" t="s">
        <v>741</v>
      </c>
      <c r="G98" s="45"/>
      <c r="H98" s="45"/>
      <c r="I98">
        <f t="shared" si="7"/>
        <v>2005</v>
      </c>
      <c r="J98">
        <f t="shared" si="8"/>
        <v>2017</v>
      </c>
      <c r="K98" s="2" t="str">
        <f t="shared" si="9"/>
        <v>-</v>
      </c>
      <c r="AU98">
        <v>2005</v>
      </c>
      <c r="AV98">
        <v>2006</v>
      </c>
      <c r="AW98">
        <v>2007</v>
      </c>
      <c r="AX98">
        <v>2008</v>
      </c>
      <c r="AY98">
        <v>2009</v>
      </c>
      <c r="AZ98">
        <v>2010</v>
      </c>
      <c r="BA98">
        <v>2011</v>
      </c>
      <c r="BB98">
        <v>2012</v>
      </c>
      <c r="BC98">
        <v>2013</v>
      </c>
      <c r="BD98">
        <v>2014</v>
      </c>
      <c r="BE98">
        <v>2015</v>
      </c>
      <c r="BF98">
        <v>2016</v>
      </c>
      <c r="BG98">
        <v>2017</v>
      </c>
    </row>
    <row r="99" spans="1:65" ht="15" customHeight="1" x14ac:dyDescent="0.25">
      <c r="A99" t="s">
        <v>1271</v>
      </c>
      <c r="C99" s="77"/>
      <c r="D99" t="s">
        <v>742</v>
      </c>
      <c r="E99" s="45" t="s">
        <v>742</v>
      </c>
      <c r="G99" s="45"/>
      <c r="H99" s="45"/>
      <c r="I99">
        <f t="shared" si="7"/>
        <v>2005</v>
      </c>
      <c r="J99">
        <f t="shared" si="8"/>
        <v>2017</v>
      </c>
      <c r="K99" s="2" t="str">
        <f t="shared" si="9"/>
        <v>-</v>
      </c>
      <c r="AU99">
        <v>2005</v>
      </c>
      <c r="AV99">
        <v>2006</v>
      </c>
      <c r="AW99">
        <v>2007</v>
      </c>
      <c r="AX99">
        <v>2008</v>
      </c>
      <c r="AY99">
        <v>2009</v>
      </c>
      <c r="AZ99">
        <v>2010</v>
      </c>
      <c r="BA99">
        <v>2011</v>
      </c>
      <c r="BB99">
        <v>2012</v>
      </c>
      <c r="BC99">
        <v>2013</v>
      </c>
      <c r="BD99">
        <v>2014</v>
      </c>
      <c r="BE99">
        <v>2015</v>
      </c>
      <c r="BF99">
        <v>2016</v>
      </c>
      <c r="BG99">
        <v>2017</v>
      </c>
    </row>
    <row r="100" spans="1:65" ht="15" customHeight="1" x14ac:dyDescent="0.25">
      <c r="A100" t="s">
        <v>1271</v>
      </c>
      <c r="C100" s="77"/>
      <c r="D100" t="s">
        <v>743</v>
      </c>
      <c r="E100" s="45" t="s">
        <v>743</v>
      </c>
      <c r="G100" s="45"/>
      <c r="H100" s="45"/>
      <c r="I100">
        <f t="shared" si="7"/>
        <v>2005</v>
      </c>
      <c r="J100">
        <f t="shared" si="8"/>
        <v>2017</v>
      </c>
      <c r="K100" s="2" t="str">
        <f t="shared" si="9"/>
        <v>-</v>
      </c>
      <c r="AU100">
        <v>2005</v>
      </c>
      <c r="AV100">
        <v>2006</v>
      </c>
      <c r="AW100">
        <v>2007</v>
      </c>
      <c r="AX100">
        <v>2008</v>
      </c>
      <c r="AY100">
        <v>2009</v>
      </c>
      <c r="AZ100">
        <v>2010</v>
      </c>
      <c r="BA100">
        <v>2011</v>
      </c>
      <c r="BB100">
        <v>2012</v>
      </c>
      <c r="BC100">
        <v>2013</v>
      </c>
      <c r="BD100">
        <v>2014</v>
      </c>
      <c r="BE100">
        <v>2015</v>
      </c>
      <c r="BF100">
        <v>2016</v>
      </c>
      <c r="BG100">
        <v>2017</v>
      </c>
    </row>
    <row r="101" spans="1:65" ht="15" customHeight="1" x14ac:dyDescent="0.25">
      <c r="A101" t="s">
        <v>1271</v>
      </c>
      <c r="C101" s="77"/>
      <c r="D101" t="s">
        <v>744</v>
      </c>
      <c r="E101" s="45" t="s">
        <v>744</v>
      </c>
      <c r="G101" s="45"/>
      <c r="H101" s="45"/>
      <c r="I101">
        <f t="shared" si="7"/>
        <v>2005</v>
      </c>
      <c r="J101">
        <f t="shared" si="8"/>
        <v>2017</v>
      </c>
      <c r="K101" s="2" t="str">
        <f t="shared" si="9"/>
        <v>-</v>
      </c>
      <c r="AU101">
        <v>2005</v>
      </c>
      <c r="AV101">
        <v>2006</v>
      </c>
      <c r="AW101">
        <v>2007</v>
      </c>
      <c r="AX101">
        <v>2008</v>
      </c>
      <c r="AY101">
        <v>2009</v>
      </c>
      <c r="AZ101">
        <v>2010</v>
      </c>
      <c r="BA101">
        <v>2011</v>
      </c>
      <c r="BB101">
        <v>2012</v>
      </c>
      <c r="BC101">
        <v>2013</v>
      </c>
      <c r="BD101">
        <v>2014</v>
      </c>
      <c r="BE101">
        <v>2015</v>
      </c>
      <c r="BF101">
        <v>2016</v>
      </c>
      <c r="BG101">
        <v>2017</v>
      </c>
    </row>
    <row r="102" spans="1:65" ht="15" customHeight="1" x14ac:dyDescent="0.25">
      <c r="A102" t="s">
        <v>1271</v>
      </c>
      <c r="C102" s="77"/>
      <c r="D102" t="s">
        <v>745</v>
      </c>
      <c r="E102" s="45" t="s">
        <v>745</v>
      </c>
      <c r="G102" s="45"/>
      <c r="H102" s="45"/>
      <c r="I102">
        <f t="shared" si="7"/>
        <v>2005</v>
      </c>
      <c r="J102">
        <f t="shared" si="8"/>
        <v>2017</v>
      </c>
      <c r="K102" s="2" t="str">
        <f t="shared" si="9"/>
        <v>-</v>
      </c>
      <c r="AU102">
        <v>2005</v>
      </c>
      <c r="AV102">
        <v>2006</v>
      </c>
      <c r="AW102">
        <v>2007</v>
      </c>
      <c r="AX102">
        <v>2008</v>
      </c>
      <c r="AY102">
        <v>2009</v>
      </c>
      <c r="AZ102">
        <v>2010</v>
      </c>
      <c r="BA102">
        <v>2011</v>
      </c>
      <c r="BB102">
        <v>2012</v>
      </c>
      <c r="BC102">
        <v>2013</v>
      </c>
      <c r="BD102">
        <v>2014</v>
      </c>
      <c r="BE102">
        <v>2015</v>
      </c>
      <c r="BF102">
        <v>2016</v>
      </c>
      <c r="BG102">
        <v>2017</v>
      </c>
    </row>
    <row r="103" spans="1:65" ht="15" customHeight="1" x14ac:dyDescent="0.25">
      <c r="A103" t="s">
        <v>1271</v>
      </c>
      <c r="C103" s="77"/>
      <c r="D103" t="s">
        <v>746</v>
      </c>
      <c r="E103" s="45" t="s">
        <v>746</v>
      </c>
      <c r="G103" s="45"/>
      <c r="H103" s="45"/>
      <c r="I103">
        <f t="shared" si="7"/>
        <v>2005</v>
      </c>
      <c r="J103">
        <f t="shared" si="8"/>
        <v>2017</v>
      </c>
      <c r="K103" s="2" t="str">
        <f t="shared" si="9"/>
        <v>-</v>
      </c>
      <c r="AU103">
        <v>2005</v>
      </c>
      <c r="AV103">
        <v>2006</v>
      </c>
      <c r="AW103">
        <v>2007</v>
      </c>
      <c r="AX103">
        <v>2008</v>
      </c>
      <c r="AY103">
        <v>2009</v>
      </c>
      <c r="AZ103">
        <v>2010</v>
      </c>
      <c r="BA103">
        <v>2011</v>
      </c>
      <c r="BB103">
        <v>2012</v>
      </c>
      <c r="BC103">
        <v>2013</v>
      </c>
      <c r="BD103">
        <v>2014</v>
      </c>
      <c r="BE103">
        <v>2015</v>
      </c>
      <c r="BF103">
        <v>2016</v>
      </c>
      <c r="BG103">
        <v>2017</v>
      </c>
    </row>
    <row r="104" spans="1:65" ht="15" customHeight="1" x14ac:dyDescent="0.25">
      <c r="A104" t="s">
        <v>1271</v>
      </c>
      <c r="C104" s="77"/>
      <c r="D104" t="s">
        <v>747</v>
      </c>
      <c r="E104" s="45" t="s">
        <v>747</v>
      </c>
      <c r="G104" s="45"/>
      <c r="H104" s="45"/>
      <c r="I104">
        <f t="shared" si="7"/>
        <v>2005</v>
      </c>
      <c r="J104">
        <f t="shared" si="8"/>
        <v>2017</v>
      </c>
      <c r="K104" s="2" t="str">
        <f t="shared" si="9"/>
        <v>-</v>
      </c>
      <c r="AU104">
        <v>2005</v>
      </c>
      <c r="AV104">
        <v>2006</v>
      </c>
      <c r="AW104">
        <v>2007</v>
      </c>
      <c r="AX104">
        <v>2008</v>
      </c>
      <c r="AY104">
        <v>2009</v>
      </c>
      <c r="AZ104">
        <v>2010</v>
      </c>
      <c r="BA104">
        <v>2011</v>
      </c>
      <c r="BB104">
        <v>2012</v>
      </c>
      <c r="BC104">
        <v>2013</v>
      </c>
      <c r="BD104">
        <v>2014</v>
      </c>
      <c r="BE104">
        <v>2015</v>
      </c>
      <c r="BF104">
        <v>2016</v>
      </c>
      <c r="BG104">
        <v>2017</v>
      </c>
    </row>
    <row r="105" spans="1:65" ht="15" customHeight="1" x14ac:dyDescent="0.25">
      <c r="A105" t="s">
        <v>1271</v>
      </c>
      <c r="C105" s="77"/>
      <c r="D105" t="s">
        <v>748</v>
      </c>
      <c r="E105" s="45" t="s">
        <v>748</v>
      </c>
      <c r="G105" s="45"/>
      <c r="H105" s="45"/>
      <c r="I105">
        <f t="shared" si="7"/>
        <v>2005</v>
      </c>
      <c r="J105">
        <f t="shared" si="8"/>
        <v>2017</v>
      </c>
      <c r="K105" s="2" t="str">
        <f t="shared" si="9"/>
        <v>-</v>
      </c>
      <c r="AU105">
        <v>2005</v>
      </c>
      <c r="AV105">
        <v>2006</v>
      </c>
      <c r="AW105">
        <v>2007</v>
      </c>
      <c r="AX105">
        <v>2008</v>
      </c>
      <c r="AY105">
        <v>2009</v>
      </c>
      <c r="AZ105">
        <v>2010</v>
      </c>
      <c r="BA105">
        <v>2011</v>
      </c>
      <c r="BB105">
        <v>2012</v>
      </c>
      <c r="BC105">
        <v>2013</v>
      </c>
      <c r="BD105">
        <v>2014</v>
      </c>
      <c r="BE105">
        <v>2015</v>
      </c>
      <c r="BF105">
        <v>2016</v>
      </c>
      <c r="BG105">
        <v>2017</v>
      </c>
    </row>
    <row r="106" spans="1:65" ht="15" customHeight="1" x14ac:dyDescent="0.25">
      <c r="A106" t="s">
        <v>1271</v>
      </c>
      <c r="C106" s="77"/>
      <c r="D106" t="s">
        <v>749</v>
      </c>
      <c r="E106" s="45" t="s">
        <v>749</v>
      </c>
      <c r="G106" s="45"/>
      <c r="H106" s="45"/>
      <c r="I106">
        <f t="shared" si="7"/>
        <v>2005</v>
      </c>
      <c r="J106">
        <f t="shared" si="8"/>
        <v>2017</v>
      </c>
      <c r="K106" s="2" t="str">
        <f t="shared" si="9"/>
        <v>-</v>
      </c>
      <c r="AU106">
        <v>2005</v>
      </c>
      <c r="AV106">
        <v>2006</v>
      </c>
      <c r="AW106">
        <v>2007</v>
      </c>
      <c r="AX106">
        <v>2008</v>
      </c>
      <c r="AY106">
        <v>2009</v>
      </c>
      <c r="AZ106">
        <v>2010</v>
      </c>
      <c r="BA106">
        <v>2011</v>
      </c>
      <c r="BB106">
        <v>2012</v>
      </c>
      <c r="BC106">
        <v>2013</v>
      </c>
      <c r="BD106">
        <v>2014</v>
      </c>
      <c r="BE106">
        <v>2015</v>
      </c>
      <c r="BF106">
        <v>2016</v>
      </c>
      <c r="BG106">
        <v>2017</v>
      </c>
    </row>
    <row r="107" spans="1:65" ht="15" customHeight="1" x14ac:dyDescent="0.25">
      <c r="A107" t="s">
        <v>1271</v>
      </c>
      <c r="C107" s="77"/>
      <c r="D107" t="s">
        <v>47</v>
      </c>
      <c r="E107" s="45" t="s">
        <v>736</v>
      </c>
      <c r="G107" s="45"/>
      <c r="H107" s="45"/>
      <c r="I107">
        <f t="shared" si="7"/>
        <v>2005</v>
      </c>
      <c r="J107">
        <f t="shared" si="8"/>
        <v>2017</v>
      </c>
      <c r="K107" s="2" t="str">
        <f t="shared" si="9"/>
        <v>-</v>
      </c>
      <c r="AU107">
        <v>2005</v>
      </c>
      <c r="AV107">
        <v>2006</v>
      </c>
      <c r="AW107">
        <v>2007</v>
      </c>
      <c r="AX107">
        <v>2008</v>
      </c>
      <c r="AY107">
        <v>2009</v>
      </c>
      <c r="AZ107">
        <v>2010</v>
      </c>
      <c r="BA107">
        <v>2011</v>
      </c>
      <c r="BB107">
        <v>2012</v>
      </c>
      <c r="BC107">
        <v>2013</v>
      </c>
      <c r="BD107">
        <v>2014</v>
      </c>
      <c r="BE107">
        <v>2015</v>
      </c>
      <c r="BF107">
        <v>2016</v>
      </c>
      <c r="BG107">
        <v>2017</v>
      </c>
    </row>
    <row r="108" spans="1:65" ht="15" customHeight="1" x14ac:dyDescent="0.25">
      <c r="C108" s="63"/>
      <c r="E108" s="45"/>
      <c r="G108" s="45"/>
      <c r="H108" s="45"/>
    </row>
    <row r="109" spans="1:65" ht="15" customHeight="1" x14ac:dyDescent="0.25">
      <c r="A109" t="s">
        <v>3239</v>
      </c>
      <c r="B109" s="1" t="str">
        <f>A109&amp;J109</f>
        <v>BBRENHED2023</v>
      </c>
      <c r="C109" s="77"/>
      <c r="D109" t="s">
        <v>3241</v>
      </c>
      <c r="E109" s="45"/>
      <c r="F109" s="7" t="s">
        <v>1303</v>
      </c>
      <c r="G109" s="45"/>
      <c r="H109" s="45"/>
      <c r="I109">
        <v>2018</v>
      </c>
      <c r="J109">
        <v>2023</v>
      </c>
      <c r="BH109">
        <v>201812</v>
      </c>
      <c r="BI109">
        <v>201912</v>
      </c>
      <c r="BJ109">
        <v>202012</v>
      </c>
      <c r="BK109">
        <v>202112</v>
      </c>
      <c r="BL109">
        <v>202212</v>
      </c>
      <c r="BM109">
        <v>202312</v>
      </c>
    </row>
    <row r="110" spans="1:65" ht="15" customHeight="1" x14ac:dyDescent="0.25">
      <c r="A110" t="s">
        <v>3239</v>
      </c>
      <c r="C110" s="77"/>
      <c r="D110" t="s">
        <v>737</v>
      </c>
      <c r="E110" s="45"/>
      <c r="G110" s="45"/>
      <c r="H110" s="45"/>
      <c r="I110">
        <v>2018</v>
      </c>
      <c r="J110">
        <v>2023</v>
      </c>
      <c r="BH110">
        <v>201812</v>
      </c>
      <c r="BI110">
        <v>201912</v>
      </c>
      <c r="BJ110">
        <v>202012</v>
      </c>
      <c r="BK110">
        <v>202112</v>
      </c>
      <c r="BL110">
        <v>202212</v>
      </c>
      <c r="BM110">
        <v>202312</v>
      </c>
    </row>
    <row r="111" spans="1:65" ht="15" customHeight="1" x14ac:dyDescent="0.25">
      <c r="A111" t="s">
        <v>3239</v>
      </c>
      <c r="C111" s="77"/>
      <c r="D111" t="s">
        <v>738</v>
      </c>
      <c r="E111" s="45"/>
      <c r="G111" s="45"/>
      <c r="H111" s="45"/>
      <c r="I111">
        <v>2018</v>
      </c>
      <c r="J111">
        <v>2023</v>
      </c>
      <c r="BH111">
        <v>201812</v>
      </c>
      <c r="BI111">
        <v>201912</v>
      </c>
      <c r="BJ111">
        <v>202012</v>
      </c>
      <c r="BK111">
        <v>202112</v>
      </c>
      <c r="BL111">
        <v>202212</v>
      </c>
      <c r="BM111">
        <v>202312</v>
      </c>
    </row>
    <row r="112" spans="1:65" ht="15" customHeight="1" x14ac:dyDescent="0.25">
      <c r="A112" t="s">
        <v>3239</v>
      </c>
      <c r="C112" s="77"/>
      <c r="D112" t="s">
        <v>739</v>
      </c>
      <c r="E112" s="45"/>
      <c r="G112" s="45"/>
      <c r="H112" s="45"/>
      <c r="I112">
        <v>2018</v>
      </c>
      <c r="J112">
        <v>2023</v>
      </c>
      <c r="BH112">
        <v>201812</v>
      </c>
      <c r="BI112">
        <v>201912</v>
      </c>
      <c r="BJ112">
        <v>202012</v>
      </c>
      <c r="BK112">
        <v>202112</v>
      </c>
      <c r="BL112">
        <v>202212</v>
      </c>
      <c r="BM112">
        <v>202312</v>
      </c>
    </row>
    <row r="113" spans="1:66" ht="15" customHeight="1" x14ac:dyDescent="0.25">
      <c r="A113" t="s">
        <v>3239</v>
      </c>
      <c r="C113" s="77"/>
      <c r="D113" t="s">
        <v>740</v>
      </c>
      <c r="E113" s="45"/>
      <c r="G113" s="45"/>
      <c r="H113" s="45"/>
      <c r="I113">
        <v>2018</v>
      </c>
      <c r="J113">
        <v>2023</v>
      </c>
      <c r="BH113">
        <v>201812</v>
      </c>
      <c r="BI113">
        <v>201912</v>
      </c>
      <c r="BJ113">
        <v>202012</v>
      </c>
      <c r="BK113">
        <v>202112</v>
      </c>
      <c r="BL113">
        <v>202212</v>
      </c>
      <c r="BM113">
        <v>202312</v>
      </c>
    </row>
    <row r="114" spans="1:66" ht="15" customHeight="1" x14ac:dyDescent="0.25">
      <c r="A114" t="s">
        <v>3239</v>
      </c>
      <c r="C114" s="77"/>
      <c r="D114" t="s">
        <v>741</v>
      </c>
      <c r="E114" s="45"/>
      <c r="G114" s="45"/>
      <c r="H114" s="45"/>
      <c r="I114">
        <v>2018</v>
      </c>
      <c r="J114">
        <v>2023</v>
      </c>
      <c r="BH114">
        <v>201812</v>
      </c>
      <c r="BI114">
        <v>201912</v>
      </c>
      <c r="BJ114">
        <v>202012</v>
      </c>
      <c r="BK114">
        <v>202112</v>
      </c>
      <c r="BL114">
        <v>202212</v>
      </c>
      <c r="BM114">
        <v>202312</v>
      </c>
    </row>
    <row r="115" spans="1:66" ht="15" customHeight="1" x14ac:dyDescent="0.25">
      <c r="A115" t="s">
        <v>3239</v>
      </c>
      <c r="C115" s="77"/>
      <c r="D115" t="s">
        <v>742</v>
      </c>
      <c r="E115" s="45"/>
      <c r="G115" s="45"/>
      <c r="H115" s="45"/>
      <c r="I115">
        <v>2018</v>
      </c>
      <c r="J115">
        <v>2023</v>
      </c>
      <c r="BH115">
        <v>201812</v>
      </c>
      <c r="BI115">
        <v>201912</v>
      </c>
      <c r="BJ115">
        <v>202012</v>
      </c>
      <c r="BK115">
        <v>202112</v>
      </c>
      <c r="BL115">
        <v>202212</v>
      </c>
      <c r="BM115">
        <v>202312</v>
      </c>
    </row>
    <row r="116" spans="1:66" ht="15" customHeight="1" x14ac:dyDescent="0.25">
      <c r="A116" t="s">
        <v>3239</v>
      </c>
      <c r="B116" s="1"/>
      <c r="C116" s="77"/>
      <c r="D116" t="s">
        <v>743</v>
      </c>
      <c r="E116" s="45"/>
      <c r="G116" s="45"/>
      <c r="H116" s="45"/>
      <c r="I116">
        <v>2018</v>
      </c>
      <c r="J116">
        <v>2023</v>
      </c>
      <c r="BH116">
        <v>201812</v>
      </c>
      <c r="BI116">
        <v>201912</v>
      </c>
      <c r="BJ116">
        <v>202012</v>
      </c>
      <c r="BK116">
        <v>202112</v>
      </c>
      <c r="BL116">
        <v>202212</v>
      </c>
      <c r="BM116">
        <v>202312</v>
      </c>
    </row>
    <row r="117" spans="1:66" ht="15" customHeight="1" x14ac:dyDescent="0.25">
      <c r="A117" t="s">
        <v>3239</v>
      </c>
      <c r="C117" s="77"/>
      <c r="D117" t="s">
        <v>744</v>
      </c>
      <c r="E117" s="45"/>
      <c r="G117" s="45"/>
      <c r="H117" s="45"/>
      <c r="I117">
        <v>2018</v>
      </c>
      <c r="J117">
        <v>2023</v>
      </c>
      <c r="BH117">
        <v>201812</v>
      </c>
      <c r="BI117">
        <v>201912</v>
      </c>
      <c r="BJ117">
        <v>202012</v>
      </c>
      <c r="BK117">
        <v>202112</v>
      </c>
      <c r="BL117">
        <v>202212</v>
      </c>
      <c r="BM117">
        <v>202312</v>
      </c>
    </row>
    <row r="118" spans="1:66" ht="15" customHeight="1" x14ac:dyDescent="0.25">
      <c r="A118" t="s">
        <v>3239</v>
      </c>
      <c r="C118" s="77"/>
      <c r="D118" t="s">
        <v>745</v>
      </c>
      <c r="E118" s="45"/>
      <c r="G118" s="45"/>
      <c r="H118" s="45"/>
      <c r="I118">
        <v>2018</v>
      </c>
      <c r="J118">
        <v>2023</v>
      </c>
      <c r="BH118">
        <v>201812</v>
      </c>
      <c r="BI118">
        <v>201912</v>
      </c>
      <c r="BJ118">
        <v>202012</v>
      </c>
      <c r="BK118">
        <v>202112</v>
      </c>
      <c r="BL118">
        <v>202212</v>
      </c>
      <c r="BM118">
        <v>202312</v>
      </c>
    </row>
    <row r="119" spans="1:66" ht="15" customHeight="1" x14ac:dyDescent="0.25">
      <c r="A119" t="s">
        <v>3239</v>
      </c>
      <c r="C119" s="77"/>
      <c r="D119" t="s">
        <v>746</v>
      </c>
      <c r="E119" s="45"/>
      <c r="G119" s="45"/>
      <c r="H119" s="45"/>
      <c r="I119">
        <v>2018</v>
      </c>
      <c r="J119">
        <v>2023</v>
      </c>
      <c r="BH119">
        <v>201812</v>
      </c>
      <c r="BI119">
        <v>201912</v>
      </c>
      <c r="BJ119">
        <v>202012</v>
      </c>
      <c r="BK119">
        <v>202112</v>
      </c>
      <c r="BL119">
        <v>202212</v>
      </c>
      <c r="BM119">
        <v>202312</v>
      </c>
    </row>
    <row r="120" spans="1:66" ht="15" customHeight="1" x14ac:dyDescent="0.25">
      <c r="A120" t="s">
        <v>3239</v>
      </c>
      <c r="C120" s="77"/>
      <c r="D120" t="s">
        <v>747</v>
      </c>
      <c r="E120" s="45"/>
      <c r="G120" s="45"/>
      <c r="H120" s="45"/>
      <c r="I120">
        <v>2018</v>
      </c>
      <c r="J120">
        <v>2023</v>
      </c>
      <c r="BH120">
        <v>201812</v>
      </c>
      <c r="BI120">
        <v>201912</v>
      </c>
      <c r="BJ120">
        <v>202012</v>
      </c>
      <c r="BK120">
        <v>202112</v>
      </c>
      <c r="BL120">
        <v>202212</v>
      </c>
      <c r="BM120">
        <v>202312</v>
      </c>
    </row>
    <row r="121" spans="1:66" ht="15" customHeight="1" x14ac:dyDescent="0.25">
      <c r="A121" t="s">
        <v>3239</v>
      </c>
      <c r="C121" s="77"/>
      <c r="D121" t="s">
        <v>748</v>
      </c>
      <c r="E121" s="45"/>
      <c r="G121" s="45"/>
      <c r="H121" s="45"/>
      <c r="I121">
        <v>2018</v>
      </c>
      <c r="J121">
        <v>2023</v>
      </c>
      <c r="K121" s="2" t="str">
        <f t="shared" si="9"/>
        <v>Yes</v>
      </c>
      <c r="BH121">
        <v>201812</v>
      </c>
      <c r="BI121">
        <v>201912</v>
      </c>
      <c r="BJ121">
        <v>202012</v>
      </c>
      <c r="BL121">
        <v>202212</v>
      </c>
      <c r="BM121">
        <v>202312</v>
      </c>
    </row>
    <row r="122" spans="1:66" ht="15" customHeight="1" x14ac:dyDescent="0.25">
      <c r="A122" t="s">
        <v>3239</v>
      </c>
      <c r="C122" s="77"/>
      <c r="D122" t="s">
        <v>749</v>
      </c>
      <c r="E122" s="45"/>
      <c r="G122" s="45"/>
      <c r="H122" s="45"/>
      <c r="I122">
        <v>2018</v>
      </c>
      <c r="J122">
        <v>2023</v>
      </c>
      <c r="BH122">
        <v>201812</v>
      </c>
      <c r="BI122">
        <v>201912</v>
      </c>
      <c r="BJ122">
        <v>202012</v>
      </c>
      <c r="BK122">
        <v>202112</v>
      </c>
      <c r="BL122">
        <v>202212</v>
      </c>
      <c r="BM122">
        <v>202312</v>
      </c>
    </row>
    <row r="123" spans="1:66" ht="15" customHeight="1" x14ac:dyDescent="0.25">
      <c r="C123" s="63"/>
      <c r="E123" s="45"/>
      <c r="G123" s="45"/>
      <c r="H123" s="45"/>
    </row>
    <row r="124" spans="1:66" ht="15" customHeight="1" x14ac:dyDescent="0.25">
      <c r="A124" t="s">
        <v>1229</v>
      </c>
      <c r="B124" s="1" t="str">
        <f>A124&amp;MIN(I124:I161)&amp;"(-"&amp;MAX(J124:J161)&amp;")"</f>
        <v>BEF1985(-2024)</v>
      </c>
      <c r="C124" s="60"/>
      <c r="D124" t="s">
        <v>2821</v>
      </c>
      <c r="E124" s="45" t="s">
        <v>2822</v>
      </c>
      <c r="F124" s="7" t="s">
        <v>1303</v>
      </c>
      <c r="G124" s="45" t="s">
        <v>2822</v>
      </c>
      <c r="H124" s="45"/>
      <c r="I124">
        <f t="shared" si="7"/>
        <v>1985</v>
      </c>
      <c r="J124">
        <f t="shared" si="8"/>
        <v>2024</v>
      </c>
      <c r="K124" s="2" t="str">
        <f t="shared" si="9"/>
        <v>-</v>
      </c>
      <c r="AA124">
        <v>1985</v>
      </c>
      <c r="AB124">
        <v>1986</v>
      </c>
      <c r="AC124">
        <v>1987</v>
      </c>
      <c r="AD124">
        <v>1988</v>
      </c>
      <c r="AE124">
        <v>1989</v>
      </c>
      <c r="AF124">
        <v>1990</v>
      </c>
      <c r="AG124">
        <v>1991</v>
      </c>
      <c r="AH124">
        <v>1992</v>
      </c>
      <c r="AI124">
        <v>1993</v>
      </c>
      <c r="AJ124">
        <v>1994</v>
      </c>
      <c r="AK124">
        <v>1995</v>
      </c>
      <c r="AL124">
        <v>1996</v>
      </c>
      <c r="AM124">
        <v>1997</v>
      </c>
      <c r="AN124">
        <v>1998</v>
      </c>
      <c r="AO124">
        <v>1999</v>
      </c>
      <c r="AP124">
        <v>2000</v>
      </c>
      <c r="AQ124">
        <v>2001</v>
      </c>
      <c r="AR124">
        <v>2002</v>
      </c>
      <c r="AS124">
        <v>2003</v>
      </c>
      <c r="AT124">
        <v>2004</v>
      </c>
      <c r="AU124">
        <v>2005</v>
      </c>
      <c r="AV124">
        <v>2006</v>
      </c>
      <c r="AW124">
        <v>2007</v>
      </c>
      <c r="AX124">
        <v>2008</v>
      </c>
      <c r="AY124">
        <v>2009</v>
      </c>
      <c r="AZ124">
        <v>2010</v>
      </c>
      <c r="BA124">
        <v>2011</v>
      </c>
      <c r="BB124">
        <v>2012</v>
      </c>
      <c r="BC124">
        <v>2013</v>
      </c>
      <c r="BD124">
        <v>2014</v>
      </c>
      <c r="BE124">
        <v>2015</v>
      </c>
      <c r="BF124">
        <v>2016</v>
      </c>
      <c r="BG124">
        <v>2017</v>
      </c>
      <c r="BH124">
        <v>2018</v>
      </c>
      <c r="BI124">
        <v>2019</v>
      </c>
      <c r="BJ124">
        <v>2020</v>
      </c>
      <c r="BK124">
        <v>2021</v>
      </c>
      <c r="BL124">
        <v>2022</v>
      </c>
      <c r="BM124">
        <v>2023</v>
      </c>
      <c r="BN124">
        <v>2024</v>
      </c>
    </row>
    <row r="125" spans="1:66" ht="15" customHeight="1" x14ac:dyDescent="0.25">
      <c r="A125" t="s">
        <v>1229</v>
      </c>
      <c r="C125" s="60"/>
      <c r="D125" t="s">
        <v>32</v>
      </c>
      <c r="E125" s="45" t="s">
        <v>1540</v>
      </c>
      <c r="F125" s="7" t="s">
        <v>1303</v>
      </c>
      <c r="G125" s="45" t="s">
        <v>1540</v>
      </c>
      <c r="H125" s="45" t="s">
        <v>1541</v>
      </c>
      <c r="I125">
        <f t="shared" ref="I125:I131" si="11">MIN(L125:BT125)</f>
        <v>1985</v>
      </c>
      <c r="J125">
        <f t="shared" ref="J125:J131" si="12">MAX(L125:BT125)</f>
        <v>2024</v>
      </c>
      <c r="K125" s="2" t="str">
        <f t="shared" si="9"/>
        <v>-</v>
      </c>
      <c r="AA125">
        <v>1985</v>
      </c>
      <c r="AB125">
        <v>1986</v>
      </c>
      <c r="AC125">
        <v>1987</v>
      </c>
      <c r="AD125">
        <v>1988</v>
      </c>
      <c r="AE125">
        <v>1989</v>
      </c>
      <c r="AF125">
        <v>1990</v>
      </c>
      <c r="AG125">
        <v>1991</v>
      </c>
      <c r="AH125">
        <v>1992</v>
      </c>
      <c r="AI125">
        <v>1993</v>
      </c>
      <c r="AJ125">
        <v>1994</v>
      </c>
      <c r="AK125">
        <v>1995</v>
      </c>
      <c r="AL125">
        <v>1996</v>
      </c>
      <c r="AM125">
        <v>1997</v>
      </c>
      <c r="AN125">
        <v>1998</v>
      </c>
      <c r="AO125">
        <v>1999</v>
      </c>
      <c r="AP125">
        <v>2000</v>
      </c>
      <c r="AQ125">
        <v>2001</v>
      </c>
      <c r="AR125">
        <v>2002</v>
      </c>
      <c r="AS125">
        <v>2003</v>
      </c>
      <c r="AT125">
        <v>2004</v>
      </c>
      <c r="AU125">
        <v>2005</v>
      </c>
      <c r="AV125">
        <v>2006</v>
      </c>
      <c r="AW125">
        <v>2007</v>
      </c>
      <c r="AX125">
        <v>2008</v>
      </c>
      <c r="AY125">
        <v>2009</v>
      </c>
      <c r="AZ125">
        <v>2010</v>
      </c>
      <c r="BA125">
        <v>2011</v>
      </c>
      <c r="BB125">
        <v>2012</v>
      </c>
      <c r="BC125">
        <v>2013</v>
      </c>
      <c r="BD125">
        <v>2014</v>
      </c>
      <c r="BE125">
        <v>2015</v>
      </c>
      <c r="BF125">
        <v>2016</v>
      </c>
      <c r="BG125">
        <v>2017</v>
      </c>
      <c r="BH125">
        <v>2018</v>
      </c>
      <c r="BI125">
        <v>2019</v>
      </c>
      <c r="BJ125">
        <v>2020</v>
      </c>
      <c r="BK125">
        <v>2021</v>
      </c>
      <c r="BL125">
        <v>2022</v>
      </c>
      <c r="BM125">
        <v>2023</v>
      </c>
      <c r="BN125">
        <v>2024</v>
      </c>
    </row>
    <row r="126" spans="1:66" ht="15" customHeight="1" x14ac:dyDescent="0.25">
      <c r="A126" t="s">
        <v>1229</v>
      </c>
      <c r="C126" s="60"/>
      <c r="D126" t="s">
        <v>750</v>
      </c>
      <c r="E126" s="45" t="s">
        <v>751</v>
      </c>
      <c r="G126" s="45" t="s">
        <v>1542</v>
      </c>
      <c r="H126" s="45" t="s">
        <v>1543</v>
      </c>
      <c r="I126">
        <f t="shared" si="11"/>
        <v>1985</v>
      </c>
      <c r="J126">
        <f t="shared" si="12"/>
        <v>2024</v>
      </c>
      <c r="K126" s="2" t="str">
        <f t="shared" si="9"/>
        <v>-</v>
      </c>
      <c r="AA126">
        <v>1985</v>
      </c>
      <c r="AB126">
        <v>1986</v>
      </c>
      <c r="AC126">
        <v>1987</v>
      </c>
      <c r="AD126">
        <v>1988</v>
      </c>
      <c r="AE126">
        <v>1989</v>
      </c>
      <c r="AF126">
        <v>1990</v>
      </c>
      <c r="AG126">
        <v>1991</v>
      </c>
      <c r="AH126">
        <v>1992</v>
      </c>
      <c r="AI126">
        <v>1993</v>
      </c>
      <c r="AJ126">
        <v>1994</v>
      </c>
      <c r="AK126">
        <v>1995</v>
      </c>
      <c r="AL126">
        <v>1996</v>
      </c>
      <c r="AM126">
        <v>1997</v>
      </c>
      <c r="AN126">
        <v>1998</v>
      </c>
      <c r="AO126">
        <v>1999</v>
      </c>
      <c r="AP126">
        <v>2000</v>
      </c>
      <c r="AQ126">
        <v>2001</v>
      </c>
      <c r="AR126">
        <v>2002</v>
      </c>
      <c r="AS126">
        <v>2003</v>
      </c>
      <c r="AT126">
        <v>2004</v>
      </c>
      <c r="AU126">
        <v>2005</v>
      </c>
      <c r="AV126">
        <v>2006</v>
      </c>
      <c r="AW126">
        <v>2007</v>
      </c>
      <c r="AX126">
        <v>2008</v>
      </c>
      <c r="AY126">
        <v>2009</v>
      </c>
      <c r="AZ126">
        <v>2010</v>
      </c>
      <c r="BA126">
        <v>2011</v>
      </c>
      <c r="BB126">
        <v>2012</v>
      </c>
      <c r="BC126">
        <v>2013</v>
      </c>
      <c r="BD126">
        <v>2014</v>
      </c>
      <c r="BE126">
        <v>2015</v>
      </c>
      <c r="BF126">
        <v>2016</v>
      </c>
      <c r="BG126">
        <v>2017</v>
      </c>
      <c r="BH126">
        <v>2018</v>
      </c>
      <c r="BI126">
        <v>2019</v>
      </c>
      <c r="BJ126">
        <v>2020</v>
      </c>
      <c r="BK126">
        <v>2021</v>
      </c>
      <c r="BL126">
        <v>2022</v>
      </c>
      <c r="BM126">
        <v>2023</v>
      </c>
      <c r="BN126">
        <v>2024</v>
      </c>
    </row>
    <row r="127" spans="1:66" ht="15" customHeight="1" x14ac:dyDescent="0.25">
      <c r="A127" t="s">
        <v>1229</v>
      </c>
      <c r="C127" s="60"/>
      <c r="D127" t="s">
        <v>112</v>
      </c>
      <c r="E127" s="45" t="s">
        <v>113</v>
      </c>
      <c r="G127" s="45" t="s">
        <v>113</v>
      </c>
      <c r="H127" s="45"/>
      <c r="I127">
        <f t="shared" si="11"/>
        <v>1985</v>
      </c>
      <c r="J127">
        <f t="shared" si="12"/>
        <v>2024</v>
      </c>
      <c r="K127" s="2" t="str">
        <f t="shared" si="9"/>
        <v>-</v>
      </c>
      <c r="AA127">
        <v>1985</v>
      </c>
      <c r="AB127">
        <v>1986</v>
      </c>
      <c r="AC127">
        <v>1987</v>
      </c>
      <c r="AD127">
        <v>1988</v>
      </c>
      <c r="AE127">
        <v>1989</v>
      </c>
      <c r="AF127">
        <v>1990</v>
      </c>
      <c r="AG127">
        <v>1991</v>
      </c>
      <c r="AH127">
        <v>1992</v>
      </c>
      <c r="AI127">
        <v>1993</v>
      </c>
      <c r="AJ127">
        <v>1994</v>
      </c>
      <c r="AK127">
        <v>1995</v>
      </c>
      <c r="AL127">
        <v>1996</v>
      </c>
      <c r="AM127">
        <v>1997</v>
      </c>
      <c r="AN127">
        <v>1998</v>
      </c>
      <c r="AO127">
        <v>1999</v>
      </c>
      <c r="AP127">
        <v>2000</v>
      </c>
      <c r="AQ127">
        <v>2001</v>
      </c>
      <c r="AR127">
        <v>2002</v>
      </c>
      <c r="AS127">
        <v>2003</v>
      </c>
      <c r="AT127">
        <v>2004</v>
      </c>
      <c r="AU127">
        <v>2005</v>
      </c>
      <c r="AV127">
        <v>2006</v>
      </c>
      <c r="AW127">
        <v>2007</v>
      </c>
      <c r="AX127">
        <v>2008</v>
      </c>
      <c r="AY127">
        <v>2009</v>
      </c>
      <c r="AZ127">
        <v>2010</v>
      </c>
      <c r="BA127">
        <v>2011</v>
      </c>
      <c r="BB127">
        <v>2012</v>
      </c>
      <c r="BC127">
        <v>2013</v>
      </c>
      <c r="BD127">
        <v>2014</v>
      </c>
      <c r="BE127">
        <v>2015</v>
      </c>
      <c r="BF127">
        <v>2016</v>
      </c>
      <c r="BG127">
        <v>2017</v>
      </c>
      <c r="BH127">
        <v>2018</v>
      </c>
      <c r="BI127">
        <v>2019</v>
      </c>
      <c r="BJ127">
        <v>2020</v>
      </c>
      <c r="BK127">
        <v>2021</v>
      </c>
      <c r="BL127">
        <v>2022</v>
      </c>
      <c r="BM127">
        <v>2023</v>
      </c>
      <c r="BN127">
        <v>2024</v>
      </c>
    </row>
    <row r="128" spans="1:66" ht="15" customHeight="1" x14ac:dyDescent="0.25">
      <c r="A128" t="s">
        <v>1229</v>
      </c>
      <c r="C128" s="60"/>
      <c r="D128" t="s">
        <v>191</v>
      </c>
      <c r="E128" s="45" t="s">
        <v>118</v>
      </c>
      <c r="G128" s="45" t="s">
        <v>118</v>
      </c>
      <c r="H128" s="45"/>
      <c r="I128">
        <f t="shared" si="11"/>
        <v>1985</v>
      </c>
      <c r="J128">
        <f t="shared" si="12"/>
        <v>2024</v>
      </c>
      <c r="K128" s="2" t="str">
        <f t="shared" si="9"/>
        <v>-</v>
      </c>
      <c r="AA128">
        <v>1985</v>
      </c>
      <c r="AB128">
        <v>1986</v>
      </c>
      <c r="AC128">
        <v>1987</v>
      </c>
      <c r="AD128">
        <v>1988</v>
      </c>
      <c r="AE128">
        <v>1989</v>
      </c>
      <c r="AF128">
        <v>1990</v>
      </c>
      <c r="AG128">
        <v>1991</v>
      </c>
      <c r="AH128">
        <v>1992</v>
      </c>
      <c r="AI128">
        <v>1993</v>
      </c>
      <c r="AJ128">
        <v>1994</v>
      </c>
      <c r="AK128">
        <v>1995</v>
      </c>
      <c r="AL128">
        <v>1996</v>
      </c>
      <c r="AM128">
        <v>1997</v>
      </c>
      <c r="AN128">
        <v>1998</v>
      </c>
      <c r="AO128">
        <v>1999</v>
      </c>
      <c r="AP128">
        <v>2000</v>
      </c>
      <c r="AQ128">
        <v>2001</v>
      </c>
      <c r="AR128">
        <v>2002</v>
      </c>
      <c r="AS128">
        <v>2003</v>
      </c>
      <c r="AT128">
        <v>2004</v>
      </c>
      <c r="AU128">
        <v>2005</v>
      </c>
      <c r="AV128">
        <v>2006</v>
      </c>
      <c r="AW128">
        <v>2007</v>
      </c>
      <c r="AX128">
        <v>2008</v>
      </c>
      <c r="AY128">
        <v>2009</v>
      </c>
      <c r="AZ128">
        <v>2010</v>
      </c>
      <c r="BA128">
        <v>2011</v>
      </c>
      <c r="BB128">
        <v>2012</v>
      </c>
      <c r="BC128">
        <v>2013</v>
      </c>
      <c r="BD128">
        <v>2014</v>
      </c>
      <c r="BE128">
        <v>2015</v>
      </c>
      <c r="BF128">
        <v>2016</v>
      </c>
      <c r="BG128">
        <v>2017</v>
      </c>
      <c r="BH128">
        <v>2018</v>
      </c>
      <c r="BI128">
        <v>2019</v>
      </c>
      <c r="BJ128">
        <v>2020</v>
      </c>
      <c r="BK128">
        <v>2021</v>
      </c>
      <c r="BL128">
        <v>2022</v>
      </c>
      <c r="BM128">
        <v>2023</v>
      </c>
      <c r="BN128">
        <v>2024</v>
      </c>
    </row>
    <row r="129" spans="1:66" ht="15" customHeight="1" x14ac:dyDescent="0.25">
      <c r="A129" t="s">
        <v>1229</v>
      </c>
      <c r="C129" s="60"/>
      <c r="D129" t="s">
        <v>2060</v>
      </c>
      <c r="E129" s="45" t="s">
        <v>2819</v>
      </c>
      <c r="G129" s="45" t="s">
        <v>2819</v>
      </c>
      <c r="H129" s="45"/>
      <c r="I129">
        <f t="shared" si="11"/>
        <v>1985</v>
      </c>
      <c r="J129">
        <f t="shared" si="12"/>
        <v>2024</v>
      </c>
      <c r="K129" s="2" t="str">
        <f t="shared" si="9"/>
        <v>-</v>
      </c>
      <c r="AA129">
        <v>1985</v>
      </c>
      <c r="AB129">
        <v>1986</v>
      </c>
      <c r="AC129">
        <v>1987</v>
      </c>
      <c r="AD129">
        <v>1988</v>
      </c>
      <c r="AE129">
        <v>1989</v>
      </c>
      <c r="AF129">
        <v>1990</v>
      </c>
      <c r="AG129">
        <v>1991</v>
      </c>
      <c r="AH129">
        <v>1992</v>
      </c>
      <c r="AI129">
        <v>1993</v>
      </c>
      <c r="AJ129">
        <v>1994</v>
      </c>
      <c r="AK129">
        <v>1995</v>
      </c>
      <c r="AL129">
        <v>1996</v>
      </c>
      <c r="AM129">
        <v>1997</v>
      </c>
      <c r="AN129">
        <v>1998</v>
      </c>
      <c r="AO129">
        <v>1999</v>
      </c>
      <c r="AP129">
        <v>2000</v>
      </c>
      <c r="AQ129">
        <v>2001</v>
      </c>
      <c r="AR129">
        <v>2002</v>
      </c>
      <c r="AS129">
        <v>2003</v>
      </c>
      <c r="AT129">
        <v>2004</v>
      </c>
      <c r="AU129">
        <v>2005</v>
      </c>
      <c r="AV129">
        <v>2006</v>
      </c>
      <c r="AW129">
        <v>2007</v>
      </c>
      <c r="AX129">
        <v>2008</v>
      </c>
      <c r="AY129">
        <v>2009</v>
      </c>
      <c r="AZ129">
        <v>2010</v>
      </c>
      <c r="BA129">
        <v>2011</v>
      </c>
      <c r="BB129">
        <v>2012</v>
      </c>
      <c r="BC129">
        <v>2013</v>
      </c>
      <c r="BD129">
        <v>2014</v>
      </c>
      <c r="BE129">
        <v>2015</v>
      </c>
      <c r="BF129">
        <v>2016</v>
      </c>
      <c r="BG129">
        <v>2017</v>
      </c>
      <c r="BH129">
        <v>2018</v>
      </c>
      <c r="BI129">
        <v>2019</v>
      </c>
      <c r="BJ129">
        <v>2020</v>
      </c>
      <c r="BK129">
        <v>2021</v>
      </c>
      <c r="BL129">
        <v>2022</v>
      </c>
      <c r="BM129">
        <v>2023</v>
      </c>
      <c r="BN129">
        <v>2024</v>
      </c>
    </row>
    <row r="130" spans="1:66" ht="15" customHeight="1" x14ac:dyDescent="0.25">
      <c r="A130" t="s">
        <v>1229</v>
      </c>
      <c r="C130" s="60"/>
      <c r="D130" t="s">
        <v>114</v>
      </c>
      <c r="E130" s="45" t="s">
        <v>1563</v>
      </c>
      <c r="G130" s="45" t="s">
        <v>1563</v>
      </c>
      <c r="H130" s="45"/>
      <c r="I130">
        <f t="shared" si="11"/>
        <v>1985</v>
      </c>
      <c r="J130">
        <f t="shared" si="12"/>
        <v>2024</v>
      </c>
      <c r="K130" s="2" t="str">
        <f t="shared" si="9"/>
        <v>-</v>
      </c>
      <c r="AA130">
        <v>1985</v>
      </c>
      <c r="AB130">
        <v>1986</v>
      </c>
      <c r="AC130">
        <v>1987</v>
      </c>
      <c r="AD130">
        <v>1988</v>
      </c>
      <c r="AE130">
        <v>1989</v>
      </c>
      <c r="AF130">
        <v>1990</v>
      </c>
      <c r="AG130">
        <v>1991</v>
      </c>
      <c r="AH130">
        <v>1992</v>
      </c>
      <c r="AI130">
        <v>1993</v>
      </c>
      <c r="AJ130">
        <v>1994</v>
      </c>
      <c r="AK130">
        <v>1995</v>
      </c>
      <c r="AL130">
        <v>1996</v>
      </c>
      <c r="AM130">
        <v>1997</v>
      </c>
      <c r="AN130">
        <v>1998</v>
      </c>
      <c r="AO130">
        <v>1999</v>
      </c>
      <c r="AP130">
        <v>2000</v>
      </c>
      <c r="AQ130">
        <v>2001</v>
      </c>
      <c r="AR130">
        <v>2002</v>
      </c>
      <c r="AS130">
        <v>2003</v>
      </c>
      <c r="AT130">
        <v>2004</v>
      </c>
      <c r="AU130">
        <v>2005</v>
      </c>
      <c r="AV130">
        <v>2006</v>
      </c>
      <c r="AW130">
        <v>2007</v>
      </c>
      <c r="AX130">
        <v>2008</v>
      </c>
      <c r="AY130">
        <v>2009</v>
      </c>
      <c r="AZ130">
        <v>2010</v>
      </c>
      <c r="BA130">
        <v>2011</v>
      </c>
      <c r="BB130">
        <v>2012</v>
      </c>
      <c r="BC130">
        <v>2013</v>
      </c>
      <c r="BD130">
        <v>2014</v>
      </c>
      <c r="BE130">
        <v>2015</v>
      </c>
      <c r="BF130">
        <v>2016</v>
      </c>
      <c r="BG130">
        <v>2017</v>
      </c>
      <c r="BH130">
        <v>2018</v>
      </c>
      <c r="BI130">
        <v>2019</v>
      </c>
      <c r="BJ130">
        <v>2020</v>
      </c>
      <c r="BK130">
        <v>2021</v>
      </c>
      <c r="BL130">
        <v>2022</v>
      </c>
      <c r="BM130">
        <v>2023</v>
      </c>
      <c r="BN130">
        <v>2024</v>
      </c>
    </row>
    <row r="131" spans="1:66" ht="15" customHeight="1" x14ac:dyDescent="0.25">
      <c r="A131" t="s">
        <v>1229</v>
      </c>
      <c r="C131" s="60"/>
      <c r="D131" t="s">
        <v>192</v>
      </c>
      <c r="E131" s="45" t="s">
        <v>120</v>
      </c>
      <c r="G131" s="45" t="s">
        <v>120</v>
      </c>
      <c r="H131" s="45"/>
      <c r="I131">
        <f t="shared" si="11"/>
        <v>1985</v>
      </c>
      <c r="J131">
        <f t="shared" si="12"/>
        <v>2024</v>
      </c>
      <c r="K131" s="2" t="str">
        <f t="shared" si="9"/>
        <v>-</v>
      </c>
      <c r="AA131">
        <v>1985</v>
      </c>
      <c r="AB131">
        <v>1986</v>
      </c>
      <c r="AC131">
        <v>1987</v>
      </c>
      <c r="AD131">
        <v>1988</v>
      </c>
      <c r="AE131">
        <v>1989</v>
      </c>
      <c r="AF131">
        <v>1990</v>
      </c>
      <c r="AG131">
        <v>1991</v>
      </c>
      <c r="AH131">
        <v>1992</v>
      </c>
      <c r="AI131">
        <v>1993</v>
      </c>
      <c r="AJ131">
        <v>1994</v>
      </c>
      <c r="AK131">
        <v>1995</v>
      </c>
      <c r="AL131">
        <v>1996</v>
      </c>
      <c r="AM131">
        <v>1997</v>
      </c>
      <c r="AN131">
        <v>1998</v>
      </c>
      <c r="AO131">
        <v>1999</v>
      </c>
      <c r="AP131">
        <v>2000</v>
      </c>
      <c r="AQ131">
        <v>2001</v>
      </c>
      <c r="AR131">
        <v>2002</v>
      </c>
      <c r="AS131">
        <v>2003</v>
      </c>
      <c r="AT131">
        <v>2004</v>
      </c>
      <c r="AU131">
        <v>2005</v>
      </c>
      <c r="AV131">
        <v>2006</v>
      </c>
      <c r="AW131">
        <v>2007</v>
      </c>
      <c r="AX131">
        <v>2008</v>
      </c>
      <c r="AY131">
        <v>2009</v>
      </c>
      <c r="AZ131">
        <v>2010</v>
      </c>
      <c r="BA131">
        <v>2011</v>
      </c>
      <c r="BB131">
        <v>2012</v>
      </c>
      <c r="BC131">
        <v>2013</v>
      </c>
      <c r="BD131">
        <v>2014</v>
      </c>
      <c r="BE131">
        <v>2015</v>
      </c>
      <c r="BF131">
        <v>2016</v>
      </c>
      <c r="BG131">
        <v>2017</v>
      </c>
      <c r="BH131">
        <v>2018</v>
      </c>
      <c r="BI131">
        <v>2019</v>
      </c>
      <c r="BJ131">
        <v>2020</v>
      </c>
      <c r="BK131">
        <v>2021</v>
      </c>
      <c r="BL131">
        <v>2022</v>
      </c>
      <c r="BM131">
        <v>2023</v>
      </c>
      <c r="BN131">
        <v>2024</v>
      </c>
    </row>
    <row r="132" spans="1:66" ht="15" customHeight="1" x14ac:dyDescent="0.25">
      <c r="A132" t="s">
        <v>1229</v>
      </c>
      <c r="C132" s="60"/>
      <c r="D132" t="s">
        <v>947</v>
      </c>
      <c r="E132" s="45" t="s">
        <v>948</v>
      </c>
      <c r="G132" s="45"/>
      <c r="H132" s="45"/>
      <c r="I132">
        <f>MIN(L132:BT132)</f>
        <v>1985</v>
      </c>
      <c r="J132">
        <f>MAX(L132:BT132)</f>
        <v>2024</v>
      </c>
      <c r="K132" s="2" t="str">
        <f t="shared" si="9"/>
        <v>-</v>
      </c>
      <c r="AA132">
        <v>1985</v>
      </c>
      <c r="AB132">
        <v>1986</v>
      </c>
      <c r="AC132">
        <v>1987</v>
      </c>
      <c r="AD132">
        <v>1988</v>
      </c>
      <c r="AE132">
        <v>1989</v>
      </c>
      <c r="AF132">
        <v>1990</v>
      </c>
      <c r="AG132">
        <v>1991</v>
      </c>
      <c r="AH132">
        <v>1992</v>
      </c>
      <c r="AI132">
        <v>1993</v>
      </c>
      <c r="AJ132">
        <v>1994</v>
      </c>
      <c r="AK132">
        <v>1995</v>
      </c>
      <c r="AL132">
        <v>1996</v>
      </c>
      <c r="AM132">
        <v>1997</v>
      </c>
      <c r="AN132">
        <v>1998</v>
      </c>
      <c r="AO132">
        <v>1999</v>
      </c>
      <c r="AP132">
        <v>2000</v>
      </c>
      <c r="AQ132">
        <v>2001</v>
      </c>
      <c r="AR132">
        <v>2002</v>
      </c>
      <c r="AS132">
        <v>2003</v>
      </c>
      <c r="AT132">
        <v>2004</v>
      </c>
      <c r="AU132">
        <v>2005</v>
      </c>
      <c r="AV132">
        <v>2006</v>
      </c>
      <c r="AW132">
        <v>2007</v>
      </c>
      <c r="AX132">
        <v>2008</v>
      </c>
      <c r="AY132">
        <v>2009</v>
      </c>
      <c r="AZ132">
        <v>2010</v>
      </c>
      <c r="BA132">
        <v>2011</v>
      </c>
      <c r="BB132">
        <v>2012</v>
      </c>
      <c r="BC132">
        <v>2013</v>
      </c>
      <c r="BD132">
        <v>2014</v>
      </c>
      <c r="BE132">
        <v>2015</v>
      </c>
      <c r="BF132">
        <v>2016</v>
      </c>
      <c r="BG132">
        <v>2017</v>
      </c>
      <c r="BH132">
        <v>2018</v>
      </c>
      <c r="BI132">
        <v>2019</v>
      </c>
      <c r="BJ132">
        <v>2020</v>
      </c>
      <c r="BK132">
        <v>2021</v>
      </c>
      <c r="BL132">
        <v>2022</v>
      </c>
      <c r="BM132">
        <v>2023</v>
      </c>
      <c r="BN132">
        <v>2024</v>
      </c>
    </row>
    <row r="133" spans="1:66" ht="15" customHeight="1" x14ac:dyDescent="0.25">
      <c r="A133" t="s">
        <v>1229</v>
      </c>
      <c r="C133" s="60"/>
      <c r="D133" t="s">
        <v>37</v>
      </c>
      <c r="E133" s="45" t="s">
        <v>38</v>
      </c>
      <c r="G133" s="45" t="s">
        <v>38</v>
      </c>
      <c r="H133" s="45" t="s">
        <v>1544</v>
      </c>
      <c r="I133">
        <f>MIN(L133:BT133)</f>
        <v>1985</v>
      </c>
      <c r="J133">
        <f>MAX(L133:BT133)</f>
        <v>2024</v>
      </c>
      <c r="K133" s="2" t="str">
        <f t="shared" si="9"/>
        <v>-</v>
      </c>
      <c r="AA133">
        <v>1985</v>
      </c>
      <c r="AB133">
        <v>1986</v>
      </c>
      <c r="AC133">
        <v>1987</v>
      </c>
      <c r="AD133">
        <v>1988</v>
      </c>
      <c r="AE133">
        <v>1989</v>
      </c>
      <c r="AF133">
        <v>1990</v>
      </c>
      <c r="AG133">
        <v>1991</v>
      </c>
      <c r="AH133">
        <v>1992</v>
      </c>
      <c r="AI133">
        <v>1993</v>
      </c>
      <c r="AJ133">
        <v>1994</v>
      </c>
      <c r="AK133">
        <v>1995</v>
      </c>
      <c r="AL133">
        <v>1996</v>
      </c>
      <c r="AM133">
        <v>1997</v>
      </c>
      <c r="AN133">
        <v>1998</v>
      </c>
      <c r="AO133">
        <v>1999</v>
      </c>
      <c r="AP133">
        <v>2000</v>
      </c>
      <c r="AQ133">
        <v>2001</v>
      </c>
      <c r="AR133">
        <v>2002</v>
      </c>
      <c r="AS133">
        <v>2003</v>
      </c>
      <c r="AT133">
        <v>2004</v>
      </c>
      <c r="AU133">
        <v>2005</v>
      </c>
      <c r="AV133">
        <v>2006</v>
      </c>
      <c r="AW133">
        <v>2007</v>
      </c>
      <c r="AX133">
        <v>2008</v>
      </c>
      <c r="AY133">
        <v>2009</v>
      </c>
      <c r="AZ133">
        <v>2010</v>
      </c>
      <c r="BA133">
        <v>2011</v>
      </c>
      <c r="BB133">
        <v>2012</v>
      </c>
      <c r="BC133">
        <v>2013</v>
      </c>
      <c r="BD133">
        <v>2014</v>
      </c>
      <c r="BE133">
        <v>2015</v>
      </c>
      <c r="BF133">
        <v>2016</v>
      </c>
      <c r="BG133">
        <v>2017</v>
      </c>
      <c r="BH133">
        <v>2018</v>
      </c>
      <c r="BI133">
        <v>2019</v>
      </c>
      <c r="BJ133">
        <v>2020</v>
      </c>
      <c r="BK133">
        <v>2021</v>
      </c>
      <c r="BL133">
        <v>2022</v>
      </c>
      <c r="BM133">
        <v>2023</v>
      </c>
      <c r="BN133">
        <v>2024</v>
      </c>
    </row>
    <row r="134" spans="1:66" ht="15" customHeight="1" x14ac:dyDescent="0.25">
      <c r="A134" t="s">
        <v>1229</v>
      </c>
      <c r="C134" s="60"/>
      <c r="D134" t="s">
        <v>35</v>
      </c>
      <c r="E134" s="45" t="s">
        <v>36</v>
      </c>
      <c r="G134" s="45" t="s">
        <v>36</v>
      </c>
      <c r="H134" s="45" t="s">
        <v>1545</v>
      </c>
      <c r="I134">
        <f t="shared" si="7"/>
        <v>1985</v>
      </c>
      <c r="J134">
        <f t="shared" si="8"/>
        <v>2024</v>
      </c>
      <c r="K134" s="2" t="str">
        <f t="shared" si="9"/>
        <v>-</v>
      </c>
      <c r="AA134">
        <v>1985</v>
      </c>
      <c r="AB134">
        <v>1986</v>
      </c>
      <c r="AC134">
        <v>1987</v>
      </c>
      <c r="AD134">
        <v>1988</v>
      </c>
      <c r="AE134">
        <v>1989</v>
      </c>
      <c r="AF134">
        <v>1990</v>
      </c>
      <c r="AG134">
        <v>1991</v>
      </c>
      <c r="AH134">
        <v>1992</v>
      </c>
      <c r="AI134">
        <v>1993</v>
      </c>
      <c r="AJ134">
        <v>1994</v>
      </c>
      <c r="AK134">
        <v>1995</v>
      </c>
      <c r="AL134">
        <v>1996</v>
      </c>
      <c r="AM134">
        <v>1997</v>
      </c>
      <c r="AN134">
        <v>1998</v>
      </c>
      <c r="AO134">
        <v>1999</v>
      </c>
      <c r="AP134">
        <v>2000</v>
      </c>
      <c r="AQ134">
        <v>2001</v>
      </c>
      <c r="AR134">
        <v>2002</v>
      </c>
      <c r="AS134">
        <v>2003</v>
      </c>
      <c r="AT134">
        <v>2004</v>
      </c>
      <c r="AU134">
        <v>2005</v>
      </c>
      <c r="AV134">
        <v>2006</v>
      </c>
      <c r="AW134">
        <v>2007</v>
      </c>
      <c r="AX134">
        <v>2008</v>
      </c>
      <c r="AY134">
        <v>2009</v>
      </c>
      <c r="AZ134">
        <v>2010</v>
      </c>
      <c r="BA134">
        <v>2011</v>
      </c>
      <c r="BB134">
        <v>2012</v>
      </c>
      <c r="BC134">
        <v>2013</v>
      </c>
      <c r="BD134">
        <v>2014</v>
      </c>
      <c r="BE134">
        <v>2015</v>
      </c>
      <c r="BF134">
        <v>2016</v>
      </c>
      <c r="BG134">
        <v>2017</v>
      </c>
      <c r="BH134">
        <v>2018</v>
      </c>
      <c r="BI134">
        <v>2019</v>
      </c>
      <c r="BJ134">
        <v>2020</v>
      </c>
      <c r="BK134">
        <v>2021</v>
      </c>
      <c r="BL134">
        <v>2022</v>
      </c>
      <c r="BM134">
        <v>2023</v>
      </c>
      <c r="BN134">
        <v>2024</v>
      </c>
    </row>
    <row r="135" spans="1:66" ht="15" customHeight="1" x14ac:dyDescent="0.25">
      <c r="A135" t="s">
        <v>1229</v>
      </c>
      <c r="C135" s="60"/>
      <c r="D135" s="15" t="s">
        <v>763</v>
      </c>
      <c r="E135" s="48" t="s">
        <v>764</v>
      </c>
      <c r="F135" s="66"/>
      <c r="G135" s="48"/>
      <c r="H135" s="48"/>
      <c r="I135" s="15">
        <f t="shared" si="7"/>
        <v>2005</v>
      </c>
      <c r="J135" s="15">
        <f t="shared" si="8"/>
        <v>2024</v>
      </c>
      <c r="K135" s="2" t="str">
        <f t="shared" si="9"/>
        <v>-</v>
      </c>
      <c r="AU135">
        <v>2005</v>
      </c>
      <c r="AV135">
        <v>2006</v>
      </c>
      <c r="AW135">
        <v>2007</v>
      </c>
      <c r="AX135">
        <v>2008</v>
      </c>
      <c r="AY135">
        <v>2009</v>
      </c>
      <c r="AZ135">
        <v>2010</v>
      </c>
      <c r="BA135">
        <v>2011</v>
      </c>
      <c r="BB135">
        <v>2012</v>
      </c>
      <c r="BC135">
        <v>2013</v>
      </c>
      <c r="BD135">
        <v>2014</v>
      </c>
      <c r="BE135">
        <v>2015</v>
      </c>
      <c r="BF135">
        <v>2016</v>
      </c>
      <c r="BG135">
        <v>2017</v>
      </c>
      <c r="BH135">
        <v>2018</v>
      </c>
      <c r="BI135">
        <v>2019</v>
      </c>
      <c r="BJ135">
        <v>2020</v>
      </c>
      <c r="BK135">
        <v>2021</v>
      </c>
      <c r="BL135">
        <v>2022</v>
      </c>
      <c r="BM135">
        <v>2023</v>
      </c>
      <c r="BN135">
        <v>2024</v>
      </c>
    </row>
    <row r="136" spans="1:66" ht="15" customHeight="1" x14ac:dyDescent="0.25">
      <c r="A136" t="s">
        <v>1229</v>
      </c>
      <c r="C136" s="60"/>
      <c r="D136" s="15" t="s">
        <v>765</v>
      </c>
      <c r="E136" s="48" t="s">
        <v>766</v>
      </c>
      <c r="F136" s="66"/>
      <c r="G136" s="48"/>
      <c r="H136" s="48"/>
      <c r="I136" s="15">
        <f t="shared" si="7"/>
        <v>2005</v>
      </c>
      <c r="J136" s="15">
        <f t="shared" si="8"/>
        <v>2024</v>
      </c>
      <c r="K136" s="2" t="str">
        <f t="shared" si="9"/>
        <v>-</v>
      </c>
      <c r="AU136">
        <v>2005</v>
      </c>
      <c r="AV136">
        <v>2006</v>
      </c>
      <c r="AW136">
        <v>2007</v>
      </c>
      <c r="AX136">
        <v>2008</v>
      </c>
      <c r="AY136">
        <v>2009</v>
      </c>
      <c r="AZ136">
        <v>2010</v>
      </c>
      <c r="BA136">
        <v>2011</v>
      </c>
      <c r="BB136">
        <v>2012</v>
      </c>
      <c r="BC136">
        <v>2013</v>
      </c>
      <c r="BD136">
        <v>2014</v>
      </c>
      <c r="BE136">
        <v>2015</v>
      </c>
      <c r="BF136">
        <v>2016</v>
      </c>
      <c r="BG136">
        <v>2017</v>
      </c>
      <c r="BH136">
        <v>2018</v>
      </c>
      <c r="BI136">
        <v>2019</v>
      </c>
      <c r="BJ136">
        <v>2020</v>
      </c>
      <c r="BK136">
        <v>2021</v>
      </c>
      <c r="BL136">
        <v>2022</v>
      </c>
      <c r="BM136">
        <v>2023</v>
      </c>
      <c r="BN136">
        <v>2024</v>
      </c>
    </row>
    <row r="137" spans="1:66" ht="15" customHeight="1" x14ac:dyDescent="0.25">
      <c r="A137" t="s">
        <v>1229</v>
      </c>
      <c r="C137" s="60"/>
      <c r="D137" t="s">
        <v>2818</v>
      </c>
      <c r="E137" s="45" t="s">
        <v>2823</v>
      </c>
      <c r="F137" s="7" t="s">
        <v>1303</v>
      </c>
      <c r="G137" s="45" t="s">
        <v>1546</v>
      </c>
      <c r="H137" s="45" t="s">
        <v>1547</v>
      </c>
      <c r="I137">
        <f t="shared" si="7"/>
        <v>1985</v>
      </c>
      <c r="J137">
        <f t="shared" si="8"/>
        <v>2024</v>
      </c>
      <c r="K137" s="2" t="str">
        <f t="shared" si="9"/>
        <v>-</v>
      </c>
      <c r="AA137">
        <v>1985</v>
      </c>
      <c r="AB137">
        <v>1986</v>
      </c>
      <c r="AC137">
        <v>1987</v>
      </c>
      <c r="AD137">
        <v>1988</v>
      </c>
      <c r="AE137">
        <v>1989</v>
      </c>
      <c r="AF137">
        <v>1990</v>
      </c>
      <c r="AG137">
        <v>1991</v>
      </c>
      <c r="AH137">
        <v>1992</v>
      </c>
      <c r="AI137">
        <v>1993</v>
      </c>
      <c r="AJ137">
        <v>1994</v>
      </c>
      <c r="AK137">
        <v>1995</v>
      </c>
      <c r="AL137">
        <v>1996</v>
      </c>
      <c r="AM137">
        <v>1997</v>
      </c>
      <c r="AN137">
        <v>1998</v>
      </c>
      <c r="AO137">
        <v>1999</v>
      </c>
      <c r="AP137">
        <v>2000</v>
      </c>
      <c r="AQ137">
        <v>2001</v>
      </c>
      <c r="AR137">
        <v>2002</v>
      </c>
      <c r="AS137">
        <v>2003</v>
      </c>
      <c r="AT137">
        <v>2004</v>
      </c>
      <c r="AU137">
        <v>2005</v>
      </c>
      <c r="AV137">
        <v>2006</v>
      </c>
      <c r="AW137">
        <v>2007</v>
      </c>
      <c r="AX137">
        <v>2008</v>
      </c>
      <c r="AY137">
        <v>2009</v>
      </c>
      <c r="AZ137">
        <v>2010</v>
      </c>
      <c r="BA137">
        <v>2011</v>
      </c>
      <c r="BB137">
        <v>2012</v>
      </c>
      <c r="BC137">
        <v>2013</v>
      </c>
      <c r="BD137">
        <v>2014</v>
      </c>
      <c r="BE137">
        <v>2015</v>
      </c>
      <c r="BF137">
        <v>2016</v>
      </c>
      <c r="BG137">
        <v>2017</v>
      </c>
      <c r="BH137">
        <v>2018</v>
      </c>
      <c r="BI137">
        <v>2019</v>
      </c>
      <c r="BJ137">
        <v>2020</v>
      </c>
      <c r="BK137">
        <v>2021</v>
      </c>
      <c r="BL137">
        <v>2022</v>
      </c>
      <c r="BM137">
        <v>2023</v>
      </c>
      <c r="BN137">
        <v>2024</v>
      </c>
    </row>
    <row r="138" spans="1:66" ht="15" customHeight="1" x14ac:dyDescent="0.25">
      <c r="A138" t="s">
        <v>1229</v>
      </c>
      <c r="C138" s="60"/>
      <c r="D138" t="s">
        <v>3791</v>
      </c>
      <c r="E138" s="45" t="s">
        <v>3793</v>
      </c>
      <c r="F138" s="7"/>
      <c r="G138" s="45"/>
      <c r="H138" s="45"/>
      <c r="I138">
        <f t="shared" si="7"/>
        <v>2024</v>
      </c>
      <c r="J138">
        <f t="shared" si="8"/>
        <v>2024</v>
      </c>
      <c r="K138" s="2" t="str">
        <f t="shared" ref="K138:K152" si="13">IF(J138-I138+1-COUNTA(L138:BT138)=0, "-", "Yes")</f>
        <v>-</v>
      </c>
      <c r="BN138">
        <v>2024</v>
      </c>
    </row>
    <row r="139" spans="1:66" ht="15" customHeight="1" x14ac:dyDescent="0.25">
      <c r="A139" t="s">
        <v>1229</v>
      </c>
      <c r="C139" s="60"/>
      <c r="D139" t="s">
        <v>39</v>
      </c>
      <c r="E139" s="45" t="s">
        <v>40</v>
      </c>
      <c r="F139" s="7" t="s">
        <v>1303</v>
      </c>
      <c r="G139" s="45" t="s">
        <v>1548</v>
      </c>
      <c r="H139" s="45" t="s">
        <v>1549</v>
      </c>
      <c r="I139">
        <f t="shared" si="7"/>
        <v>1985</v>
      </c>
      <c r="J139">
        <f t="shared" si="8"/>
        <v>2024</v>
      </c>
      <c r="K139" s="2" t="str">
        <f t="shared" si="13"/>
        <v>-</v>
      </c>
      <c r="AA139">
        <v>1985</v>
      </c>
      <c r="AB139">
        <v>1986</v>
      </c>
      <c r="AC139">
        <v>1987</v>
      </c>
      <c r="AD139">
        <v>1988</v>
      </c>
      <c r="AE139">
        <v>1989</v>
      </c>
      <c r="AF139">
        <v>1990</v>
      </c>
      <c r="AG139">
        <v>1991</v>
      </c>
      <c r="AH139">
        <v>1992</v>
      </c>
      <c r="AI139">
        <v>1993</v>
      </c>
      <c r="AJ139">
        <v>1994</v>
      </c>
      <c r="AK139">
        <v>1995</v>
      </c>
      <c r="AL139">
        <v>1996</v>
      </c>
      <c r="AM139">
        <v>1997</v>
      </c>
      <c r="AN139">
        <v>1998</v>
      </c>
      <c r="AO139">
        <v>1999</v>
      </c>
      <c r="AP139">
        <v>2000</v>
      </c>
      <c r="AQ139">
        <v>2001</v>
      </c>
      <c r="AR139">
        <v>2002</v>
      </c>
      <c r="AS139">
        <v>2003</v>
      </c>
      <c r="AT139">
        <v>2004</v>
      </c>
      <c r="AU139">
        <v>2005</v>
      </c>
      <c r="AV139">
        <v>2006</v>
      </c>
      <c r="AW139">
        <v>2007</v>
      </c>
      <c r="AX139">
        <v>2008</v>
      </c>
      <c r="AY139">
        <v>2009</v>
      </c>
      <c r="AZ139">
        <v>2010</v>
      </c>
      <c r="BA139">
        <v>2011</v>
      </c>
      <c r="BB139">
        <v>2012</v>
      </c>
      <c r="BC139">
        <v>2013</v>
      </c>
      <c r="BD139">
        <v>2014</v>
      </c>
      <c r="BE139">
        <v>2015</v>
      </c>
      <c r="BF139">
        <v>2016</v>
      </c>
      <c r="BG139">
        <v>2017</v>
      </c>
      <c r="BH139">
        <v>2018</v>
      </c>
      <c r="BI139">
        <v>2019</v>
      </c>
      <c r="BJ139">
        <v>2020</v>
      </c>
      <c r="BK139">
        <v>2021</v>
      </c>
      <c r="BL139">
        <v>2022</v>
      </c>
      <c r="BM139">
        <v>2023</v>
      </c>
      <c r="BN139">
        <v>2024</v>
      </c>
    </row>
    <row r="140" spans="1:66" ht="15" customHeight="1" x14ac:dyDescent="0.25">
      <c r="A140" t="s">
        <v>1229</v>
      </c>
      <c r="C140" s="60"/>
      <c r="D140" t="s">
        <v>41</v>
      </c>
      <c r="E140" s="45" t="s">
        <v>42</v>
      </c>
      <c r="G140" s="45" t="s">
        <v>1550</v>
      </c>
      <c r="H140" s="45" t="s">
        <v>1551</v>
      </c>
      <c r="I140">
        <f t="shared" si="7"/>
        <v>1985</v>
      </c>
      <c r="J140">
        <f t="shared" si="8"/>
        <v>2024</v>
      </c>
      <c r="K140" s="2" t="str">
        <f t="shared" si="13"/>
        <v>-</v>
      </c>
      <c r="AA140">
        <v>1985</v>
      </c>
      <c r="AB140">
        <v>1986</v>
      </c>
      <c r="AC140">
        <v>1987</v>
      </c>
      <c r="AD140">
        <v>1988</v>
      </c>
      <c r="AE140">
        <v>1989</v>
      </c>
      <c r="AF140">
        <v>1990</v>
      </c>
      <c r="AG140">
        <v>1991</v>
      </c>
      <c r="AH140">
        <v>1992</v>
      </c>
      <c r="AI140">
        <v>1993</v>
      </c>
      <c r="AJ140">
        <v>1994</v>
      </c>
      <c r="AK140">
        <v>1995</v>
      </c>
      <c r="AL140">
        <v>1996</v>
      </c>
      <c r="AM140">
        <v>1997</v>
      </c>
      <c r="AN140">
        <v>1998</v>
      </c>
      <c r="AO140">
        <v>1999</v>
      </c>
      <c r="AP140">
        <v>2000</v>
      </c>
      <c r="AQ140">
        <v>2001</v>
      </c>
      <c r="AR140">
        <v>2002</v>
      </c>
      <c r="AS140">
        <v>2003</v>
      </c>
      <c r="AT140">
        <v>2004</v>
      </c>
      <c r="AU140">
        <v>2005</v>
      </c>
      <c r="AV140">
        <v>2006</v>
      </c>
      <c r="AW140">
        <v>2007</v>
      </c>
      <c r="AX140">
        <v>2008</v>
      </c>
      <c r="AY140">
        <v>2009</v>
      </c>
      <c r="AZ140">
        <v>2010</v>
      </c>
      <c r="BA140">
        <v>2011</v>
      </c>
      <c r="BB140">
        <v>2012</v>
      </c>
      <c r="BC140">
        <v>2013</v>
      </c>
      <c r="BD140">
        <v>2014</v>
      </c>
      <c r="BE140">
        <v>2015</v>
      </c>
      <c r="BF140">
        <v>2016</v>
      </c>
      <c r="BG140">
        <v>2017</v>
      </c>
      <c r="BH140">
        <v>2018</v>
      </c>
      <c r="BI140">
        <v>2019</v>
      </c>
      <c r="BJ140">
        <v>2020</v>
      </c>
      <c r="BK140">
        <v>2021</v>
      </c>
      <c r="BL140">
        <v>2022</v>
      </c>
      <c r="BM140">
        <v>2023</v>
      </c>
      <c r="BN140">
        <v>2024</v>
      </c>
    </row>
    <row r="141" spans="1:66" ht="15" customHeight="1" x14ac:dyDescent="0.25">
      <c r="A141" t="s">
        <v>1229</v>
      </c>
      <c r="C141" s="60"/>
      <c r="D141" t="s">
        <v>2691</v>
      </c>
      <c r="E141" s="45" t="s">
        <v>12</v>
      </c>
      <c r="F141" s="7" t="s">
        <v>1303</v>
      </c>
      <c r="G141" s="45" t="s">
        <v>1527</v>
      </c>
      <c r="H141" s="45" t="s">
        <v>1528</v>
      </c>
      <c r="I141">
        <f t="shared" ref="I141:I152" si="14">MIN(L141:BT141)</f>
        <v>1985</v>
      </c>
      <c r="J141">
        <f t="shared" ref="J141:J152" si="15">MAX(L141:BT141)</f>
        <v>2024</v>
      </c>
      <c r="K141" s="2" t="str">
        <f t="shared" si="13"/>
        <v>-</v>
      </c>
      <c r="AA141">
        <v>1985</v>
      </c>
      <c r="AB141">
        <v>1986</v>
      </c>
      <c r="AC141">
        <v>1987</v>
      </c>
      <c r="AD141">
        <v>1988</v>
      </c>
      <c r="AE141">
        <v>1989</v>
      </c>
      <c r="AF141">
        <v>1990</v>
      </c>
      <c r="AG141">
        <v>1991</v>
      </c>
      <c r="AH141">
        <v>1992</v>
      </c>
      <c r="AI141">
        <v>1993</v>
      </c>
      <c r="AJ141">
        <v>1994</v>
      </c>
      <c r="AK141">
        <v>1995</v>
      </c>
      <c r="AL141">
        <v>1996</v>
      </c>
      <c r="AM141">
        <v>1997</v>
      </c>
      <c r="AN141">
        <v>1998</v>
      </c>
      <c r="AO141">
        <v>1999</v>
      </c>
      <c r="AP141">
        <v>2000</v>
      </c>
      <c r="AQ141">
        <v>2001</v>
      </c>
      <c r="AR141">
        <v>2002</v>
      </c>
      <c r="AS141">
        <v>2003</v>
      </c>
      <c r="AT141">
        <v>2004</v>
      </c>
      <c r="AU141">
        <v>2005</v>
      </c>
      <c r="AV141">
        <v>2006</v>
      </c>
      <c r="AW141">
        <v>2007</v>
      </c>
      <c r="AX141">
        <v>2008</v>
      </c>
      <c r="AY141">
        <v>2009</v>
      </c>
      <c r="AZ141">
        <v>2010</v>
      </c>
      <c r="BA141">
        <v>2011</v>
      </c>
      <c r="BB141">
        <v>2012</v>
      </c>
      <c r="BC141">
        <v>2013</v>
      </c>
      <c r="BD141">
        <v>2014</v>
      </c>
      <c r="BE141">
        <v>2015</v>
      </c>
      <c r="BF141">
        <v>2016</v>
      </c>
      <c r="BG141">
        <v>2017</v>
      </c>
      <c r="BH141">
        <v>2018</v>
      </c>
      <c r="BI141">
        <v>2019</v>
      </c>
      <c r="BJ141">
        <v>2020</v>
      </c>
      <c r="BK141">
        <v>2021</v>
      </c>
      <c r="BL141">
        <v>2022</v>
      </c>
      <c r="BM141">
        <v>2023</v>
      </c>
      <c r="BN141">
        <v>2024</v>
      </c>
    </row>
    <row r="142" spans="1:66" ht="15" customHeight="1" x14ac:dyDescent="0.25">
      <c r="A142" t="s">
        <v>1229</v>
      </c>
      <c r="C142" s="60"/>
      <c r="D142" s="15" t="s">
        <v>949</v>
      </c>
      <c r="E142" s="45" t="s">
        <v>949</v>
      </c>
      <c r="G142" s="45"/>
      <c r="H142" s="45"/>
      <c r="I142" s="15">
        <f t="shared" si="14"/>
        <v>2004</v>
      </c>
      <c r="J142" s="15">
        <f t="shared" si="15"/>
        <v>2024</v>
      </c>
      <c r="K142" s="2" t="str">
        <f t="shared" si="13"/>
        <v>-</v>
      </c>
      <c r="AT142">
        <v>2004</v>
      </c>
      <c r="AU142">
        <v>2005</v>
      </c>
      <c r="AV142">
        <v>2006</v>
      </c>
      <c r="AW142">
        <v>2007</v>
      </c>
      <c r="AX142">
        <v>2008</v>
      </c>
      <c r="AY142">
        <v>2009</v>
      </c>
      <c r="AZ142">
        <v>2010</v>
      </c>
      <c r="BA142">
        <v>2011</v>
      </c>
      <c r="BB142">
        <v>2012</v>
      </c>
      <c r="BC142">
        <v>2013</v>
      </c>
      <c r="BD142">
        <v>2014</v>
      </c>
      <c r="BE142">
        <v>2015</v>
      </c>
      <c r="BF142">
        <v>2016</v>
      </c>
      <c r="BG142">
        <v>2017</v>
      </c>
      <c r="BH142">
        <v>2018</v>
      </c>
      <c r="BI142">
        <v>2019</v>
      </c>
      <c r="BJ142">
        <v>2020</v>
      </c>
      <c r="BK142">
        <v>2021</v>
      </c>
      <c r="BL142">
        <v>2022</v>
      </c>
      <c r="BM142">
        <v>2023</v>
      </c>
      <c r="BN142">
        <v>2024</v>
      </c>
    </row>
    <row r="143" spans="1:66" ht="15" customHeight="1" x14ac:dyDescent="0.25">
      <c r="A143" t="s">
        <v>1229</v>
      </c>
      <c r="C143" s="60"/>
      <c r="D143" t="s">
        <v>43</v>
      </c>
      <c r="E143" s="45" t="s">
        <v>44</v>
      </c>
      <c r="G143" s="45" t="s">
        <v>44</v>
      </c>
      <c r="H143" s="45" t="s">
        <v>1552</v>
      </c>
      <c r="I143" s="15">
        <f t="shared" si="14"/>
        <v>1985</v>
      </c>
      <c r="J143" s="15">
        <f t="shared" si="15"/>
        <v>2024</v>
      </c>
      <c r="K143" s="2" t="str">
        <f t="shared" si="13"/>
        <v>-</v>
      </c>
      <c r="AA143">
        <v>1985</v>
      </c>
      <c r="AB143">
        <v>1986</v>
      </c>
      <c r="AC143">
        <v>1987</v>
      </c>
      <c r="AD143">
        <v>1988</v>
      </c>
      <c r="AE143">
        <v>1989</v>
      </c>
      <c r="AF143">
        <v>1990</v>
      </c>
      <c r="AG143">
        <v>1991</v>
      </c>
      <c r="AH143">
        <v>1992</v>
      </c>
      <c r="AI143">
        <v>1993</v>
      </c>
      <c r="AJ143">
        <v>1994</v>
      </c>
      <c r="AK143">
        <v>1995</v>
      </c>
      <c r="AL143">
        <v>1996</v>
      </c>
      <c r="AM143">
        <v>1997</v>
      </c>
      <c r="AN143">
        <v>1998</v>
      </c>
      <c r="AO143">
        <v>1999</v>
      </c>
      <c r="AP143">
        <v>2000</v>
      </c>
      <c r="AQ143">
        <v>2001</v>
      </c>
      <c r="AR143">
        <v>2002</v>
      </c>
      <c r="AS143">
        <v>2003</v>
      </c>
      <c r="AT143">
        <v>2004</v>
      </c>
      <c r="AU143">
        <v>2005</v>
      </c>
      <c r="AV143">
        <v>2006</v>
      </c>
      <c r="AW143">
        <v>2007</v>
      </c>
      <c r="AX143">
        <v>2008</v>
      </c>
      <c r="AY143">
        <v>2009</v>
      </c>
      <c r="AZ143">
        <v>2010</v>
      </c>
      <c r="BA143">
        <v>2011</v>
      </c>
      <c r="BB143">
        <v>2012</v>
      </c>
      <c r="BC143">
        <v>2013</v>
      </c>
      <c r="BD143">
        <v>2014</v>
      </c>
      <c r="BE143">
        <v>2015</v>
      </c>
      <c r="BF143">
        <v>2016</v>
      </c>
      <c r="BG143">
        <v>2017</v>
      </c>
      <c r="BH143">
        <v>2018</v>
      </c>
      <c r="BI143">
        <v>2019</v>
      </c>
      <c r="BJ143">
        <v>2020</v>
      </c>
      <c r="BK143">
        <v>2021</v>
      </c>
      <c r="BL143">
        <v>2022</v>
      </c>
      <c r="BM143">
        <v>2023</v>
      </c>
      <c r="BN143">
        <v>2024</v>
      </c>
    </row>
    <row r="144" spans="1:66" ht="15" customHeight="1" x14ac:dyDescent="0.25">
      <c r="A144" t="s">
        <v>1229</v>
      </c>
      <c r="C144" s="60"/>
      <c r="D144" t="s">
        <v>753</v>
      </c>
      <c r="E144" s="45" t="s">
        <v>754</v>
      </c>
      <c r="G144" s="45" t="s">
        <v>754</v>
      </c>
      <c r="H144" s="45" t="s">
        <v>1553</v>
      </c>
      <c r="I144">
        <f t="shared" si="14"/>
        <v>1985</v>
      </c>
      <c r="J144">
        <f t="shared" si="15"/>
        <v>2024</v>
      </c>
      <c r="K144" s="2" t="str">
        <f t="shared" si="13"/>
        <v>-</v>
      </c>
      <c r="AA144">
        <v>1985</v>
      </c>
      <c r="AB144">
        <v>1986</v>
      </c>
      <c r="AC144">
        <v>1987</v>
      </c>
      <c r="AD144">
        <v>1988</v>
      </c>
      <c r="AE144">
        <v>1989</v>
      </c>
      <c r="AF144">
        <v>1990</v>
      </c>
      <c r="AG144">
        <v>1991</v>
      </c>
      <c r="AH144">
        <v>1992</v>
      </c>
      <c r="AI144">
        <v>1993</v>
      </c>
      <c r="AJ144">
        <v>1994</v>
      </c>
      <c r="AK144">
        <v>1995</v>
      </c>
      <c r="AL144">
        <v>1996</v>
      </c>
      <c r="AM144">
        <v>1997</v>
      </c>
      <c r="AN144">
        <v>1998</v>
      </c>
      <c r="AO144">
        <v>1999</v>
      </c>
      <c r="AP144">
        <v>2000</v>
      </c>
      <c r="AQ144">
        <v>2001</v>
      </c>
      <c r="AR144">
        <v>2002</v>
      </c>
      <c r="AS144">
        <v>2003</v>
      </c>
      <c r="AT144">
        <v>2004</v>
      </c>
      <c r="AU144">
        <v>2005</v>
      </c>
      <c r="AV144">
        <v>2006</v>
      </c>
      <c r="AW144">
        <v>2007</v>
      </c>
      <c r="AX144">
        <v>2008</v>
      </c>
      <c r="AY144">
        <v>2009</v>
      </c>
      <c r="AZ144">
        <v>2010</v>
      </c>
      <c r="BA144">
        <v>2011</v>
      </c>
      <c r="BB144">
        <v>2012</v>
      </c>
      <c r="BC144">
        <v>2013</v>
      </c>
      <c r="BD144">
        <v>2014</v>
      </c>
      <c r="BE144">
        <v>2015</v>
      </c>
      <c r="BF144">
        <v>2016</v>
      </c>
      <c r="BG144">
        <v>2017</v>
      </c>
      <c r="BH144">
        <v>2018</v>
      </c>
      <c r="BI144">
        <v>2019</v>
      </c>
      <c r="BJ144">
        <v>2020</v>
      </c>
      <c r="BK144">
        <v>2021</v>
      </c>
      <c r="BL144">
        <v>2022</v>
      </c>
      <c r="BM144">
        <v>2023</v>
      </c>
      <c r="BN144">
        <v>2024</v>
      </c>
    </row>
    <row r="145" spans="1:66" ht="15" customHeight="1" x14ac:dyDescent="0.25">
      <c r="A145" t="s">
        <v>1229</v>
      </c>
      <c r="C145" s="60"/>
      <c r="D145" t="s">
        <v>950</v>
      </c>
      <c r="E145" s="45" t="s">
        <v>951</v>
      </c>
      <c r="G145" s="45"/>
      <c r="H145" s="45"/>
      <c r="I145">
        <f t="shared" si="14"/>
        <v>1985</v>
      </c>
      <c r="J145">
        <f t="shared" si="15"/>
        <v>2024</v>
      </c>
      <c r="K145" s="2" t="str">
        <f t="shared" si="13"/>
        <v>-</v>
      </c>
      <c r="AA145">
        <v>1985</v>
      </c>
      <c r="AB145">
        <v>1986</v>
      </c>
      <c r="AC145">
        <v>1987</v>
      </c>
      <c r="AD145">
        <v>1988</v>
      </c>
      <c r="AE145">
        <v>1989</v>
      </c>
      <c r="AF145">
        <v>1990</v>
      </c>
      <c r="AG145">
        <v>1991</v>
      </c>
      <c r="AH145">
        <v>1992</v>
      </c>
      <c r="AI145">
        <v>1993</v>
      </c>
      <c r="AJ145">
        <v>1994</v>
      </c>
      <c r="AK145">
        <v>1995</v>
      </c>
      <c r="AL145">
        <v>1996</v>
      </c>
      <c r="AM145">
        <v>1997</v>
      </c>
      <c r="AN145">
        <v>1998</v>
      </c>
      <c r="AO145">
        <v>1999</v>
      </c>
      <c r="AP145">
        <v>2000</v>
      </c>
      <c r="AQ145">
        <v>2001</v>
      </c>
      <c r="AR145">
        <v>2002</v>
      </c>
      <c r="AS145">
        <v>2003</v>
      </c>
      <c r="AT145">
        <v>2004</v>
      </c>
      <c r="AU145">
        <v>2005</v>
      </c>
      <c r="AV145">
        <v>2006</v>
      </c>
      <c r="AW145">
        <v>2007</v>
      </c>
      <c r="AX145">
        <v>2008</v>
      </c>
      <c r="AY145">
        <v>2009</v>
      </c>
      <c r="AZ145">
        <v>2010</v>
      </c>
      <c r="BA145">
        <v>2011</v>
      </c>
      <c r="BB145">
        <v>2012</v>
      </c>
      <c r="BC145">
        <v>2013</v>
      </c>
      <c r="BD145">
        <v>2014</v>
      </c>
      <c r="BE145">
        <v>2015</v>
      </c>
      <c r="BF145">
        <v>2016</v>
      </c>
      <c r="BG145">
        <v>2017</v>
      </c>
      <c r="BH145">
        <v>2018</v>
      </c>
      <c r="BI145">
        <v>2019</v>
      </c>
      <c r="BJ145">
        <v>2020</v>
      </c>
      <c r="BK145">
        <v>2021</v>
      </c>
      <c r="BL145">
        <v>2022</v>
      </c>
      <c r="BM145">
        <v>2023</v>
      </c>
      <c r="BN145">
        <v>2024</v>
      </c>
    </row>
    <row r="146" spans="1:66" ht="15" customHeight="1" x14ac:dyDescent="0.25">
      <c r="A146" t="s">
        <v>1229</v>
      </c>
      <c r="C146" s="60"/>
      <c r="D146" s="15" t="s">
        <v>952</v>
      </c>
      <c r="E146" s="45" t="s">
        <v>953</v>
      </c>
      <c r="G146" s="45"/>
      <c r="H146" s="45"/>
      <c r="I146">
        <f t="shared" si="14"/>
        <v>2004</v>
      </c>
      <c r="J146">
        <f t="shared" si="15"/>
        <v>2024</v>
      </c>
      <c r="K146" s="2" t="str">
        <f t="shared" si="13"/>
        <v>-</v>
      </c>
      <c r="AT146">
        <v>2004</v>
      </c>
      <c r="AU146">
        <v>2005</v>
      </c>
      <c r="AV146">
        <v>2006</v>
      </c>
      <c r="AW146">
        <v>2007</v>
      </c>
      <c r="AX146">
        <v>2008</v>
      </c>
      <c r="AY146">
        <v>2009</v>
      </c>
      <c r="AZ146">
        <v>2010</v>
      </c>
      <c r="BA146">
        <v>2011</v>
      </c>
      <c r="BB146">
        <v>2012</v>
      </c>
      <c r="BC146">
        <v>2013</v>
      </c>
      <c r="BD146">
        <v>2014</v>
      </c>
      <c r="BE146">
        <v>2015</v>
      </c>
      <c r="BF146">
        <v>2016</v>
      </c>
      <c r="BG146">
        <v>2017</v>
      </c>
      <c r="BH146">
        <v>2018</v>
      </c>
      <c r="BI146">
        <v>2019</v>
      </c>
      <c r="BJ146">
        <v>2020</v>
      </c>
      <c r="BK146">
        <v>2021</v>
      </c>
      <c r="BL146">
        <v>2022</v>
      </c>
      <c r="BM146">
        <v>2023</v>
      </c>
      <c r="BN146">
        <v>2024</v>
      </c>
    </row>
    <row r="147" spans="1:66" ht="15" customHeight="1" x14ac:dyDescent="0.25">
      <c r="A147" t="s">
        <v>1229</v>
      </c>
      <c r="C147" s="60"/>
      <c r="D147" t="s">
        <v>45</v>
      </c>
      <c r="E147" s="45" t="s">
        <v>46</v>
      </c>
      <c r="G147" s="45" t="s">
        <v>46</v>
      </c>
      <c r="H147" s="45" t="s">
        <v>1554</v>
      </c>
      <c r="I147">
        <f t="shared" si="14"/>
        <v>1985</v>
      </c>
      <c r="J147">
        <f t="shared" si="15"/>
        <v>2024</v>
      </c>
      <c r="K147" s="2" t="str">
        <f t="shared" si="13"/>
        <v>-</v>
      </c>
      <c r="AA147">
        <v>1985</v>
      </c>
      <c r="AB147">
        <v>1986</v>
      </c>
      <c r="AC147">
        <v>1987</v>
      </c>
      <c r="AD147">
        <v>1988</v>
      </c>
      <c r="AE147">
        <v>1989</v>
      </c>
      <c r="AF147">
        <v>1990</v>
      </c>
      <c r="AG147">
        <v>1991</v>
      </c>
      <c r="AH147">
        <v>1992</v>
      </c>
      <c r="AI147">
        <v>1993</v>
      </c>
      <c r="AJ147">
        <v>1994</v>
      </c>
      <c r="AK147">
        <v>1995</v>
      </c>
      <c r="AL147">
        <v>1996</v>
      </c>
      <c r="AM147">
        <v>1997</v>
      </c>
      <c r="AN147">
        <v>1998</v>
      </c>
      <c r="AO147">
        <v>1999</v>
      </c>
      <c r="AP147">
        <v>2000</v>
      </c>
      <c r="AQ147">
        <v>2001</v>
      </c>
      <c r="AR147">
        <v>2002</v>
      </c>
      <c r="AS147">
        <v>2003</v>
      </c>
      <c r="AT147">
        <v>2004</v>
      </c>
      <c r="AU147">
        <v>2005</v>
      </c>
      <c r="AV147">
        <v>2006</v>
      </c>
      <c r="AW147">
        <v>2007</v>
      </c>
      <c r="AX147">
        <v>2008</v>
      </c>
      <c r="AY147">
        <v>2009</v>
      </c>
      <c r="AZ147">
        <v>2010</v>
      </c>
      <c r="BA147">
        <v>2011</v>
      </c>
      <c r="BB147">
        <v>2012</v>
      </c>
      <c r="BC147">
        <v>2013</v>
      </c>
      <c r="BD147">
        <v>2014</v>
      </c>
      <c r="BE147">
        <v>2015</v>
      </c>
      <c r="BF147">
        <v>2016</v>
      </c>
      <c r="BG147">
        <v>2017</v>
      </c>
      <c r="BH147">
        <v>2018</v>
      </c>
      <c r="BI147">
        <v>2019</v>
      </c>
      <c r="BJ147">
        <v>2020</v>
      </c>
      <c r="BK147">
        <v>2021</v>
      </c>
      <c r="BL147">
        <v>2022</v>
      </c>
      <c r="BM147">
        <v>2023</v>
      </c>
      <c r="BN147">
        <v>2024</v>
      </c>
    </row>
    <row r="148" spans="1:66" ht="15" customHeight="1" x14ac:dyDescent="0.25">
      <c r="A148" t="s">
        <v>1229</v>
      </c>
      <c r="C148" s="60"/>
      <c r="D148" t="s">
        <v>353</v>
      </c>
      <c r="E148" s="45" t="s">
        <v>755</v>
      </c>
      <c r="G148" s="45" t="s">
        <v>1555</v>
      </c>
      <c r="H148" s="45" t="s">
        <v>1556</v>
      </c>
      <c r="I148">
        <f t="shared" si="14"/>
        <v>1985</v>
      </c>
      <c r="J148">
        <f t="shared" si="15"/>
        <v>2024</v>
      </c>
      <c r="K148" s="2" t="str">
        <f t="shared" si="13"/>
        <v>-</v>
      </c>
      <c r="AA148">
        <v>1985</v>
      </c>
      <c r="AB148">
        <v>1986</v>
      </c>
      <c r="AC148">
        <v>1987</v>
      </c>
      <c r="AD148">
        <v>1988</v>
      </c>
      <c r="AE148">
        <v>1989</v>
      </c>
      <c r="AF148">
        <v>1990</v>
      </c>
      <c r="AG148">
        <v>1991</v>
      </c>
      <c r="AH148">
        <v>1992</v>
      </c>
      <c r="AI148">
        <v>1993</v>
      </c>
      <c r="AJ148">
        <v>1994</v>
      </c>
      <c r="AK148">
        <v>1995</v>
      </c>
      <c r="AL148">
        <v>1996</v>
      </c>
      <c r="AM148">
        <v>1997</v>
      </c>
      <c r="AN148">
        <v>1998</v>
      </c>
      <c r="AO148">
        <v>1999</v>
      </c>
      <c r="AP148">
        <v>2000</v>
      </c>
      <c r="AQ148">
        <v>2001</v>
      </c>
      <c r="AR148">
        <v>2002</v>
      </c>
      <c r="AS148">
        <v>2003</v>
      </c>
      <c r="AT148">
        <v>2004</v>
      </c>
      <c r="AU148">
        <v>2005</v>
      </c>
      <c r="AV148">
        <v>2006</v>
      </c>
      <c r="AW148">
        <v>2007</v>
      </c>
      <c r="AX148">
        <v>2008</v>
      </c>
      <c r="AY148">
        <v>2009</v>
      </c>
      <c r="AZ148">
        <v>2010</v>
      </c>
      <c r="BA148">
        <v>2011</v>
      </c>
      <c r="BB148">
        <v>2012</v>
      </c>
      <c r="BC148">
        <v>2013</v>
      </c>
      <c r="BD148">
        <v>2014</v>
      </c>
      <c r="BE148">
        <v>2015</v>
      </c>
      <c r="BF148">
        <v>2016</v>
      </c>
      <c r="BG148">
        <v>2017</v>
      </c>
      <c r="BH148">
        <v>2018</v>
      </c>
      <c r="BI148">
        <v>2019</v>
      </c>
      <c r="BJ148">
        <v>2020</v>
      </c>
      <c r="BK148">
        <v>2021</v>
      </c>
      <c r="BL148">
        <v>2022</v>
      </c>
      <c r="BM148">
        <v>2023</v>
      </c>
      <c r="BN148">
        <v>2024</v>
      </c>
    </row>
    <row r="149" spans="1:66" ht="15" customHeight="1" x14ac:dyDescent="0.25">
      <c r="A149" t="s">
        <v>1229</v>
      </c>
      <c r="C149" s="60"/>
      <c r="D149" t="s">
        <v>756</v>
      </c>
      <c r="E149" s="45" t="s">
        <v>184</v>
      </c>
      <c r="G149" s="45" t="s">
        <v>184</v>
      </c>
      <c r="H149" s="45" t="s">
        <v>1557</v>
      </c>
      <c r="I149" s="15">
        <f t="shared" si="14"/>
        <v>1985</v>
      </c>
      <c r="J149" s="15">
        <f t="shared" si="15"/>
        <v>2024</v>
      </c>
      <c r="K149" s="2" t="str">
        <f t="shared" si="13"/>
        <v>-</v>
      </c>
      <c r="AA149">
        <v>1985</v>
      </c>
      <c r="AB149">
        <v>1986</v>
      </c>
      <c r="AC149">
        <v>1987</v>
      </c>
      <c r="AD149">
        <v>1988</v>
      </c>
      <c r="AE149">
        <v>1989</v>
      </c>
      <c r="AF149">
        <v>1990</v>
      </c>
      <c r="AG149">
        <v>1991</v>
      </c>
      <c r="AH149">
        <v>1992</v>
      </c>
      <c r="AI149">
        <v>1993</v>
      </c>
      <c r="AJ149">
        <v>1994</v>
      </c>
      <c r="AK149">
        <v>1995</v>
      </c>
      <c r="AL149">
        <v>1996</v>
      </c>
      <c r="AM149">
        <v>1997</v>
      </c>
      <c r="AN149">
        <v>1998</v>
      </c>
      <c r="AO149">
        <v>1999</v>
      </c>
      <c r="AP149">
        <v>2000</v>
      </c>
      <c r="AQ149">
        <v>2001</v>
      </c>
      <c r="AR149">
        <v>2002</v>
      </c>
      <c r="AS149">
        <v>2003</v>
      </c>
      <c r="AT149">
        <v>2004</v>
      </c>
      <c r="AU149">
        <v>2005</v>
      </c>
      <c r="AV149">
        <v>2006</v>
      </c>
      <c r="AW149">
        <v>2007</v>
      </c>
      <c r="AX149">
        <v>2008</v>
      </c>
      <c r="AY149">
        <v>2009</v>
      </c>
      <c r="AZ149">
        <v>2010</v>
      </c>
      <c r="BA149">
        <v>2011</v>
      </c>
      <c r="BB149">
        <v>2012</v>
      </c>
      <c r="BC149">
        <v>2013</v>
      </c>
      <c r="BD149">
        <v>2014</v>
      </c>
      <c r="BE149">
        <v>2015</v>
      </c>
      <c r="BF149">
        <v>2016</v>
      </c>
      <c r="BG149">
        <v>2017</v>
      </c>
      <c r="BH149">
        <v>2018</v>
      </c>
      <c r="BI149">
        <v>2019</v>
      </c>
      <c r="BJ149">
        <v>2020</v>
      </c>
      <c r="BK149">
        <v>2021</v>
      </c>
      <c r="BL149">
        <v>2022</v>
      </c>
      <c r="BM149">
        <v>2023</v>
      </c>
      <c r="BN149">
        <v>2024</v>
      </c>
    </row>
    <row r="150" spans="1:66" ht="15" customHeight="1" x14ac:dyDescent="0.25">
      <c r="A150" t="s">
        <v>1229</v>
      </c>
      <c r="C150" s="60"/>
      <c r="D150" t="s">
        <v>47</v>
      </c>
      <c r="E150" s="45" t="s">
        <v>48</v>
      </c>
      <c r="G150" s="45" t="s">
        <v>48</v>
      </c>
      <c r="H150" s="45" t="s">
        <v>1558</v>
      </c>
      <c r="I150" s="15">
        <f t="shared" si="14"/>
        <v>1985</v>
      </c>
      <c r="J150" s="15">
        <f t="shared" si="15"/>
        <v>2024</v>
      </c>
      <c r="K150" s="2" t="str">
        <f t="shared" si="13"/>
        <v>-</v>
      </c>
      <c r="AA150">
        <v>1985</v>
      </c>
      <c r="AB150">
        <v>1986</v>
      </c>
      <c r="AC150">
        <v>1987</v>
      </c>
      <c r="AD150">
        <v>1988</v>
      </c>
      <c r="AE150">
        <v>1989</v>
      </c>
      <c r="AF150">
        <v>1990</v>
      </c>
      <c r="AG150">
        <v>1991</v>
      </c>
      <c r="AH150">
        <v>1992</v>
      </c>
      <c r="AI150">
        <v>1993</v>
      </c>
      <c r="AJ150">
        <v>1994</v>
      </c>
      <c r="AK150">
        <v>1995</v>
      </c>
      <c r="AL150">
        <v>1996</v>
      </c>
      <c r="AM150">
        <v>1997</v>
      </c>
      <c r="AN150">
        <v>1998</v>
      </c>
      <c r="AO150">
        <v>1999</v>
      </c>
      <c r="AP150">
        <v>2000</v>
      </c>
      <c r="AQ150">
        <v>2001</v>
      </c>
      <c r="AR150">
        <v>2002</v>
      </c>
      <c r="AS150">
        <v>2003</v>
      </c>
      <c r="AT150">
        <v>2004</v>
      </c>
      <c r="AU150">
        <v>2005</v>
      </c>
      <c r="AV150">
        <v>2006</v>
      </c>
      <c r="AW150">
        <v>2007</v>
      </c>
      <c r="AX150">
        <v>2008</v>
      </c>
      <c r="AY150">
        <v>2009</v>
      </c>
      <c r="AZ150">
        <v>2010</v>
      </c>
      <c r="BA150">
        <v>2011</v>
      </c>
      <c r="BB150">
        <v>2012</v>
      </c>
      <c r="BC150">
        <v>2013</v>
      </c>
      <c r="BD150">
        <v>2014</v>
      </c>
      <c r="BE150">
        <v>2015</v>
      </c>
      <c r="BF150">
        <v>2016</v>
      </c>
      <c r="BG150">
        <v>2017</v>
      </c>
      <c r="BH150">
        <v>2018</v>
      </c>
      <c r="BI150">
        <v>2019</v>
      </c>
      <c r="BJ150">
        <v>2020</v>
      </c>
      <c r="BK150">
        <v>2021</v>
      </c>
      <c r="BL150">
        <v>2022</v>
      </c>
      <c r="BM150">
        <v>2023</v>
      </c>
      <c r="BN150">
        <v>2024</v>
      </c>
    </row>
    <row r="151" spans="1:66" ht="15" customHeight="1" x14ac:dyDescent="0.25">
      <c r="A151" t="s">
        <v>1229</v>
      </c>
      <c r="C151" s="60"/>
      <c r="D151" t="s">
        <v>2690</v>
      </c>
      <c r="E151" s="45" t="s">
        <v>12</v>
      </c>
      <c r="F151" s="7" t="s">
        <v>1303</v>
      </c>
      <c r="G151" s="45" t="s">
        <v>1529</v>
      </c>
      <c r="H151" s="45" t="s">
        <v>1530</v>
      </c>
      <c r="I151">
        <f t="shared" si="14"/>
        <v>1985</v>
      </c>
      <c r="J151">
        <f t="shared" si="15"/>
        <v>2024</v>
      </c>
      <c r="K151" s="2" t="str">
        <f t="shared" si="13"/>
        <v>-</v>
      </c>
      <c r="AA151">
        <v>1985</v>
      </c>
      <c r="AB151">
        <v>1986</v>
      </c>
      <c r="AC151">
        <v>1987</v>
      </c>
      <c r="AD151">
        <v>1988</v>
      </c>
      <c r="AE151">
        <v>1989</v>
      </c>
      <c r="AF151">
        <v>1990</v>
      </c>
      <c r="AG151">
        <v>1991</v>
      </c>
      <c r="AH151">
        <v>1992</v>
      </c>
      <c r="AI151">
        <v>1993</v>
      </c>
      <c r="AJ151">
        <v>1994</v>
      </c>
      <c r="AK151">
        <v>1995</v>
      </c>
      <c r="AL151">
        <v>1996</v>
      </c>
      <c r="AM151">
        <v>1997</v>
      </c>
      <c r="AN151">
        <v>1998</v>
      </c>
      <c r="AO151">
        <v>1999</v>
      </c>
      <c r="AP151">
        <v>2000</v>
      </c>
      <c r="AQ151">
        <v>2001</v>
      </c>
      <c r="AR151">
        <v>2002</v>
      </c>
      <c r="AS151">
        <v>2003</v>
      </c>
      <c r="AT151">
        <v>2004</v>
      </c>
      <c r="AU151">
        <v>2005</v>
      </c>
      <c r="AV151">
        <v>2006</v>
      </c>
      <c r="AW151">
        <v>2007</v>
      </c>
      <c r="AX151">
        <v>2008</v>
      </c>
      <c r="AY151">
        <v>2009</v>
      </c>
      <c r="AZ151">
        <v>2010</v>
      </c>
      <c r="BA151">
        <v>2011</v>
      </c>
      <c r="BB151">
        <v>2012</v>
      </c>
      <c r="BC151">
        <v>2013</v>
      </c>
      <c r="BD151">
        <v>2014</v>
      </c>
      <c r="BE151">
        <v>2015</v>
      </c>
      <c r="BF151">
        <v>2016</v>
      </c>
      <c r="BG151">
        <v>2017</v>
      </c>
      <c r="BH151">
        <v>2018</v>
      </c>
      <c r="BI151">
        <v>2019</v>
      </c>
      <c r="BJ151">
        <v>2020</v>
      </c>
      <c r="BK151">
        <v>2021</v>
      </c>
      <c r="BL151">
        <v>2022</v>
      </c>
      <c r="BM151">
        <v>2023</v>
      </c>
      <c r="BN151">
        <v>2024</v>
      </c>
    </row>
    <row r="152" spans="1:66" ht="15" customHeight="1" x14ac:dyDescent="0.25">
      <c r="A152" t="s">
        <v>1229</v>
      </c>
      <c r="C152" s="60"/>
      <c r="D152" t="s">
        <v>3792</v>
      </c>
      <c r="E152" s="45" t="s">
        <v>3794</v>
      </c>
      <c r="F152" s="7"/>
      <c r="G152" s="45"/>
      <c r="H152" s="45"/>
      <c r="I152">
        <f t="shared" si="14"/>
        <v>2024</v>
      </c>
      <c r="J152">
        <f t="shared" si="15"/>
        <v>2024</v>
      </c>
      <c r="K152" s="2" t="str">
        <f t="shared" si="13"/>
        <v>-</v>
      </c>
      <c r="BN152">
        <v>2024</v>
      </c>
    </row>
    <row r="153" spans="1:66" ht="15" customHeight="1" x14ac:dyDescent="0.25">
      <c r="A153" t="s">
        <v>1229</v>
      </c>
      <c r="C153" s="60"/>
      <c r="D153" t="s">
        <v>354</v>
      </c>
      <c r="E153" s="45" t="s">
        <v>355</v>
      </c>
      <c r="G153" s="45" t="s">
        <v>355</v>
      </c>
      <c r="H153" s="45" t="s">
        <v>1559</v>
      </c>
      <c r="I153">
        <f t="shared" si="7"/>
        <v>1985</v>
      </c>
      <c r="J153">
        <f t="shared" si="8"/>
        <v>2024</v>
      </c>
      <c r="K153" s="2" t="str">
        <f t="shared" si="9"/>
        <v>-</v>
      </c>
      <c r="AA153">
        <v>1985</v>
      </c>
      <c r="AB153">
        <v>1986</v>
      </c>
      <c r="AC153">
        <v>1987</v>
      </c>
      <c r="AD153">
        <v>1988</v>
      </c>
      <c r="AE153">
        <v>1989</v>
      </c>
      <c r="AF153">
        <v>1990</v>
      </c>
      <c r="AG153">
        <v>1991</v>
      </c>
      <c r="AH153">
        <v>1992</v>
      </c>
      <c r="AI153">
        <v>1993</v>
      </c>
      <c r="AJ153">
        <v>1994</v>
      </c>
      <c r="AK153">
        <v>1995</v>
      </c>
      <c r="AL153">
        <v>1996</v>
      </c>
      <c r="AM153">
        <v>1997</v>
      </c>
      <c r="AN153">
        <v>1998</v>
      </c>
      <c r="AO153">
        <v>1999</v>
      </c>
      <c r="AP153">
        <v>2000</v>
      </c>
      <c r="AQ153">
        <v>2001</v>
      </c>
      <c r="AR153">
        <v>2002</v>
      </c>
      <c r="AS153">
        <v>2003</v>
      </c>
      <c r="AT153">
        <v>2004</v>
      </c>
      <c r="AU153">
        <v>2005</v>
      </c>
      <c r="AV153">
        <v>2006</v>
      </c>
      <c r="AW153">
        <v>2007</v>
      </c>
      <c r="AX153">
        <v>2008</v>
      </c>
      <c r="AY153">
        <v>2009</v>
      </c>
      <c r="AZ153">
        <v>2010</v>
      </c>
      <c r="BA153">
        <v>2011</v>
      </c>
      <c r="BB153">
        <v>2012</v>
      </c>
      <c r="BC153">
        <v>2013</v>
      </c>
      <c r="BD153">
        <v>2014</v>
      </c>
      <c r="BE153">
        <v>2015</v>
      </c>
      <c r="BF153">
        <v>2016</v>
      </c>
      <c r="BG153">
        <v>2017</v>
      </c>
      <c r="BH153">
        <v>2018</v>
      </c>
      <c r="BI153">
        <v>2019</v>
      </c>
      <c r="BJ153">
        <v>2020</v>
      </c>
      <c r="BK153">
        <v>2021</v>
      </c>
      <c r="BL153">
        <v>2022</v>
      </c>
      <c r="BM153">
        <v>2023</v>
      </c>
      <c r="BN153">
        <v>2024</v>
      </c>
    </row>
    <row r="154" spans="1:66" ht="15" customHeight="1" x14ac:dyDescent="0.25">
      <c r="A154" t="s">
        <v>1229</v>
      </c>
      <c r="C154" s="60"/>
      <c r="D154" t="s">
        <v>49</v>
      </c>
      <c r="E154" s="45" t="s">
        <v>50</v>
      </c>
      <c r="G154" s="45" t="s">
        <v>50</v>
      </c>
      <c r="H154" s="45" t="s">
        <v>1560</v>
      </c>
      <c r="I154">
        <f t="shared" si="7"/>
        <v>1985</v>
      </c>
      <c r="J154">
        <f t="shared" si="8"/>
        <v>2024</v>
      </c>
      <c r="K154" s="2" t="str">
        <f t="shared" si="9"/>
        <v>-</v>
      </c>
      <c r="AA154">
        <v>1985</v>
      </c>
      <c r="AB154">
        <v>1986</v>
      </c>
      <c r="AC154">
        <v>1987</v>
      </c>
      <c r="AD154">
        <v>1988</v>
      </c>
      <c r="AE154">
        <v>1989</v>
      </c>
      <c r="AF154">
        <v>1990</v>
      </c>
      <c r="AG154">
        <v>1991</v>
      </c>
      <c r="AH154">
        <v>1992</v>
      </c>
      <c r="AI154">
        <v>1993</v>
      </c>
      <c r="AJ154">
        <v>1994</v>
      </c>
      <c r="AK154">
        <v>1995</v>
      </c>
      <c r="AL154">
        <v>1996</v>
      </c>
      <c r="AM154">
        <v>1997</v>
      </c>
      <c r="AN154">
        <v>1998</v>
      </c>
      <c r="AO154">
        <v>1999</v>
      </c>
      <c r="AP154">
        <v>2000</v>
      </c>
      <c r="AQ154">
        <v>2001</v>
      </c>
      <c r="AR154">
        <v>2002</v>
      </c>
      <c r="AS154">
        <v>2003</v>
      </c>
      <c r="AT154">
        <v>2004</v>
      </c>
      <c r="AU154">
        <v>2005</v>
      </c>
      <c r="AV154">
        <v>2006</v>
      </c>
      <c r="AW154">
        <v>2007</v>
      </c>
      <c r="AX154">
        <v>2008</v>
      </c>
      <c r="AY154">
        <v>2009</v>
      </c>
      <c r="AZ154">
        <v>2010</v>
      </c>
      <c r="BA154">
        <v>2011</v>
      </c>
      <c r="BB154">
        <v>2012</v>
      </c>
      <c r="BC154">
        <v>2013</v>
      </c>
      <c r="BD154">
        <v>2014</v>
      </c>
      <c r="BE154">
        <v>2015</v>
      </c>
      <c r="BF154">
        <v>2016</v>
      </c>
      <c r="BG154">
        <v>2017</v>
      </c>
      <c r="BH154">
        <v>2018</v>
      </c>
      <c r="BI154">
        <v>2019</v>
      </c>
      <c r="BJ154">
        <v>2020</v>
      </c>
      <c r="BK154">
        <v>2021</v>
      </c>
      <c r="BL154">
        <v>2022</v>
      </c>
      <c r="BM154">
        <v>2023</v>
      </c>
      <c r="BN154">
        <v>2024</v>
      </c>
    </row>
    <row r="155" spans="1:66" ht="15" customHeight="1" x14ac:dyDescent="0.25">
      <c r="A155" t="s">
        <v>1229</v>
      </c>
      <c r="C155" s="60"/>
      <c r="D155" t="s">
        <v>21</v>
      </c>
      <c r="E155" s="45" t="s">
        <v>733</v>
      </c>
      <c r="F155" s="7" t="s">
        <v>1303</v>
      </c>
      <c r="G155" s="45" t="s">
        <v>733</v>
      </c>
      <c r="H155" s="45" t="s">
        <v>1533</v>
      </c>
      <c r="I155">
        <f t="shared" si="7"/>
        <v>1985</v>
      </c>
      <c r="J155">
        <f t="shared" si="8"/>
        <v>2024</v>
      </c>
      <c r="K155" s="2" t="str">
        <f t="shared" si="9"/>
        <v>-</v>
      </c>
      <c r="AA155">
        <v>1985</v>
      </c>
      <c r="AB155">
        <v>1986</v>
      </c>
      <c r="AC155">
        <v>1987</v>
      </c>
      <c r="AD155">
        <v>1988</v>
      </c>
      <c r="AE155">
        <v>1989</v>
      </c>
      <c r="AF155">
        <v>1990</v>
      </c>
      <c r="AG155">
        <v>1991</v>
      </c>
      <c r="AH155">
        <v>1992</v>
      </c>
      <c r="AI155">
        <v>1993</v>
      </c>
      <c r="AJ155">
        <v>1994</v>
      </c>
      <c r="AK155">
        <v>1995</v>
      </c>
      <c r="AL155">
        <v>1996</v>
      </c>
      <c r="AM155">
        <v>1997</v>
      </c>
      <c r="AN155">
        <v>1998</v>
      </c>
      <c r="AO155">
        <v>1999</v>
      </c>
      <c r="AP155">
        <v>2000</v>
      </c>
      <c r="AQ155">
        <v>2001</v>
      </c>
      <c r="AR155">
        <v>2002</v>
      </c>
      <c r="AS155">
        <v>2003</v>
      </c>
      <c r="AT155">
        <v>2004</v>
      </c>
      <c r="AU155">
        <v>2005</v>
      </c>
      <c r="AV155">
        <v>2006</v>
      </c>
      <c r="AW155">
        <v>2007</v>
      </c>
      <c r="AX155">
        <v>2008</v>
      </c>
      <c r="AY155">
        <v>2009</v>
      </c>
      <c r="AZ155">
        <v>2010</v>
      </c>
      <c r="BA155">
        <v>2011</v>
      </c>
      <c r="BB155">
        <v>2012</v>
      </c>
      <c r="BC155">
        <v>2013</v>
      </c>
      <c r="BD155">
        <v>2014</v>
      </c>
      <c r="BE155">
        <v>2015</v>
      </c>
      <c r="BF155">
        <v>2016</v>
      </c>
      <c r="BG155">
        <v>2017</v>
      </c>
      <c r="BH155">
        <v>2018</v>
      </c>
      <c r="BI155">
        <v>2019</v>
      </c>
      <c r="BJ155">
        <v>2020</v>
      </c>
      <c r="BK155">
        <v>2021</v>
      </c>
      <c r="BL155">
        <v>2022</v>
      </c>
      <c r="BM155">
        <v>2023</v>
      </c>
      <c r="BN155">
        <v>2024</v>
      </c>
    </row>
    <row r="156" spans="1:66" ht="15" customHeight="1" x14ac:dyDescent="0.25">
      <c r="A156" t="s">
        <v>1229</v>
      </c>
      <c r="C156" s="60"/>
      <c r="D156" t="s">
        <v>2450</v>
      </c>
      <c r="E156" s="45" t="s">
        <v>2820</v>
      </c>
      <c r="F156" s="7"/>
      <c r="G156" s="45" t="s">
        <v>2820</v>
      </c>
      <c r="H156" s="45"/>
      <c r="I156">
        <f>MIN(L156:BT156)</f>
        <v>1985</v>
      </c>
      <c r="J156">
        <f>MAX(L156:BT156)</f>
        <v>2024</v>
      </c>
      <c r="K156" s="2" t="str">
        <f>IF(J156-I156+1-COUNTA(L156:BT156)=0, "-", "Yes")</f>
        <v>-</v>
      </c>
      <c r="AA156">
        <v>1985</v>
      </c>
      <c r="AB156">
        <v>1986</v>
      </c>
      <c r="AC156">
        <v>1987</v>
      </c>
      <c r="AD156">
        <v>1988</v>
      </c>
      <c r="AE156">
        <v>1989</v>
      </c>
      <c r="AF156">
        <v>1990</v>
      </c>
      <c r="AG156">
        <v>1991</v>
      </c>
      <c r="AH156">
        <v>1992</v>
      </c>
      <c r="AI156">
        <v>1993</v>
      </c>
      <c r="AJ156">
        <v>1994</v>
      </c>
      <c r="AK156">
        <v>1995</v>
      </c>
      <c r="AL156">
        <v>1996</v>
      </c>
      <c r="AM156">
        <v>1997</v>
      </c>
      <c r="AN156">
        <v>1998</v>
      </c>
      <c r="AO156">
        <v>1999</v>
      </c>
      <c r="AP156">
        <v>2000</v>
      </c>
      <c r="AQ156">
        <v>2001</v>
      </c>
      <c r="AR156">
        <v>2002</v>
      </c>
      <c r="AS156">
        <v>2003</v>
      </c>
      <c r="AT156">
        <v>2004</v>
      </c>
      <c r="AU156">
        <v>2005</v>
      </c>
      <c r="AV156">
        <v>2006</v>
      </c>
      <c r="AW156">
        <v>2007</v>
      </c>
      <c r="AX156">
        <v>2008</v>
      </c>
      <c r="AY156">
        <v>2009</v>
      </c>
      <c r="AZ156">
        <v>2010</v>
      </c>
      <c r="BA156">
        <v>2011</v>
      </c>
      <c r="BB156">
        <v>2012</v>
      </c>
      <c r="BC156">
        <v>2013</v>
      </c>
      <c r="BD156">
        <v>2014</v>
      </c>
      <c r="BE156">
        <v>2015</v>
      </c>
      <c r="BF156">
        <v>2016</v>
      </c>
      <c r="BG156">
        <v>2017</v>
      </c>
      <c r="BH156">
        <v>2018</v>
      </c>
      <c r="BI156">
        <v>2019</v>
      </c>
      <c r="BJ156">
        <v>2020</v>
      </c>
      <c r="BK156">
        <v>2021</v>
      </c>
      <c r="BL156">
        <v>2022</v>
      </c>
      <c r="BM156">
        <v>2023</v>
      </c>
      <c r="BN156">
        <v>2024</v>
      </c>
    </row>
    <row r="157" spans="1:66" ht="15" customHeight="1" x14ac:dyDescent="0.25">
      <c r="A157" t="s">
        <v>1229</v>
      </c>
      <c r="C157" s="60"/>
      <c r="D157" t="s">
        <v>957</v>
      </c>
      <c r="E157" s="45" t="s">
        <v>958</v>
      </c>
      <c r="G157" s="45"/>
      <c r="H157" s="45"/>
      <c r="I157">
        <f t="shared" si="7"/>
        <v>1985</v>
      </c>
      <c r="J157">
        <f t="shared" si="8"/>
        <v>2024</v>
      </c>
      <c r="K157" s="2" t="str">
        <f t="shared" si="9"/>
        <v>-</v>
      </c>
      <c r="AA157">
        <v>1985</v>
      </c>
      <c r="AB157">
        <v>1986</v>
      </c>
      <c r="AC157">
        <v>1987</v>
      </c>
      <c r="AD157">
        <v>1988</v>
      </c>
      <c r="AE157">
        <v>1989</v>
      </c>
      <c r="AF157">
        <v>1990</v>
      </c>
      <c r="AG157">
        <v>1991</v>
      </c>
      <c r="AH157">
        <v>1992</v>
      </c>
      <c r="AI157">
        <v>1993</v>
      </c>
      <c r="AJ157">
        <v>1994</v>
      </c>
      <c r="AK157">
        <v>1995</v>
      </c>
      <c r="AL157">
        <v>1996</v>
      </c>
      <c r="AM157">
        <v>1997</v>
      </c>
      <c r="AN157">
        <v>1998</v>
      </c>
      <c r="AO157">
        <v>1999</v>
      </c>
      <c r="AP157">
        <v>2000</v>
      </c>
      <c r="AQ157">
        <v>2001</v>
      </c>
      <c r="AR157">
        <v>2002</v>
      </c>
      <c r="AS157">
        <v>2003</v>
      </c>
      <c r="AT157">
        <v>2004</v>
      </c>
      <c r="AU157">
        <v>2005</v>
      </c>
      <c r="AV157">
        <v>2006</v>
      </c>
      <c r="AW157">
        <v>2007</v>
      </c>
      <c r="AX157">
        <v>2008</v>
      </c>
      <c r="AY157">
        <v>2009</v>
      </c>
      <c r="AZ157">
        <v>2010</v>
      </c>
      <c r="BA157">
        <v>2011</v>
      </c>
      <c r="BB157">
        <v>2012</v>
      </c>
      <c r="BC157">
        <v>2013</v>
      </c>
      <c r="BD157">
        <v>2014</v>
      </c>
      <c r="BE157">
        <v>2015</v>
      </c>
      <c r="BF157">
        <v>2016</v>
      </c>
      <c r="BG157">
        <v>2017</v>
      </c>
      <c r="BH157">
        <v>2018</v>
      </c>
      <c r="BI157">
        <v>2019</v>
      </c>
      <c r="BJ157">
        <v>2020</v>
      </c>
      <c r="BK157">
        <v>2021</v>
      </c>
      <c r="BL157">
        <v>2022</v>
      </c>
      <c r="BM157">
        <v>2023</v>
      </c>
      <c r="BN157">
        <v>2024</v>
      </c>
    </row>
    <row r="158" spans="1:66" ht="15" customHeight="1" x14ac:dyDescent="0.25">
      <c r="A158" t="s">
        <v>1229</v>
      </c>
      <c r="C158" s="60"/>
      <c r="D158" s="15" t="s">
        <v>2053</v>
      </c>
      <c r="E158" s="47" t="s">
        <v>2054</v>
      </c>
      <c r="G158" s="45"/>
      <c r="H158" s="45"/>
      <c r="I158">
        <f t="shared" si="7"/>
        <v>2004</v>
      </c>
      <c r="J158">
        <f t="shared" si="8"/>
        <v>2024</v>
      </c>
      <c r="K158" s="2" t="str">
        <f t="shared" si="9"/>
        <v>-</v>
      </c>
      <c r="AT158">
        <v>2004</v>
      </c>
      <c r="AU158">
        <v>2005</v>
      </c>
      <c r="AV158">
        <v>2006</v>
      </c>
      <c r="AW158">
        <v>2007</v>
      </c>
      <c r="AX158">
        <v>2008</v>
      </c>
      <c r="AY158">
        <v>2009</v>
      </c>
      <c r="AZ158">
        <v>2010</v>
      </c>
      <c r="BA158">
        <v>2011</v>
      </c>
      <c r="BB158">
        <v>2012</v>
      </c>
      <c r="BC158">
        <v>2013</v>
      </c>
      <c r="BD158">
        <v>2014</v>
      </c>
      <c r="BE158">
        <v>2015</v>
      </c>
      <c r="BF158">
        <v>2016</v>
      </c>
      <c r="BG158">
        <v>2017</v>
      </c>
      <c r="BH158">
        <v>2018</v>
      </c>
      <c r="BI158">
        <v>2019</v>
      </c>
      <c r="BJ158">
        <v>2020</v>
      </c>
      <c r="BK158">
        <v>2021</v>
      </c>
      <c r="BL158">
        <v>2022</v>
      </c>
      <c r="BM158">
        <v>2023</v>
      </c>
      <c r="BN158">
        <v>2024</v>
      </c>
    </row>
    <row r="159" spans="1:66" ht="15" customHeight="1" x14ac:dyDescent="0.25">
      <c r="A159" t="s">
        <v>1229</v>
      </c>
      <c r="C159" s="60"/>
      <c r="D159" t="s">
        <v>959</v>
      </c>
      <c r="E159" s="45" t="s">
        <v>960</v>
      </c>
      <c r="G159" s="45"/>
      <c r="H159" s="45"/>
      <c r="I159">
        <f t="shared" si="7"/>
        <v>1985</v>
      </c>
      <c r="J159">
        <f t="shared" si="8"/>
        <v>2024</v>
      </c>
      <c r="K159" s="2" t="str">
        <f t="shared" si="9"/>
        <v>-</v>
      </c>
      <c r="AA159">
        <v>1985</v>
      </c>
      <c r="AB159">
        <v>1986</v>
      </c>
      <c r="AC159">
        <v>1987</v>
      </c>
      <c r="AD159">
        <v>1988</v>
      </c>
      <c r="AE159">
        <v>1989</v>
      </c>
      <c r="AF159">
        <v>1990</v>
      </c>
      <c r="AG159">
        <v>1991</v>
      </c>
      <c r="AH159">
        <v>1992</v>
      </c>
      <c r="AI159">
        <v>1993</v>
      </c>
      <c r="AJ159">
        <v>1994</v>
      </c>
      <c r="AK159">
        <v>1995</v>
      </c>
      <c r="AL159">
        <v>1996</v>
      </c>
      <c r="AM159">
        <v>1997</v>
      </c>
      <c r="AN159">
        <v>1998</v>
      </c>
      <c r="AO159">
        <v>1999</v>
      </c>
      <c r="AP159">
        <v>2000</v>
      </c>
      <c r="AQ159">
        <v>2001</v>
      </c>
      <c r="AR159">
        <v>2002</v>
      </c>
      <c r="AS159">
        <v>2003</v>
      </c>
      <c r="AT159">
        <v>2004</v>
      </c>
      <c r="AU159">
        <v>2005</v>
      </c>
      <c r="AV159">
        <v>2006</v>
      </c>
      <c r="AW159">
        <v>2007</v>
      </c>
      <c r="AX159">
        <v>2008</v>
      </c>
      <c r="AY159">
        <v>2009</v>
      </c>
      <c r="AZ159">
        <v>2010</v>
      </c>
      <c r="BA159">
        <v>2011</v>
      </c>
      <c r="BB159">
        <v>2012</v>
      </c>
      <c r="BC159">
        <v>2013</v>
      </c>
      <c r="BD159">
        <v>2014</v>
      </c>
      <c r="BE159">
        <v>2015</v>
      </c>
      <c r="BF159">
        <v>2016</v>
      </c>
      <c r="BG159">
        <v>2017</v>
      </c>
      <c r="BH159">
        <v>2018</v>
      </c>
      <c r="BI159">
        <v>2019</v>
      </c>
      <c r="BJ159">
        <v>2020</v>
      </c>
      <c r="BK159">
        <v>2021</v>
      </c>
      <c r="BL159">
        <v>2022</v>
      </c>
      <c r="BM159">
        <v>2023</v>
      </c>
      <c r="BN159">
        <v>2024</v>
      </c>
    </row>
    <row r="160" spans="1:66" ht="15" customHeight="1" x14ac:dyDescent="0.25">
      <c r="A160" t="s">
        <v>1229</v>
      </c>
      <c r="C160" s="60"/>
      <c r="D160" t="s">
        <v>757</v>
      </c>
      <c r="E160" s="45" t="s">
        <v>758</v>
      </c>
      <c r="G160" s="45" t="s">
        <v>758</v>
      </c>
      <c r="H160" s="45" t="s">
        <v>1561</v>
      </c>
      <c r="I160">
        <f>MIN(L160:BT160)</f>
        <v>1985</v>
      </c>
      <c r="J160">
        <f>MAX(L160:BT160)</f>
        <v>2003</v>
      </c>
      <c r="K160" s="2" t="str">
        <f t="shared" si="9"/>
        <v>-</v>
      </c>
      <c r="AA160">
        <v>1985</v>
      </c>
      <c r="AB160">
        <v>1986</v>
      </c>
      <c r="AC160">
        <v>1987</v>
      </c>
      <c r="AD160">
        <v>1988</v>
      </c>
      <c r="AE160">
        <v>1989</v>
      </c>
      <c r="AF160">
        <v>1990</v>
      </c>
      <c r="AG160">
        <v>1991</v>
      </c>
      <c r="AH160">
        <v>1992</v>
      </c>
      <c r="AI160">
        <v>1993</v>
      </c>
      <c r="AJ160">
        <v>1994</v>
      </c>
      <c r="AK160">
        <v>1995</v>
      </c>
      <c r="AL160">
        <v>1996</v>
      </c>
      <c r="AM160">
        <v>1997</v>
      </c>
      <c r="AN160">
        <v>1998</v>
      </c>
      <c r="AO160">
        <v>1999</v>
      </c>
      <c r="AP160">
        <v>2000</v>
      </c>
      <c r="AQ160">
        <v>2001</v>
      </c>
      <c r="AR160">
        <v>2002</v>
      </c>
      <c r="AS160">
        <v>2003</v>
      </c>
    </row>
    <row r="161" spans="1:66" ht="15" customHeight="1" x14ac:dyDescent="0.25">
      <c r="A161" t="s">
        <v>1229</v>
      </c>
      <c r="C161" s="60"/>
      <c r="D161" t="s">
        <v>876</v>
      </c>
      <c r="E161" s="45" t="s">
        <v>2824</v>
      </c>
      <c r="G161" s="45" t="s">
        <v>876</v>
      </c>
      <c r="H161" s="45" t="s">
        <v>876</v>
      </c>
      <c r="I161">
        <f>MIN(L161:BT161)</f>
        <v>2004</v>
      </c>
      <c r="J161">
        <f>MAX(L161:BT161)</f>
        <v>2024</v>
      </c>
      <c r="K161" s="2" t="str">
        <f>IF(J161-I161+1-COUNTA(L161:BT161)=0, "-", "Yes")</f>
        <v>-</v>
      </c>
      <c r="AT161">
        <v>2004</v>
      </c>
      <c r="AU161">
        <v>2005</v>
      </c>
      <c r="AV161">
        <v>2006</v>
      </c>
      <c r="AW161">
        <v>2007</v>
      </c>
      <c r="AX161">
        <v>2008</v>
      </c>
      <c r="AY161">
        <v>2009</v>
      </c>
      <c r="AZ161">
        <v>2010</v>
      </c>
      <c r="BA161">
        <v>2011</v>
      </c>
      <c r="BB161">
        <v>2012</v>
      </c>
      <c r="BC161">
        <v>2013</v>
      </c>
      <c r="BD161">
        <v>2014</v>
      </c>
      <c r="BE161">
        <v>2015</v>
      </c>
      <c r="BF161">
        <v>2016</v>
      </c>
      <c r="BG161">
        <v>2017</v>
      </c>
      <c r="BH161">
        <v>2018</v>
      </c>
      <c r="BI161">
        <v>2019</v>
      </c>
      <c r="BJ161">
        <v>2020</v>
      </c>
      <c r="BK161">
        <v>2021</v>
      </c>
      <c r="BL161">
        <v>2022</v>
      </c>
      <c r="BM161">
        <v>2023</v>
      </c>
      <c r="BN161">
        <v>2024</v>
      </c>
    </row>
    <row r="162" spans="1:66" ht="15" customHeight="1" x14ac:dyDescent="0.25">
      <c r="C162" s="63"/>
      <c r="E162" s="45"/>
      <c r="G162" s="45"/>
      <c r="H162" s="45"/>
    </row>
    <row r="163" spans="1:66" ht="15" customHeight="1" x14ac:dyDescent="0.25">
      <c r="A163" t="s">
        <v>2825</v>
      </c>
      <c r="B163" s="1" t="str">
        <f>A163&amp;J163</f>
        <v>BEFADR2024</v>
      </c>
      <c r="C163" s="77"/>
      <c r="D163" t="s">
        <v>2821</v>
      </c>
      <c r="E163" s="45" t="s">
        <v>2822</v>
      </c>
      <c r="F163" s="7" t="s">
        <v>1303</v>
      </c>
      <c r="G163" s="45"/>
      <c r="H163" s="45"/>
      <c r="J163">
        <f t="shared" ref="J163:J169" si="16">MAX(L163:BT163)</f>
        <v>2024</v>
      </c>
      <c r="BN163">
        <v>2024</v>
      </c>
    </row>
    <row r="164" spans="1:66" ht="15" customHeight="1" x14ac:dyDescent="0.25">
      <c r="A164" t="s">
        <v>2825</v>
      </c>
      <c r="C164" s="77"/>
      <c r="D164" t="s">
        <v>2827</v>
      </c>
      <c r="E164" s="45" t="s">
        <v>2828</v>
      </c>
      <c r="G164" s="45"/>
      <c r="H164" s="45"/>
      <c r="J164">
        <f t="shared" si="16"/>
        <v>2024</v>
      </c>
      <c r="BN164">
        <v>2024</v>
      </c>
    </row>
    <row r="165" spans="1:66" ht="15" customHeight="1" x14ac:dyDescent="0.25">
      <c r="A165" t="s">
        <v>2825</v>
      </c>
      <c r="C165" s="77"/>
      <c r="D165" t="s">
        <v>2829</v>
      </c>
      <c r="E165" s="45" t="s">
        <v>2830</v>
      </c>
      <c r="G165" s="45"/>
      <c r="H165" s="45"/>
      <c r="J165">
        <f t="shared" si="16"/>
        <v>2024</v>
      </c>
      <c r="BN165">
        <v>2024</v>
      </c>
    </row>
    <row r="166" spans="1:66" ht="15" customHeight="1" x14ac:dyDescent="0.25">
      <c r="A166" t="s">
        <v>2825</v>
      </c>
      <c r="C166" s="77"/>
      <c r="D166" t="s">
        <v>2831</v>
      </c>
      <c r="E166" s="45" t="s">
        <v>2832</v>
      </c>
      <c r="G166" s="45"/>
      <c r="H166" s="45"/>
      <c r="J166">
        <f t="shared" si="16"/>
        <v>2024</v>
      </c>
      <c r="BN166">
        <v>2024</v>
      </c>
    </row>
    <row r="167" spans="1:66" ht="15" customHeight="1" x14ac:dyDescent="0.25">
      <c r="A167" t="s">
        <v>2825</v>
      </c>
      <c r="C167" s="77"/>
      <c r="D167" t="s">
        <v>33</v>
      </c>
      <c r="E167" s="45" t="s">
        <v>121</v>
      </c>
      <c r="F167" s="7" t="s">
        <v>1303</v>
      </c>
      <c r="G167" s="45"/>
      <c r="H167" s="45"/>
      <c r="J167">
        <f t="shared" si="16"/>
        <v>2024</v>
      </c>
      <c r="BN167">
        <v>2024</v>
      </c>
    </row>
    <row r="168" spans="1:66" ht="15" customHeight="1" x14ac:dyDescent="0.25">
      <c r="A168" t="s">
        <v>2825</v>
      </c>
      <c r="C168" s="77"/>
      <c r="D168" t="s">
        <v>47</v>
      </c>
      <c r="E168" s="45" t="s">
        <v>48</v>
      </c>
      <c r="G168" s="45"/>
      <c r="H168" s="45"/>
      <c r="J168">
        <f t="shared" si="16"/>
        <v>2024</v>
      </c>
      <c r="BN168">
        <v>2024</v>
      </c>
    </row>
    <row r="169" spans="1:66" ht="15" customHeight="1" x14ac:dyDescent="0.25">
      <c r="A169" t="s">
        <v>2825</v>
      </c>
      <c r="C169" s="77"/>
      <c r="D169" t="s">
        <v>62</v>
      </c>
      <c r="E169" s="45" t="s">
        <v>2118</v>
      </c>
      <c r="F169" s="7" t="s">
        <v>1303</v>
      </c>
      <c r="G169" s="45"/>
      <c r="H169" s="45"/>
      <c r="J169">
        <f t="shared" si="16"/>
        <v>2024</v>
      </c>
      <c r="BN169">
        <v>2024</v>
      </c>
    </row>
    <row r="170" spans="1:66" ht="15" customHeight="1" x14ac:dyDescent="0.25">
      <c r="C170" s="63"/>
      <c r="E170" s="45"/>
      <c r="G170" s="45"/>
      <c r="H170" s="45"/>
    </row>
    <row r="171" spans="1:66" ht="15" customHeight="1" x14ac:dyDescent="0.25">
      <c r="A171" t="s">
        <v>2826</v>
      </c>
      <c r="B171" s="1" t="str">
        <f>A171&amp;J171</f>
        <v>BEFBOP2024</v>
      </c>
      <c r="C171" s="77"/>
      <c r="D171" t="s">
        <v>2821</v>
      </c>
      <c r="E171" s="45" t="s">
        <v>2822</v>
      </c>
      <c r="F171" s="7" t="s">
        <v>1303</v>
      </c>
      <c r="G171" s="45"/>
      <c r="H171" s="45"/>
      <c r="J171">
        <f>MAX(L171:BT171)</f>
        <v>2024</v>
      </c>
      <c r="BN171">
        <v>2024</v>
      </c>
    </row>
    <row r="172" spans="1:66" ht="15" customHeight="1" x14ac:dyDescent="0.25">
      <c r="A172" t="s">
        <v>2826</v>
      </c>
      <c r="C172" s="77"/>
      <c r="D172" t="s">
        <v>2833</v>
      </c>
      <c r="E172" s="45" t="s">
        <v>2834</v>
      </c>
      <c r="G172" s="45"/>
      <c r="H172" s="45"/>
      <c r="J172">
        <f t="shared" ref="J172:J176" si="17">MAX(L172:BT172)</f>
        <v>2024</v>
      </c>
      <c r="BN172">
        <v>2024</v>
      </c>
    </row>
    <row r="173" spans="1:66" ht="15" customHeight="1" x14ac:dyDescent="0.25">
      <c r="A173" t="s">
        <v>2826</v>
      </c>
      <c r="C173" s="77"/>
      <c r="D173" t="s">
        <v>2835</v>
      </c>
      <c r="E173" s="45" t="s">
        <v>2836</v>
      </c>
      <c r="G173" s="45"/>
      <c r="H173" s="45"/>
      <c r="J173">
        <f t="shared" si="17"/>
        <v>2024</v>
      </c>
      <c r="BN173">
        <v>2024</v>
      </c>
    </row>
    <row r="174" spans="1:66" ht="15" customHeight="1" x14ac:dyDescent="0.25">
      <c r="A174" t="s">
        <v>2826</v>
      </c>
      <c r="C174" s="77"/>
      <c r="D174" t="s">
        <v>947</v>
      </c>
      <c r="E174" s="45" t="s">
        <v>948</v>
      </c>
      <c r="G174" s="45"/>
      <c r="H174" s="45"/>
      <c r="J174">
        <f t="shared" si="17"/>
        <v>2024</v>
      </c>
      <c r="BN174">
        <v>2024</v>
      </c>
    </row>
    <row r="175" spans="1:66" ht="15" customHeight="1" x14ac:dyDescent="0.25">
      <c r="A175" t="s">
        <v>2826</v>
      </c>
      <c r="C175" s="77"/>
      <c r="D175" t="s">
        <v>2837</v>
      </c>
      <c r="E175" s="45" t="s">
        <v>2838</v>
      </c>
      <c r="G175" s="45"/>
      <c r="H175" s="45"/>
      <c r="J175">
        <f t="shared" si="17"/>
        <v>2024</v>
      </c>
      <c r="BN175">
        <v>2024</v>
      </c>
    </row>
    <row r="176" spans="1:66" ht="15" customHeight="1" x14ac:dyDescent="0.25">
      <c r="A176" t="s">
        <v>2826</v>
      </c>
      <c r="C176" s="77"/>
      <c r="D176" t="s">
        <v>21</v>
      </c>
      <c r="E176" s="45" t="s">
        <v>733</v>
      </c>
      <c r="F176" s="7" t="s">
        <v>1303</v>
      </c>
      <c r="G176" s="45"/>
      <c r="H176" s="45"/>
      <c r="J176">
        <f t="shared" si="17"/>
        <v>2024</v>
      </c>
      <c r="BN176">
        <v>2024</v>
      </c>
    </row>
    <row r="177" spans="1:65" ht="15" customHeight="1" x14ac:dyDescent="0.25">
      <c r="C177" s="63"/>
      <c r="E177" s="45"/>
      <c r="F177" s="7"/>
      <c r="G177" s="45"/>
      <c r="H177" s="45"/>
    </row>
    <row r="178" spans="1:65" ht="15" customHeight="1" x14ac:dyDescent="0.25">
      <c r="A178" t="s">
        <v>3327</v>
      </c>
      <c r="B178" s="1" t="str">
        <f>A178&amp;MIN(I178:I207)&amp;"(-"&amp;MAX(J178:J207)&amp;")"</f>
        <v>BFL2008(-2023)</v>
      </c>
      <c r="C178" s="74"/>
      <c r="D178" t="s">
        <v>3328</v>
      </c>
      <c r="E178" s="45" t="s">
        <v>3357</v>
      </c>
      <c r="F178" s="7"/>
      <c r="G178" s="45"/>
      <c r="H178" s="45"/>
      <c r="I178">
        <f t="shared" ref="I178:I207" si="18">MIN(L178:BT178)</f>
        <v>2008</v>
      </c>
      <c r="J178">
        <f>MAX(L178:BT178)</f>
        <v>2023</v>
      </c>
      <c r="AX178">
        <v>2008</v>
      </c>
      <c r="AY178">
        <v>2009</v>
      </c>
      <c r="AZ178">
        <v>2010</v>
      </c>
      <c r="BA178">
        <v>2011</v>
      </c>
      <c r="BB178">
        <v>2012</v>
      </c>
      <c r="BC178">
        <v>2013</v>
      </c>
      <c r="BD178">
        <v>2014</v>
      </c>
      <c r="BE178">
        <v>2015</v>
      </c>
      <c r="BF178">
        <v>2016</v>
      </c>
      <c r="BG178">
        <v>2017</v>
      </c>
      <c r="BH178">
        <v>2018</v>
      </c>
      <c r="BI178">
        <v>2019</v>
      </c>
      <c r="BJ178">
        <v>2020</v>
      </c>
      <c r="BK178">
        <v>2021</v>
      </c>
      <c r="BL178">
        <v>2022</v>
      </c>
      <c r="BM178">
        <v>2023</v>
      </c>
    </row>
    <row r="179" spans="1:65" ht="15" customHeight="1" x14ac:dyDescent="0.25">
      <c r="A179" t="s">
        <v>3327</v>
      </c>
      <c r="C179" s="75"/>
      <c r="D179" s="67" t="s">
        <v>3329</v>
      </c>
      <c r="E179" s="45" t="s">
        <v>2249</v>
      </c>
      <c r="F179" s="7"/>
      <c r="G179" s="45"/>
      <c r="H179" s="45"/>
      <c r="I179">
        <f t="shared" si="18"/>
        <v>2008</v>
      </c>
      <c r="J179">
        <f t="shared" ref="J179:J207" si="19">MAX(L179:BT179)</f>
        <v>2023</v>
      </c>
      <c r="AX179">
        <v>2008</v>
      </c>
      <c r="AY179">
        <v>2009</v>
      </c>
      <c r="AZ179">
        <v>2010</v>
      </c>
      <c r="BA179">
        <v>2011</v>
      </c>
      <c r="BB179">
        <v>2012</v>
      </c>
      <c r="BC179">
        <v>2013</v>
      </c>
      <c r="BD179">
        <v>2014</v>
      </c>
      <c r="BE179">
        <v>2015</v>
      </c>
      <c r="BF179">
        <v>2016</v>
      </c>
      <c r="BG179">
        <v>2017</v>
      </c>
      <c r="BH179">
        <v>2018</v>
      </c>
      <c r="BI179">
        <v>2019</v>
      </c>
      <c r="BJ179">
        <v>2020</v>
      </c>
      <c r="BK179">
        <v>2021</v>
      </c>
      <c r="BL179">
        <v>2022</v>
      </c>
      <c r="BM179">
        <v>2023</v>
      </c>
    </row>
    <row r="180" spans="1:65" ht="15" customHeight="1" x14ac:dyDescent="0.25">
      <c r="A180" t="s">
        <v>3327</v>
      </c>
      <c r="C180" s="75"/>
      <c r="D180" s="67" t="s">
        <v>3330</v>
      </c>
      <c r="E180" s="45" t="s">
        <v>3358</v>
      </c>
      <c r="F180" s="7"/>
      <c r="G180" s="45"/>
      <c r="H180" s="45"/>
      <c r="I180">
        <f t="shared" si="18"/>
        <v>2008</v>
      </c>
      <c r="J180">
        <f t="shared" si="19"/>
        <v>2023</v>
      </c>
      <c r="AX180">
        <v>2008</v>
      </c>
      <c r="AY180">
        <v>2009</v>
      </c>
      <c r="AZ180">
        <v>2010</v>
      </c>
      <c r="BA180">
        <v>2011</v>
      </c>
      <c r="BB180">
        <v>2012</v>
      </c>
      <c r="BC180">
        <v>2013</v>
      </c>
      <c r="BD180">
        <v>2014</v>
      </c>
      <c r="BE180">
        <v>2015</v>
      </c>
      <c r="BF180">
        <v>2016</v>
      </c>
      <c r="BG180">
        <v>2017</v>
      </c>
      <c r="BH180">
        <v>2018</v>
      </c>
      <c r="BI180">
        <v>2019</v>
      </c>
      <c r="BJ180">
        <v>2020</v>
      </c>
      <c r="BK180">
        <v>2021</v>
      </c>
      <c r="BL180">
        <v>2022</v>
      </c>
      <c r="BM180">
        <v>2023</v>
      </c>
    </row>
    <row r="181" spans="1:65" ht="15" customHeight="1" x14ac:dyDescent="0.25">
      <c r="A181" t="s">
        <v>3327</v>
      </c>
      <c r="C181" s="75"/>
      <c r="D181" s="67" t="s">
        <v>3331</v>
      </c>
      <c r="E181" s="45" t="s">
        <v>3359</v>
      </c>
      <c r="F181" s="7"/>
      <c r="G181" s="45"/>
      <c r="H181" s="45"/>
      <c r="I181">
        <f t="shared" si="18"/>
        <v>2008</v>
      </c>
      <c r="J181">
        <f t="shared" si="19"/>
        <v>2023</v>
      </c>
      <c r="AX181">
        <v>2008</v>
      </c>
      <c r="AY181">
        <v>2009</v>
      </c>
      <c r="AZ181">
        <v>2010</v>
      </c>
      <c r="BA181">
        <v>2011</v>
      </c>
      <c r="BB181">
        <v>2012</v>
      </c>
      <c r="BC181">
        <v>2013</v>
      </c>
      <c r="BD181">
        <v>2014</v>
      </c>
      <c r="BE181">
        <v>2015</v>
      </c>
      <c r="BF181">
        <v>2016</v>
      </c>
      <c r="BG181">
        <v>2017</v>
      </c>
      <c r="BH181">
        <v>2018</v>
      </c>
      <c r="BI181">
        <v>2019</v>
      </c>
      <c r="BJ181">
        <v>2020</v>
      </c>
      <c r="BK181">
        <v>2021</v>
      </c>
      <c r="BL181">
        <v>2022</v>
      </c>
      <c r="BM181">
        <v>2023</v>
      </c>
    </row>
    <row r="182" spans="1:65" ht="15" customHeight="1" x14ac:dyDescent="0.25">
      <c r="A182" t="s">
        <v>3327</v>
      </c>
      <c r="C182" s="75"/>
      <c r="D182" s="67" t="s">
        <v>3332</v>
      </c>
      <c r="E182" s="45" t="s">
        <v>3360</v>
      </c>
      <c r="F182" s="7"/>
      <c r="G182" s="45"/>
      <c r="H182" s="45"/>
      <c r="I182" s="15">
        <f t="shared" si="18"/>
        <v>2008</v>
      </c>
      <c r="J182">
        <f t="shared" si="19"/>
        <v>2023</v>
      </c>
      <c r="AX182">
        <v>2008</v>
      </c>
      <c r="AY182">
        <v>2009</v>
      </c>
      <c r="AZ182">
        <v>2010</v>
      </c>
      <c r="BA182">
        <v>2011</v>
      </c>
      <c r="BB182">
        <v>2012</v>
      </c>
      <c r="BC182">
        <v>2013</v>
      </c>
      <c r="BD182">
        <v>2014</v>
      </c>
      <c r="BE182">
        <v>2015</v>
      </c>
      <c r="BF182">
        <v>2016</v>
      </c>
      <c r="BG182">
        <v>2017</v>
      </c>
      <c r="BH182">
        <v>2018</v>
      </c>
      <c r="BI182">
        <v>2019</v>
      </c>
      <c r="BJ182">
        <v>2020</v>
      </c>
      <c r="BK182">
        <v>2021</v>
      </c>
      <c r="BL182">
        <v>2022</v>
      </c>
      <c r="BM182">
        <v>2023</v>
      </c>
    </row>
    <row r="183" spans="1:65" ht="15" customHeight="1" x14ac:dyDescent="0.25">
      <c r="A183" t="s">
        <v>3327</v>
      </c>
      <c r="C183" s="75"/>
      <c r="D183" s="67" t="s">
        <v>3333</v>
      </c>
      <c r="E183" s="45" t="s">
        <v>3361</v>
      </c>
      <c r="F183" s="7"/>
      <c r="G183" s="45"/>
      <c r="H183" s="45"/>
      <c r="I183" s="15">
        <f t="shared" si="18"/>
        <v>2008</v>
      </c>
      <c r="J183">
        <f t="shared" si="19"/>
        <v>2023</v>
      </c>
      <c r="AX183">
        <v>2008</v>
      </c>
      <c r="AY183">
        <v>2009</v>
      </c>
      <c r="AZ183">
        <v>2010</v>
      </c>
      <c r="BA183">
        <v>2011</v>
      </c>
      <c r="BB183">
        <v>2012</v>
      </c>
      <c r="BC183">
        <v>2013</v>
      </c>
      <c r="BD183">
        <v>2014</v>
      </c>
      <c r="BE183">
        <v>2015</v>
      </c>
      <c r="BF183">
        <v>2016</v>
      </c>
      <c r="BG183">
        <v>2017</v>
      </c>
      <c r="BH183">
        <v>2018</v>
      </c>
      <c r="BI183">
        <v>2019</v>
      </c>
      <c r="BJ183">
        <v>2020</v>
      </c>
      <c r="BK183">
        <v>2021</v>
      </c>
      <c r="BL183">
        <v>2022</v>
      </c>
      <c r="BM183">
        <v>2023</v>
      </c>
    </row>
    <row r="184" spans="1:65" ht="15" customHeight="1" x14ac:dyDescent="0.25">
      <c r="A184" t="s">
        <v>3327</v>
      </c>
      <c r="C184" s="75"/>
      <c r="D184" s="67" t="s">
        <v>3334</v>
      </c>
      <c r="E184" s="45" t="s">
        <v>3362</v>
      </c>
      <c r="F184" s="7"/>
      <c r="G184" s="45"/>
      <c r="H184" s="45"/>
      <c r="I184">
        <v>2018</v>
      </c>
      <c r="J184">
        <f t="shared" si="19"/>
        <v>2023</v>
      </c>
      <c r="AX184">
        <v>2008</v>
      </c>
      <c r="AY184">
        <v>2009</v>
      </c>
      <c r="AZ184">
        <v>2010</v>
      </c>
      <c r="BA184">
        <v>2011</v>
      </c>
      <c r="BB184">
        <v>2012</v>
      </c>
      <c r="BC184">
        <v>2013</v>
      </c>
      <c r="BD184">
        <v>2014</v>
      </c>
      <c r="BE184">
        <v>2015</v>
      </c>
      <c r="BF184">
        <v>2016</v>
      </c>
      <c r="BG184">
        <v>2017</v>
      </c>
      <c r="BH184">
        <v>2018</v>
      </c>
      <c r="BI184">
        <v>2019</v>
      </c>
      <c r="BJ184">
        <v>2020</v>
      </c>
      <c r="BK184">
        <v>2021</v>
      </c>
      <c r="BL184">
        <v>2022</v>
      </c>
      <c r="BM184">
        <v>2023</v>
      </c>
    </row>
    <row r="185" spans="1:65" ht="15" customHeight="1" x14ac:dyDescent="0.25">
      <c r="A185" t="s">
        <v>3327</v>
      </c>
      <c r="C185" s="75"/>
      <c r="D185" s="67" t="s">
        <v>3335</v>
      </c>
      <c r="E185" s="45" t="s">
        <v>3363</v>
      </c>
      <c r="F185" s="7"/>
      <c r="G185" s="45"/>
      <c r="H185" s="45"/>
      <c r="I185">
        <f t="shared" si="18"/>
        <v>2008</v>
      </c>
      <c r="J185">
        <f t="shared" si="19"/>
        <v>2023</v>
      </c>
      <c r="AX185">
        <v>2008</v>
      </c>
      <c r="AY185">
        <v>2009</v>
      </c>
      <c r="AZ185">
        <v>2010</v>
      </c>
      <c r="BA185">
        <v>2011</v>
      </c>
      <c r="BB185">
        <v>2012</v>
      </c>
      <c r="BC185">
        <v>2013</v>
      </c>
      <c r="BD185">
        <v>2014</v>
      </c>
      <c r="BE185">
        <v>2015</v>
      </c>
      <c r="BF185">
        <v>2016</v>
      </c>
      <c r="BG185">
        <v>2017</v>
      </c>
      <c r="BH185">
        <v>2018</v>
      </c>
      <c r="BI185">
        <v>2019</v>
      </c>
      <c r="BJ185">
        <v>2020</v>
      </c>
      <c r="BK185">
        <v>2021</v>
      </c>
      <c r="BL185">
        <v>2022</v>
      </c>
      <c r="BM185">
        <v>2023</v>
      </c>
    </row>
    <row r="186" spans="1:65" ht="15" customHeight="1" x14ac:dyDescent="0.25">
      <c r="A186" t="s">
        <v>3327</v>
      </c>
      <c r="C186" s="75"/>
      <c r="D186" s="67" t="s">
        <v>3336</v>
      </c>
      <c r="E186" s="45" t="s">
        <v>3364</v>
      </c>
      <c r="F186" s="7"/>
      <c r="G186" s="45"/>
      <c r="H186" s="45"/>
      <c r="I186">
        <f t="shared" si="18"/>
        <v>2008</v>
      </c>
      <c r="J186">
        <f t="shared" si="19"/>
        <v>2023</v>
      </c>
      <c r="AX186">
        <v>2008</v>
      </c>
      <c r="AY186">
        <v>2009</v>
      </c>
      <c r="AZ186">
        <v>2010</v>
      </c>
      <c r="BA186">
        <v>2011</v>
      </c>
      <c r="BB186">
        <v>2012</v>
      </c>
      <c r="BC186">
        <v>2013</v>
      </c>
      <c r="BD186">
        <v>2014</v>
      </c>
      <c r="BE186">
        <v>2015</v>
      </c>
      <c r="BF186">
        <v>2016</v>
      </c>
      <c r="BG186">
        <v>2017</v>
      </c>
      <c r="BH186">
        <v>2018</v>
      </c>
      <c r="BI186">
        <v>2019</v>
      </c>
      <c r="BJ186">
        <v>2020</v>
      </c>
      <c r="BK186">
        <v>2021</v>
      </c>
      <c r="BL186">
        <v>2022</v>
      </c>
      <c r="BM186">
        <v>2023</v>
      </c>
    </row>
    <row r="187" spans="1:65" ht="15" customHeight="1" x14ac:dyDescent="0.25">
      <c r="A187" t="s">
        <v>3327</v>
      </c>
      <c r="C187" s="75"/>
      <c r="D187" s="67" t="s">
        <v>3337</v>
      </c>
      <c r="E187" s="45" t="s">
        <v>3365</v>
      </c>
      <c r="F187" s="7"/>
      <c r="G187" s="45"/>
      <c r="H187" s="45"/>
      <c r="I187">
        <f t="shared" si="18"/>
        <v>2008</v>
      </c>
      <c r="J187">
        <f t="shared" si="19"/>
        <v>2023</v>
      </c>
      <c r="AX187">
        <v>2008</v>
      </c>
      <c r="AY187">
        <v>2009</v>
      </c>
      <c r="AZ187">
        <v>2010</v>
      </c>
      <c r="BA187">
        <v>2011</v>
      </c>
      <c r="BB187">
        <v>2012</v>
      </c>
      <c r="BC187">
        <v>2013</v>
      </c>
      <c r="BD187">
        <v>2014</v>
      </c>
      <c r="BE187">
        <v>2015</v>
      </c>
      <c r="BF187">
        <v>2016</v>
      </c>
      <c r="BG187">
        <v>2017</v>
      </c>
      <c r="BH187">
        <v>2018</v>
      </c>
      <c r="BI187">
        <v>2019</v>
      </c>
      <c r="BJ187">
        <v>2020</v>
      </c>
      <c r="BK187">
        <v>2021</v>
      </c>
      <c r="BL187">
        <v>2022</v>
      </c>
      <c r="BM187">
        <v>2023</v>
      </c>
    </row>
    <row r="188" spans="1:65" ht="15" customHeight="1" x14ac:dyDescent="0.25">
      <c r="A188" t="s">
        <v>3327</v>
      </c>
      <c r="C188" s="75"/>
      <c r="D188" s="67" t="s">
        <v>3338</v>
      </c>
      <c r="E188" s="45" t="s">
        <v>3366</v>
      </c>
      <c r="F188" s="7"/>
      <c r="G188" s="45"/>
      <c r="H188" s="45"/>
      <c r="I188">
        <f t="shared" si="18"/>
        <v>2008</v>
      </c>
      <c r="J188">
        <f t="shared" si="19"/>
        <v>2023</v>
      </c>
      <c r="AX188">
        <v>2008</v>
      </c>
      <c r="AY188">
        <v>2009</v>
      </c>
      <c r="AZ188">
        <v>2010</v>
      </c>
      <c r="BA188">
        <v>2011</v>
      </c>
      <c r="BB188">
        <v>2012</v>
      </c>
      <c r="BC188">
        <v>2013</v>
      </c>
      <c r="BD188">
        <v>2014</v>
      </c>
      <c r="BE188">
        <v>2015</v>
      </c>
      <c r="BF188">
        <v>2016</v>
      </c>
      <c r="BG188">
        <v>2017</v>
      </c>
      <c r="BH188">
        <v>2018</v>
      </c>
      <c r="BI188">
        <v>2019</v>
      </c>
      <c r="BJ188">
        <v>2020</v>
      </c>
      <c r="BK188">
        <v>2021</v>
      </c>
      <c r="BL188">
        <v>2022</v>
      </c>
      <c r="BM188">
        <v>2023</v>
      </c>
    </row>
    <row r="189" spans="1:65" ht="15" customHeight="1" x14ac:dyDescent="0.25">
      <c r="A189" t="s">
        <v>3327</v>
      </c>
      <c r="C189" s="75"/>
      <c r="D189" s="67" t="s">
        <v>3339</v>
      </c>
      <c r="E189" s="45" t="s">
        <v>3367</v>
      </c>
      <c r="F189" s="7"/>
      <c r="G189" s="45"/>
      <c r="H189" s="45"/>
      <c r="I189">
        <f t="shared" si="18"/>
        <v>2008</v>
      </c>
      <c r="J189">
        <f t="shared" si="19"/>
        <v>2023</v>
      </c>
      <c r="AX189">
        <v>2008</v>
      </c>
      <c r="AY189">
        <v>2009</v>
      </c>
      <c r="AZ189">
        <v>2010</v>
      </c>
      <c r="BA189">
        <v>2011</v>
      </c>
      <c r="BB189">
        <v>2012</v>
      </c>
      <c r="BC189">
        <v>2013</v>
      </c>
      <c r="BD189">
        <v>2014</v>
      </c>
      <c r="BE189">
        <v>2015</v>
      </c>
      <c r="BF189">
        <v>2016</v>
      </c>
      <c r="BG189">
        <v>2017</v>
      </c>
      <c r="BH189">
        <v>2018</v>
      </c>
      <c r="BI189">
        <v>2019</v>
      </c>
      <c r="BJ189">
        <v>2020</v>
      </c>
      <c r="BK189">
        <v>2021</v>
      </c>
      <c r="BL189">
        <v>2022</v>
      </c>
      <c r="BM189">
        <v>2023</v>
      </c>
    </row>
    <row r="190" spans="1:65" ht="15" customHeight="1" x14ac:dyDescent="0.25">
      <c r="A190" t="s">
        <v>3327</v>
      </c>
      <c r="C190" s="75"/>
      <c r="D190" s="67" t="s">
        <v>3340</v>
      </c>
      <c r="E190" s="45" t="s">
        <v>3368</v>
      </c>
      <c r="F190" s="7"/>
      <c r="G190" s="45"/>
      <c r="H190" s="45"/>
      <c r="I190">
        <f t="shared" si="18"/>
        <v>2008</v>
      </c>
      <c r="J190">
        <f t="shared" si="19"/>
        <v>2023</v>
      </c>
      <c r="AX190">
        <v>2008</v>
      </c>
      <c r="AY190">
        <v>2009</v>
      </c>
      <c r="AZ190">
        <v>2010</v>
      </c>
      <c r="BA190">
        <v>2011</v>
      </c>
      <c r="BB190">
        <v>2012</v>
      </c>
      <c r="BC190">
        <v>2013</v>
      </c>
      <c r="BD190">
        <v>2014</v>
      </c>
      <c r="BE190">
        <v>2015</v>
      </c>
      <c r="BF190">
        <v>2016</v>
      </c>
      <c r="BG190">
        <v>2017</v>
      </c>
      <c r="BH190">
        <v>2018</v>
      </c>
      <c r="BI190">
        <v>2019</v>
      </c>
      <c r="BJ190">
        <v>2020</v>
      </c>
      <c r="BK190">
        <v>2021</v>
      </c>
      <c r="BL190">
        <v>2022</v>
      </c>
      <c r="BM190">
        <v>2023</v>
      </c>
    </row>
    <row r="191" spans="1:65" ht="15" customHeight="1" x14ac:dyDescent="0.25">
      <c r="A191" t="s">
        <v>3327</v>
      </c>
      <c r="C191" s="75"/>
      <c r="D191" s="67" t="s">
        <v>3341</v>
      </c>
      <c r="E191" s="45" t="s">
        <v>3369</v>
      </c>
      <c r="F191" s="7"/>
      <c r="G191" s="45"/>
      <c r="H191" s="45"/>
      <c r="I191">
        <f t="shared" si="18"/>
        <v>2008</v>
      </c>
      <c r="J191">
        <f t="shared" si="19"/>
        <v>2023</v>
      </c>
      <c r="AX191">
        <v>2008</v>
      </c>
      <c r="AY191">
        <v>2009</v>
      </c>
      <c r="AZ191">
        <v>2010</v>
      </c>
      <c r="BA191">
        <v>2011</v>
      </c>
      <c r="BB191">
        <v>2012</v>
      </c>
      <c r="BC191">
        <v>2013</v>
      </c>
      <c r="BD191">
        <v>2014</v>
      </c>
      <c r="BE191">
        <v>2015</v>
      </c>
      <c r="BF191">
        <v>2016</v>
      </c>
      <c r="BG191">
        <v>2017</v>
      </c>
      <c r="BH191">
        <v>2018</v>
      </c>
      <c r="BI191">
        <v>2019</v>
      </c>
      <c r="BJ191">
        <v>2020</v>
      </c>
      <c r="BK191">
        <v>2021</v>
      </c>
      <c r="BL191">
        <v>2022</v>
      </c>
      <c r="BM191">
        <v>2023</v>
      </c>
    </row>
    <row r="192" spans="1:65" ht="15" customHeight="1" x14ac:dyDescent="0.25">
      <c r="A192" t="s">
        <v>3327</v>
      </c>
      <c r="C192" s="75"/>
      <c r="D192" s="67" t="s">
        <v>3342</v>
      </c>
      <c r="E192" s="45" t="s">
        <v>3370</v>
      </c>
      <c r="F192" s="7"/>
      <c r="G192" s="45"/>
      <c r="H192" s="45"/>
      <c r="I192" s="15">
        <f t="shared" si="18"/>
        <v>2008</v>
      </c>
      <c r="J192">
        <f t="shared" si="19"/>
        <v>2023</v>
      </c>
      <c r="AX192">
        <v>2008</v>
      </c>
      <c r="AY192">
        <v>2009</v>
      </c>
      <c r="AZ192">
        <v>2010</v>
      </c>
      <c r="BA192">
        <v>2011</v>
      </c>
      <c r="BB192">
        <v>2012</v>
      </c>
      <c r="BC192">
        <v>2013</v>
      </c>
      <c r="BD192">
        <v>2014</v>
      </c>
      <c r="BE192">
        <v>2015</v>
      </c>
      <c r="BF192">
        <v>2016</v>
      </c>
      <c r="BG192">
        <v>2017</v>
      </c>
      <c r="BH192">
        <v>2018</v>
      </c>
      <c r="BI192">
        <v>2019</v>
      </c>
      <c r="BJ192">
        <v>2020</v>
      </c>
      <c r="BK192">
        <v>2021</v>
      </c>
      <c r="BL192">
        <v>2022</v>
      </c>
      <c r="BM192">
        <v>2023</v>
      </c>
    </row>
    <row r="193" spans="1:65" ht="15" customHeight="1" x14ac:dyDescent="0.25">
      <c r="A193" t="s">
        <v>3327</v>
      </c>
      <c r="C193" s="75"/>
      <c r="D193" s="67" t="s">
        <v>3343</v>
      </c>
      <c r="E193" s="45" t="s">
        <v>3371</v>
      </c>
      <c r="F193" s="7"/>
      <c r="G193" s="45"/>
      <c r="H193" s="45"/>
      <c r="I193" s="15">
        <f t="shared" si="18"/>
        <v>2008</v>
      </c>
      <c r="J193">
        <f t="shared" si="19"/>
        <v>2023</v>
      </c>
      <c r="AX193">
        <v>2008</v>
      </c>
      <c r="AY193">
        <v>2009</v>
      </c>
      <c r="AZ193">
        <v>2010</v>
      </c>
      <c r="BA193">
        <v>2011</v>
      </c>
      <c r="BB193">
        <v>2012</v>
      </c>
      <c r="BC193">
        <v>2013</v>
      </c>
      <c r="BD193">
        <v>2014</v>
      </c>
      <c r="BE193">
        <v>2015</v>
      </c>
      <c r="BF193">
        <v>2016</v>
      </c>
      <c r="BG193">
        <v>2017</v>
      </c>
      <c r="BH193">
        <v>2018</v>
      </c>
      <c r="BI193">
        <v>2019</v>
      </c>
      <c r="BJ193">
        <v>2020</v>
      </c>
      <c r="BK193">
        <v>2021</v>
      </c>
      <c r="BL193">
        <v>2022</v>
      </c>
      <c r="BM193">
        <v>2023</v>
      </c>
    </row>
    <row r="194" spans="1:65" ht="15" customHeight="1" x14ac:dyDescent="0.25">
      <c r="A194" t="s">
        <v>3327</v>
      </c>
      <c r="C194" s="75"/>
      <c r="D194" s="67" t="s">
        <v>3344</v>
      </c>
      <c r="E194" s="45" t="s">
        <v>3372</v>
      </c>
      <c r="F194" s="7"/>
      <c r="G194" s="45"/>
      <c r="H194" s="45"/>
      <c r="I194">
        <v>2019</v>
      </c>
      <c r="J194">
        <f t="shared" si="19"/>
        <v>2023</v>
      </c>
      <c r="AX194">
        <v>2008</v>
      </c>
      <c r="AY194">
        <v>2009</v>
      </c>
      <c r="AZ194">
        <v>2010</v>
      </c>
      <c r="BA194">
        <v>2011</v>
      </c>
      <c r="BB194">
        <v>2012</v>
      </c>
      <c r="BC194">
        <v>2013</v>
      </c>
      <c r="BD194">
        <v>2014</v>
      </c>
      <c r="BE194">
        <v>2015</v>
      </c>
      <c r="BF194">
        <v>2016</v>
      </c>
      <c r="BG194">
        <v>2017</v>
      </c>
      <c r="BH194">
        <v>2018</v>
      </c>
      <c r="BI194">
        <v>2019</v>
      </c>
      <c r="BJ194">
        <v>2020</v>
      </c>
      <c r="BK194">
        <v>2021</v>
      </c>
      <c r="BL194">
        <v>2022</v>
      </c>
      <c r="BM194">
        <v>2023</v>
      </c>
    </row>
    <row r="195" spans="1:65" ht="15" customHeight="1" x14ac:dyDescent="0.25">
      <c r="A195" t="s">
        <v>3327</v>
      </c>
      <c r="C195" s="75"/>
      <c r="D195" s="67" t="s">
        <v>3345</v>
      </c>
      <c r="E195" s="45" t="s">
        <v>3373</v>
      </c>
      <c r="F195" s="7"/>
      <c r="G195" s="45"/>
      <c r="H195" s="45"/>
      <c r="I195">
        <f t="shared" si="18"/>
        <v>2008</v>
      </c>
      <c r="J195">
        <f t="shared" si="19"/>
        <v>2023</v>
      </c>
      <c r="AX195">
        <v>2008</v>
      </c>
      <c r="AY195">
        <v>2009</v>
      </c>
      <c r="AZ195">
        <v>2010</v>
      </c>
      <c r="BA195">
        <v>2011</v>
      </c>
      <c r="BB195">
        <v>2012</v>
      </c>
      <c r="BC195">
        <v>2013</v>
      </c>
      <c r="BD195">
        <v>2014</v>
      </c>
      <c r="BE195">
        <v>2015</v>
      </c>
      <c r="BF195">
        <v>2016</v>
      </c>
      <c r="BG195">
        <v>2017</v>
      </c>
      <c r="BH195">
        <v>2018</v>
      </c>
      <c r="BI195">
        <v>2019</v>
      </c>
      <c r="BJ195">
        <v>2020</v>
      </c>
      <c r="BK195">
        <v>2021</v>
      </c>
      <c r="BL195">
        <v>2022</v>
      </c>
      <c r="BM195">
        <v>2023</v>
      </c>
    </row>
    <row r="196" spans="1:65" ht="15" customHeight="1" x14ac:dyDescent="0.25">
      <c r="A196" t="s">
        <v>3327</v>
      </c>
      <c r="C196" s="75"/>
      <c r="D196" s="67" t="s">
        <v>3346</v>
      </c>
      <c r="E196" s="45" t="s">
        <v>3374</v>
      </c>
      <c r="F196" s="7"/>
      <c r="G196" s="45"/>
      <c r="H196" s="45"/>
      <c r="I196">
        <f t="shared" si="18"/>
        <v>2008</v>
      </c>
      <c r="J196">
        <f t="shared" si="19"/>
        <v>2023</v>
      </c>
      <c r="AX196">
        <v>2008</v>
      </c>
      <c r="AY196">
        <v>2009</v>
      </c>
      <c r="AZ196">
        <v>2010</v>
      </c>
      <c r="BA196">
        <v>2011</v>
      </c>
      <c r="BB196">
        <v>2012</v>
      </c>
      <c r="BC196">
        <v>2013</v>
      </c>
      <c r="BD196">
        <v>2014</v>
      </c>
      <c r="BE196">
        <v>2015</v>
      </c>
      <c r="BF196">
        <v>2016</v>
      </c>
      <c r="BG196">
        <v>2017</v>
      </c>
      <c r="BH196">
        <v>2018</v>
      </c>
      <c r="BI196">
        <v>2019</v>
      </c>
      <c r="BJ196">
        <v>2020</v>
      </c>
      <c r="BK196">
        <v>2021</v>
      </c>
      <c r="BL196">
        <v>2022</v>
      </c>
      <c r="BM196">
        <v>2023</v>
      </c>
    </row>
    <row r="197" spans="1:65" ht="15" customHeight="1" x14ac:dyDescent="0.25">
      <c r="A197" t="s">
        <v>3327</v>
      </c>
      <c r="C197" s="75"/>
      <c r="D197" s="67" t="s">
        <v>3347</v>
      </c>
      <c r="E197" s="70" t="s">
        <v>3375</v>
      </c>
      <c r="F197" s="7"/>
      <c r="G197" s="45"/>
      <c r="H197" s="45"/>
      <c r="I197">
        <f t="shared" si="18"/>
        <v>2008</v>
      </c>
      <c r="J197">
        <f t="shared" si="19"/>
        <v>2023</v>
      </c>
      <c r="AX197">
        <v>2008</v>
      </c>
      <c r="AY197">
        <v>2009</v>
      </c>
      <c r="AZ197">
        <v>2010</v>
      </c>
      <c r="BA197">
        <v>2011</v>
      </c>
      <c r="BB197">
        <v>2012</v>
      </c>
      <c r="BC197">
        <v>2013</v>
      </c>
      <c r="BD197">
        <v>2014</v>
      </c>
      <c r="BE197">
        <v>2015</v>
      </c>
      <c r="BF197">
        <v>2016</v>
      </c>
      <c r="BG197">
        <v>2017</v>
      </c>
      <c r="BH197">
        <v>2018</v>
      </c>
      <c r="BI197">
        <v>2019</v>
      </c>
      <c r="BJ197">
        <v>2020</v>
      </c>
      <c r="BK197">
        <v>2021</v>
      </c>
      <c r="BL197">
        <v>2022</v>
      </c>
      <c r="BM197">
        <v>2023</v>
      </c>
    </row>
    <row r="198" spans="1:65" ht="15" customHeight="1" x14ac:dyDescent="0.25">
      <c r="A198" t="s">
        <v>3327</v>
      </c>
      <c r="C198" s="75"/>
      <c r="D198" s="67" t="s">
        <v>3348</v>
      </c>
      <c r="E198" s="45" t="s">
        <v>3376</v>
      </c>
      <c r="F198" s="7"/>
      <c r="G198" s="45"/>
      <c r="H198" s="45"/>
      <c r="I198">
        <f t="shared" si="18"/>
        <v>2008</v>
      </c>
      <c r="J198">
        <f t="shared" si="19"/>
        <v>2023</v>
      </c>
      <c r="AX198">
        <v>2008</v>
      </c>
      <c r="AY198">
        <v>2009</v>
      </c>
      <c r="AZ198">
        <v>2010</v>
      </c>
      <c r="BA198">
        <v>2011</v>
      </c>
      <c r="BB198">
        <v>2012</v>
      </c>
      <c r="BC198">
        <v>2013</v>
      </c>
      <c r="BD198">
        <v>2014</v>
      </c>
      <c r="BE198">
        <v>2015</v>
      </c>
      <c r="BF198">
        <v>2016</v>
      </c>
      <c r="BG198">
        <v>2017</v>
      </c>
      <c r="BH198">
        <v>2018</v>
      </c>
      <c r="BI198">
        <v>2019</v>
      </c>
      <c r="BJ198">
        <v>2020</v>
      </c>
      <c r="BK198">
        <v>2021</v>
      </c>
      <c r="BL198">
        <v>2022</v>
      </c>
      <c r="BM198">
        <v>2023</v>
      </c>
    </row>
    <row r="199" spans="1:65" ht="15" customHeight="1" x14ac:dyDescent="0.25">
      <c r="A199" t="s">
        <v>3327</v>
      </c>
      <c r="C199" s="75"/>
      <c r="D199" s="67" t="s">
        <v>3349</v>
      </c>
      <c r="E199" s="45" t="s">
        <v>3377</v>
      </c>
      <c r="F199" s="7"/>
      <c r="G199" s="45"/>
      <c r="H199" s="45"/>
      <c r="I199">
        <f t="shared" si="18"/>
        <v>2008</v>
      </c>
      <c r="J199">
        <f t="shared" si="19"/>
        <v>2023</v>
      </c>
      <c r="AX199">
        <v>2008</v>
      </c>
      <c r="AY199">
        <v>2009</v>
      </c>
      <c r="AZ199">
        <v>2010</v>
      </c>
      <c r="BA199">
        <v>2011</v>
      </c>
      <c r="BB199">
        <v>2012</v>
      </c>
      <c r="BC199">
        <v>2013</v>
      </c>
      <c r="BD199">
        <v>2014</v>
      </c>
      <c r="BE199">
        <v>2015</v>
      </c>
      <c r="BF199">
        <v>2016</v>
      </c>
      <c r="BG199">
        <v>2017</v>
      </c>
      <c r="BH199">
        <v>2018</v>
      </c>
      <c r="BI199">
        <v>2019</v>
      </c>
      <c r="BJ199">
        <v>2020</v>
      </c>
      <c r="BK199">
        <v>2021</v>
      </c>
      <c r="BL199">
        <v>2022</v>
      </c>
      <c r="BM199">
        <v>2023</v>
      </c>
    </row>
    <row r="200" spans="1:65" ht="15" customHeight="1" x14ac:dyDescent="0.25">
      <c r="A200" t="s">
        <v>3327</v>
      </c>
      <c r="C200" s="75"/>
      <c r="D200" s="67" t="s">
        <v>3350</v>
      </c>
      <c r="E200" s="45" t="s">
        <v>3378</v>
      </c>
      <c r="F200" s="7"/>
      <c r="G200" s="45"/>
      <c r="H200" s="45"/>
      <c r="I200">
        <f t="shared" si="18"/>
        <v>2008</v>
      </c>
      <c r="J200">
        <f t="shared" si="19"/>
        <v>2023</v>
      </c>
      <c r="AX200">
        <v>2008</v>
      </c>
      <c r="AY200">
        <v>2009</v>
      </c>
      <c r="AZ200">
        <v>2010</v>
      </c>
      <c r="BA200">
        <v>2011</v>
      </c>
      <c r="BB200">
        <v>2012</v>
      </c>
      <c r="BC200">
        <v>2013</v>
      </c>
      <c r="BD200">
        <v>2014</v>
      </c>
      <c r="BE200">
        <v>2015</v>
      </c>
      <c r="BF200">
        <v>2016</v>
      </c>
      <c r="BG200">
        <v>2017</v>
      </c>
      <c r="BH200">
        <v>2018</v>
      </c>
      <c r="BI200">
        <v>2019</v>
      </c>
      <c r="BJ200">
        <v>2020</v>
      </c>
      <c r="BK200">
        <v>2021</v>
      </c>
      <c r="BL200">
        <v>2022</v>
      </c>
      <c r="BM200">
        <v>2023</v>
      </c>
    </row>
    <row r="201" spans="1:65" ht="15" customHeight="1" x14ac:dyDescent="0.25">
      <c r="A201" t="s">
        <v>3327</v>
      </c>
      <c r="C201" s="75"/>
      <c r="D201" s="67" t="s">
        <v>3351</v>
      </c>
      <c r="E201" s="45" t="s">
        <v>3379</v>
      </c>
      <c r="F201" s="7"/>
      <c r="G201" s="45"/>
      <c r="H201" s="45"/>
      <c r="I201">
        <f t="shared" si="18"/>
        <v>2008</v>
      </c>
      <c r="J201">
        <f t="shared" si="19"/>
        <v>2023</v>
      </c>
      <c r="AX201">
        <v>2008</v>
      </c>
      <c r="AY201">
        <v>2009</v>
      </c>
      <c r="AZ201">
        <v>2010</v>
      </c>
      <c r="BA201">
        <v>2011</v>
      </c>
      <c r="BB201">
        <v>2012</v>
      </c>
      <c r="BC201">
        <v>2013</v>
      </c>
      <c r="BD201">
        <v>2014</v>
      </c>
      <c r="BE201">
        <v>2015</v>
      </c>
      <c r="BF201">
        <v>2016</v>
      </c>
      <c r="BG201">
        <v>2017</v>
      </c>
      <c r="BH201">
        <v>2018</v>
      </c>
      <c r="BI201">
        <v>2019</v>
      </c>
      <c r="BJ201">
        <v>2020</v>
      </c>
      <c r="BK201">
        <v>2021</v>
      </c>
      <c r="BL201">
        <v>2022</v>
      </c>
      <c r="BM201">
        <v>2023</v>
      </c>
    </row>
    <row r="202" spans="1:65" ht="15" customHeight="1" x14ac:dyDescent="0.25">
      <c r="A202" t="s">
        <v>3327</v>
      </c>
      <c r="C202" s="75"/>
      <c r="D202" s="67" t="s">
        <v>21</v>
      </c>
      <c r="E202" s="67" t="s">
        <v>733</v>
      </c>
      <c r="F202" s="7" t="s">
        <v>1303</v>
      </c>
      <c r="G202" s="67"/>
      <c r="H202" s="45"/>
      <c r="I202" s="15">
        <f t="shared" si="18"/>
        <v>2008</v>
      </c>
      <c r="J202">
        <f t="shared" si="19"/>
        <v>2023</v>
      </c>
      <c r="AX202">
        <v>2008</v>
      </c>
      <c r="AY202">
        <v>2009</v>
      </c>
      <c r="AZ202">
        <v>2010</v>
      </c>
      <c r="BA202">
        <v>2011</v>
      </c>
      <c r="BB202">
        <v>2012</v>
      </c>
      <c r="BC202">
        <v>2013</v>
      </c>
      <c r="BD202">
        <v>2014</v>
      </c>
      <c r="BE202">
        <v>2015</v>
      </c>
      <c r="BF202">
        <v>2016</v>
      </c>
      <c r="BG202">
        <v>2017</v>
      </c>
      <c r="BH202">
        <v>2018</v>
      </c>
      <c r="BI202">
        <v>2019</v>
      </c>
      <c r="BJ202">
        <v>2020</v>
      </c>
      <c r="BK202">
        <v>2021</v>
      </c>
      <c r="BL202">
        <v>2022</v>
      </c>
      <c r="BM202">
        <v>2023</v>
      </c>
    </row>
    <row r="203" spans="1:65" ht="15" customHeight="1" x14ac:dyDescent="0.25">
      <c r="A203" t="s">
        <v>3327</v>
      </c>
      <c r="C203" s="75"/>
      <c r="D203" s="67" t="s">
        <v>3352</v>
      </c>
      <c r="E203" s="45" t="s">
        <v>3380</v>
      </c>
      <c r="F203" s="7"/>
      <c r="G203" s="45"/>
      <c r="H203" s="45"/>
      <c r="I203" s="15">
        <f t="shared" si="18"/>
        <v>2008</v>
      </c>
      <c r="J203">
        <f t="shared" si="19"/>
        <v>2023</v>
      </c>
      <c r="AX203">
        <v>2008</v>
      </c>
      <c r="AY203">
        <v>2009</v>
      </c>
      <c r="AZ203">
        <v>2010</v>
      </c>
      <c r="BA203">
        <v>2011</v>
      </c>
      <c r="BB203">
        <v>2012</v>
      </c>
      <c r="BC203">
        <v>2013</v>
      </c>
      <c r="BD203">
        <v>2014</v>
      </c>
      <c r="BE203">
        <v>2015</v>
      </c>
      <c r="BF203">
        <v>2016</v>
      </c>
      <c r="BG203">
        <v>2017</v>
      </c>
      <c r="BH203">
        <v>2018</v>
      </c>
      <c r="BI203">
        <v>2019</v>
      </c>
      <c r="BJ203">
        <v>2020</v>
      </c>
      <c r="BK203">
        <v>2021</v>
      </c>
      <c r="BL203">
        <v>2022</v>
      </c>
      <c r="BM203">
        <v>2023</v>
      </c>
    </row>
    <row r="204" spans="1:65" ht="15" customHeight="1" x14ac:dyDescent="0.25">
      <c r="A204" t="s">
        <v>3327</v>
      </c>
      <c r="C204" s="75"/>
      <c r="D204" s="67" t="s">
        <v>3353</v>
      </c>
      <c r="E204" s="45" t="s">
        <v>3381</v>
      </c>
      <c r="F204" s="7"/>
      <c r="G204" s="45"/>
      <c r="H204" s="45"/>
      <c r="I204">
        <v>2020</v>
      </c>
      <c r="J204">
        <f t="shared" si="19"/>
        <v>2023</v>
      </c>
      <c r="AX204">
        <v>2008</v>
      </c>
      <c r="AY204">
        <v>2009</v>
      </c>
      <c r="AZ204">
        <v>2010</v>
      </c>
      <c r="BA204">
        <v>2011</v>
      </c>
      <c r="BB204">
        <v>2012</v>
      </c>
      <c r="BC204">
        <v>2013</v>
      </c>
      <c r="BD204">
        <v>2014</v>
      </c>
      <c r="BE204">
        <v>2015</v>
      </c>
      <c r="BF204">
        <v>2016</v>
      </c>
      <c r="BG204">
        <v>2017</v>
      </c>
      <c r="BH204">
        <v>2018</v>
      </c>
      <c r="BI204">
        <v>2019</v>
      </c>
      <c r="BJ204">
        <v>2020</v>
      </c>
      <c r="BK204">
        <v>2021</v>
      </c>
      <c r="BL204">
        <v>2022</v>
      </c>
      <c r="BM204">
        <v>2023</v>
      </c>
    </row>
    <row r="205" spans="1:65" ht="15" customHeight="1" x14ac:dyDescent="0.25">
      <c r="A205" t="s">
        <v>3327</v>
      </c>
      <c r="C205" s="75"/>
      <c r="D205" s="67" t="s">
        <v>3354</v>
      </c>
      <c r="E205" s="45" t="s">
        <v>3382</v>
      </c>
      <c r="F205" s="7"/>
      <c r="G205" s="45"/>
      <c r="H205" s="45"/>
      <c r="I205">
        <f t="shared" si="18"/>
        <v>2008</v>
      </c>
      <c r="J205">
        <f t="shared" si="19"/>
        <v>2023</v>
      </c>
      <c r="AX205">
        <v>2008</v>
      </c>
      <c r="AY205">
        <v>2009</v>
      </c>
      <c r="AZ205">
        <v>2010</v>
      </c>
      <c r="BA205">
        <v>2011</v>
      </c>
      <c r="BB205">
        <v>2012</v>
      </c>
      <c r="BC205">
        <v>2013</v>
      </c>
      <c r="BD205">
        <v>2014</v>
      </c>
      <c r="BE205">
        <v>2015</v>
      </c>
      <c r="BF205">
        <v>2016</v>
      </c>
      <c r="BG205">
        <v>2017</v>
      </c>
      <c r="BH205">
        <v>2018</v>
      </c>
      <c r="BI205">
        <v>2019</v>
      </c>
      <c r="BJ205">
        <v>2020</v>
      </c>
      <c r="BK205">
        <v>2021</v>
      </c>
      <c r="BL205">
        <v>2022</v>
      </c>
      <c r="BM205">
        <v>2023</v>
      </c>
    </row>
    <row r="206" spans="1:65" ht="15" customHeight="1" x14ac:dyDescent="0.25">
      <c r="A206" t="s">
        <v>3327</v>
      </c>
      <c r="C206" s="75"/>
      <c r="D206" s="67" t="s">
        <v>3355</v>
      </c>
      <c r="E206" s="45" t="s">
        <v>3383</v>
      </c>
      <c r="F206" s="7"/>
      <c r="G206" s="45"/>
      <c r="H206" s="45"/>
      <c r="I206">
        <f t="shared" si="18"/>
        <v>2008</v>
      </c>
      <c r="J206">
        <f t="shared" si="19"/>
        <v>2023</v>
      </c>
      <c r="AX206">
        <v>2008</v>
      </c>
      <c r="AY206">
        <v>2009</v>
      </c>
      <c r="AZ206">
        <v>2010</v>
      </c>
      <c r="BA206">
        <v>2011</v>
      </c>
      <c r="BB206">
        <v>2012</v>
      </c>
      <c r="BC206">
        <v>2013</v>
      </c>
      <c r="BD206">
        <v>2014</v>
      </c>
      <c r="BE206">
        <v>2015</v>
      </c>
      <c r="BF206">
        <v>2016</v>
      </c>
      <c r="BG206">
        <v>2017</v>
      </c>
      <c r="BH206">
        <v>2018</v>
      </c>
      <c r="BI206">
        <v>2019</v>
      </c>
      <c r="BJ206">
        <v>2020</v>
      </c>
      <c r="BK206">
        <v>2021</v>
      </c>
      <c r="BL206">
        <v>2022</v>
      </c>
      <c r="BM206">
        <v>2023</v>
      </c>
    </row>
    <row r="207" spans="1:65" ht="15" customHeight="1" x14ac:dyDescent="0.25">
      <c r="A207" t="s">
        <v>3327</v>
      </c>
      <c r="C207" s="76"/>
      <c r="D207" s="67" t="s">
        <v>3356</v>
      </c>
      <c r="E207" s="45" t="s">
        <v>3384</v>
      </c>
      <c r="F207" s="7"/>
      <c r="G207" s="45"/>
      <c r="H207" s="45"/>
      <c r="I207">
        <f t="shared" si="18"/>
        <v>2008</v>
      </c>
      <c r="J207">
        <f t="shared" si="19"/>
        <v>2023</v>
      </c>
      <c r="AX207">
        <v>2008</v>
      </c>
      <c r="AY207">
        <v>2009</v>
      </c>
      <c r="AZ207">
        <v>2010</v>
      </c>
      <c r="BA207">
        <v>2011</v>
      </c>
      <c r="BB207">
        <v>2012</v>
      </c>
      <c r="BC207">
        <v>2013</v>
      </c>
      <c r="BD207">
        <v>2014</v>
      </c>
      <c r="BE207">
        <v>2015</v>
      </c>
      <c r="BF207">
        <v>2016</v>
      </c>
      <c r="BG207">
        <v>2017</v>
      </c>
      <c r="BH207">
        <v>2018</v>
      </c>
      <c r="BI207">
        <v>2019</v>
      </c>
      <c r="BJ207">
        <v>2020</v>
      </c>
      <c r="BK207">
        <v>2021</v>
      </c>
      <c r="BL207">
        <v>2022</v>
      </c>
      <c r="BM207">
        <v>2023</v>
      </c>
    </row>
    <row r="208" spans="1:65" ht="15" customHeight="1" x14ac:dyDescent="0.25">
      <c r="C208" s="63"/>
      <c r="D208" s="67"/>
      <c r="E208" s="45"/>
      <c r="F208" s="7"/>
      <c r="G208" s="45"/>
      <c r="H208" s="45"/>
    </row>
    <row r="209" spans="1:63" ht="15" customHeight="1" x14ac:dyDescent="0.25">
      <c r="A209" t="s">
        <v>2776</v>
      </c>
      <c r="B209" s="1" t="str">
        <f>A209&amp;MIN(I209:I218)&amp;"(-"&amp;MAX(J209:J218)&amp;")"</f>
        <v>BOERNFB2015(-2021)</v>
      </c>
      <c r="C209" s="77"/>
      <c r="D209" t="s">
        <v>2784</v>
      </c>
      <c r="E209" s="45" t="s">
        <v>2794</v>
      </c>
      <c r="G209" s="45" t="s">
        <v>2794</v>
      </c>
      <c r="H209" s="45" t="s">
        <v>2803</v>
      </c>
      <c r="I209">
        <f>MIN(L209:BT209)</f>
        <v>2017</v>
      </c>
      <c r="J209">
        <f t="shared" ref="J209:J214" si="20">MAX(L209:BT209)</f>
        <v>2021</v>
      </c>
      <c r="K209" s="2" t="str">
        <f t="shared" ref="K209:K227" si="21">IF(J209-I209+1-COUNTA(L209:BT209)=0, "-", "Yes")</f>
        <v>-</v>
      </c>
      <c r="BG209">
        <v>2017</v>
      </c>
      <c r="BH209">
        <v>2018</v>
      </c>
      <c r="BI209">
        <v>2019</v>
      </c>
      <c r="BJ209">
        <v>2020</v>
      </c>
      <c r="BK209">
        <v>2021</v>
      </c>
    </row>
    <row r="210" spans="1:63" ht="15" customHeight="1" x14ac:dyDescent="0.25">
      <c r="A210" t="s">
        <v>2776</v>
      </c>
      <c r="C210" s="77"/>
      <c r="D210" t="s">
        <v>2785</v>
      </c>
      <c r="E210" s="45" t="s">
        <v>2795</v>
      </c>
      <c r="G210" s="45" t="s">
        <v>2795</v>
      </c>
      <c r="H210" s="45" t="s">
        <v>2804</v>
      </c>
      <c r="I210">
        <f>MIN(L210:BT210)</f>
        <v>2017</v>
      </c>
      <c r="J210">
        <f t="shared" si="20"/>
        <v>2021</v>
      </c>
      <c r="K210" s="2" t="str">
        <f t="shared" si="21"/>
        <v>-</v>
      </c>
      <c r="BG210">
        <v>2017</v>
      </c>
      <c r="BH210">
        <v>2018</v>
      </c>
      <c r="BI210">
        <v>2019</v>
      </c>
      <c r="BJ210">
        <v>2020</v>
      </c>
      <c r="BK210">
        <v>2021</v>
      </c>
    </row>
    <row r="211" spans="1:63" ht="15" customHeight="1" x14ac:dyDescent="0.25">
      <c r="A211" t="s">
        <v>2776</v>
      </c>
      <c r="C211" s="77"/>
      <c r="D211" t="s">
        <v>73</v>
      </c>
      <c r="E211" s="45" t="s">
        <v>59</v>
      </c>
      <c r="G211" s="45" t="s">
        <v>59</v>
      </c>
      <c r="H211" s="45" t="s">
        <v>1695</v>
      </c>
      <c r="I211">
        <f>MIN(L211:BT211)</f>
        <v>2015</v>
      </c>
      <c r="J211">
        <f t="shared" si="20"/>
        <v>2021</v>
      </c>
      <c r="K211" s="2" t="str">
        <f t="shared" si="21"/>
        <v>Yes</v>
      </c>
      <c r="BE211">
        <v>2015</v>
      </c>
      <c r="BF211">
        <v>2016</v>
      </c>
      <c r="BG211">
        <v>2017</v>
      </c>
      <c r="BH211">
        <v>2018</v>
      </c>
      <c r="BJ211">
        <v>2020</v>
      </c>
      <c r="BK211">
        <v>2021</v>
      </c>
    </row>
    <row r="212" spans="1:63" ht="15" customHeight="1" x14ac:dyDescent="0.25">
      <c r="A212" t="s">
        <v>2776</v>
      </c>
      <c r="C212" s="77"/>
      <c r="D212" s="15" t="s">
        <v>425</v>
      </c>
      <c r="E212" s="48" t="s">
        <v>12</v>
      </c>
      <c r="F212" s="49"/>
      <c r="G212" s="48"/>
      <c r="H212" s="48"/>
      <c r="I212" s="15">
        <f>MIN(L212:BT212)</f>
        <v>2017</v>
      </c>
      <c r="J212" s="15">
        <f t="shared" si="20"/>
        <v>2017</v>
      </c>
      <c r="K212" s="2" t="str">
        <f t="shared" si="21"/>
        <v>-</v>
      </c>
      <c r="BG212">
        <v>2017</v>
      </c>
    </row>
    <row r="213" spans="1:63" ht="15" customHeight="1" x14ac:dyDescent="0.25">
      <c r="A213" t="s">
        <v>2776</v>
      </c>
      <c r="C213" s="77"/>
      <c r="D213" s="15" t="s">
        <v>2790</v>
      </c>
      <c r="E213" s="48" t="s">
        <v>12</v>
      </c>
      <c r="F213" s="49"/>
      <c r="G213" s="48"/>
      <c r="H213" s="48"/>
      <c r="I213" s="15">
        <f>MIN(L213:BT213)</f>
        <v>2018</v>
      </c>
      <c r="J213" s="15">
        <f t="shared" si="20"/>
        <v>2019</v>
      </c>
      <c r="K213" s="2" t="str">
        <f t="shared" si="21"/>
        <v>-</v>
      </c>
      <c r="BH213">
        <v>2018</v>
      </c>
      <c r="BI213">
        <v>2019</v>
      </c>
    </row>
    <row r="214" spans="1:63" ht="15" customHeight="1" x14ac:dyDescent="0.25">
      <c r="A214" t="s">
        <v>2776</v>
      </c>
      <c r="C214" s="77"/>
      <c r="D214" t="s">
        <v>2918</v>
      </c>
      <c r="E214" s="45" t="s">
        <v>2919</v>
      </c>
      <c r="G214" s="45"/>
      <c r="H214" s="45"/>
      <c r="I214">
        <v>2021</v>
      </c>
      <c r="J214">
        <f t="shared" si="20"/>
        <v>2021</v>
      </c>
      <c r="K214" s="2" t="str">
        <f>IF(J214-I214+1-COUNTA(L214:BT214)=0, "-", "Yes")</f>
        <v>-</v>
      </c>
      <c r="BK214">
        <v>2021</v>
      </c>
    </row>
    <row r="215" spans="1:63" ht="15" customHeight="1" x14ac:dyDescent="0.25">
      <c r="A215" t="s">
        <v>2776</v>
      </c>
      <c r="C215" s="77"/>
      <c r="D215" t="s">
        <v>2786</v>
      </c>
      <c r="E215" s="45" t="s">
        <v>2796</v>
      </c>
      <c r="G215" s="45" t="s">
        <v>2796</v>
      </c>
      <c r="H215" s="45" t="s">
        <v>2805</v>
      </c>
      <c r="I215">
        <f t="shared" ref="I215:I227" si="22">MIN(L215:BT215)</f>
        <v>2015</v>
      </c>
      <c r="J215">
        <f t="shared" ref="J215:J227" si="23">MAX(L215:BT215)</f>
        <v>2021</v>
      </c>
      <c r="K215" s="2" t="str">
        <f t="shared" si="21"/>
        <v>-</v>
      </c>
      <c r="BE215">
        <v>2015</v>
      </c>
      <c r="BF215">
        <v>2016</v>
      </c>
      <c r="BG215">
        <v>2017</v>
      </c>
      <c r="BH215">
        <v>2018</v>
      </c>
      <c r="BI215">
        <v>2019</v>
      </c>
      <c r="BJ215">
        <v>2020</v>
      </c>
      <c r="BK215">
        <v>2021</v>
      </c>
    </row>
    <row r="216" spans="1:63" ht="15" customHeight="1" x14ac:dyDescent="0.25">
      <c r="A216" t="s">
        <v>2776</v>
      </c>
      <c r="C216" s="77"/>
      <c r="D216" t="s">
        <v>2787</v>
      </c>
      <c r="E216" s="45" t="s">
        <v>2797</v>
      </c>
      <c r="G216" s="45" t="s">
        <v>2806</v>
      </c>
      <c r="H216" s="45" t="s">
        <v>2807</v>
      </c>
      <c r="I216">
        <f t="shared" si="22"/>
        <v>2015</v>
      </c>
      <c r="J216">
        <f t="shared" si="23"/>
        <v>2021</v>
      </c>
      <c r="K216" s="2" t="str">
        <f t="shared" si="21"/>
        <v>-</v>
      </c>
      <c r="BE216">
        <v>2015</v>
      </c>
      <c r="BF216">
        <v>2016</v>
      </c>
      <c r="BG216">
        <v>2017</v>
      </c>
      <c r="BH216">
        <v>2018</v>
      </c>
      <c r="BI216">
        <v>2019</v>
      </c>
      <c r="BJ216">
        <v>2020</v>
      </c>
      <c r="BK216">
        <v>2021</v>
      </c>
    </row>
    <row r="217" spans="1:63" ht="15" customHeight="1" x14ac:dyDescent="0.25">
      <c r="A217" t="s">
        <v>2776</v>
      </c>
      <c r="C217" s="77"/>
      <c r="D217" t="s">
        <v>21</v>
      </c>
      <c r="E217" s="45" t="s">
        <v>733</v>
      </c>
      <c r="F217" s="7" t="s">
        <v>1303</v>
      </c>
      <c r="G217" s="45" t="s">
        <v>733</v>
      </c>
      <c r="H217" s="45" t="s">
        <v>1533</v>
      </c>
      <c r="I217">
        <f t="shared" si="22"/>
        <v>2015</v>
      </c>
      <c r="J217">
        <f t="shared" si="23"/>
        <v>2021</v>
      </c>
      <c r="K217" s="2" t="str">
        <f t="shared" si="21"/>
        <v>-</v>
      </c>
      <c r="BE217">
        <v>2015</v>
      </c>
      <c r="BF217">
        <v>2016</v>
      </c>
      <c r="BG217">
        <v>2017</v>
      </c>
      <c r="BH217">
        <v>2018</v>
      </c>
      <c r="BI217">
        <v>2019</v>
      </c>
      <c r="BJ217">
        <v>2020</v>
      </c>
      <c r="BK217">
        <v>2021</v>
      </c>
    </row>
    <row r="218" spans="1:63" ht="15" customHeight="1" x14ac:dyDescent="0.25">
      <c r="A218" t="s">
        <v>2776</v>
      </c>
      <c r="C218" s="77"/>
      <c r="D218" t="s">
        <v>2788</v>
      </c>
      <c r="E218" s="45" t="s">
        <v>2798</v>
      </c>
      <c r="G218" s="45" t="s">
        <v>2798</v>
      </c>
      <c r="H218" s="45" t="s">
        <v>2808</v>
      </c>
      <c r="I218">
        <f t="shared" si="22"/>
        <v>2017</v>
      </c>
      <c r="J218">
        <f t="shared" si="23"/>
        <v>2021</v>
      </c>
      <c r="K218" s="2" t="str">
        <f t="shared" si="21"/>
        <v>-</v>
      </c>
      <c r="BG218">
        <v>2017</v>
      </c>
      <c r="BH218">
        <v>2018</v>
      </c>
      <c r="BI218">
        <v>2019</v>
      </c>
      <c r="BJ218">
        <v>2020</v>
      </c>
      <c r="BK218">
        <v>2021</v>
      </c>
    </row>
    <row r="219" spans="1:63" ht="15" customHeight="1" x14ac:dyDescent="0.25">
      <c r="C219" s="63"/>
      <c r="E219" s="45"/>
      <c r="G219" s="45"/>
      <c r="H219" s="45"/>
    </row>
    <row r="220" spans="1:63" ht="15" customHeight="1" x14ac:dyDescent="0.25">
      <c r="A220" t="s">
        <v>2777</v>
      </c>
      <c r="B220" s="1" t="str">
        <f>A220&amp;MIN(I220:I227)&amp;"(-"&amp;MAX(J220:J227)&amp;")"</f>
        <v>BOERNSB2015(-2021)</v>
      </c>
      <c r="C220" s="77"/>
      <c r="D220" t="s">
        <v>2789</v>
      </c>
      <c r="E220" s="45" t="s">
        <v>2799</v>
      </c>
      <c r="G220" s="45" t="s">
        <v>2799</v>
      </c>
      <c r="H220" s="45" t="s">
        <v>2809</v>
      </c>
      <c r="I220">
        <f t="shared" si="22"/>
        <v>2015</v>
      </c>
      <c r="J220">
        <f t="shared" si="23"/>
        <v>2021</v>
      </c>
      <c r="K220" s="2" t="str">
        <f t="shared" si="21"/>
        <v>-</v>
      </c>
      <c r="BE220">
        <v>2015</v>
      </c>
      <c r="BF220">
        <v>2016</v>
      </c>
      <c r="BG220">
        <v>2017</v>
      </c>
      <c r="BH220">
        <v>2018</v>
      </c>
      <c r="BI220">
        <v>2019</v>
      </c>
      <c r="BJ220">
        <v>2020</v>
      </c>
      <c r="BK220">
        <v>2021</v>
      </c>
    </row>
    <row r="221" spans="1:63" ht="15" customHeight="1" x14ac:dyDescent="0.25">
      <c r="A221" t="s">
        <v>2777</v>
      </c>
      <c r="C221" s="77"/>
      <c r="D221" t="s">
        <v>151</v>
      </c>
      <c r="E221" s="45" t="s">
        <v>1074</v>
      </c>
      <c r="G221" s="45" t="s">
        <v>1074</v>
      </c>
      <c r="H221" s="45" t="s">
        <v>2810</v>
      </c>
      <c r="I221">
        <f t="shared" si="22"/>
        <v>2015</v>
      </c>
      <c r="J221">
        <f t="shared" si="23"/>
        <v>2021</v>
      </c>
      <c r="K221" s="2" t="str">
        <f t="shared" si="21"/>
        <v>-</v>
      </c>
      <c r="BE221">
        <v>2015</v>
      </c>
      <c r="BF221">
        <v>2016</v>
      </c>
      <c r="BG221">
        <v>2017</v>
      </c>
      <c r="BH221">
        <v>2018</v>
      </c>
      <c r="BI221">
        <v>2019</v>
      </c>
      <c r="BJ221">
        <v>2020</v>
      </c>
      <c r="BK221">
        <v>2021</v>
      </c>
    </row>
    <row r="222" spans="1:63" ht="15" customHeight="1" x14ac:dyDescent="0.25">
      <c r="A222" t="s">
        <v>2777</v>
      </c>
      <c r="C222" s="77"/>
      <c r="D222" t="s">
        <v>2790</v>
      </c>
      <c r="E222" s="45" t="s">
        <v>2800</v>
      </c>
      <c r="G222" s="45"/>
      <c r="H222" s="45"/>
      <c r="I222">
        <f t="shared" si="22"/>
        <v>2015</v>
      </c>
      <c r="J222">
        <f t="shared" si="23"/>
        <v>2021</v>
      </c>
      <c r="K222" s="2" t="str">
        <f t="shared" si="21"/>
        <v>-</v>
      </c>
      <c r="BE222">
        <v>2015</v>
      </c>
      <c r="BF222">
        <v>2016</v>
      </c>
      <c r="BG222">
        <v>2017</v>
      </c>
      <c r="BH222">
        <v>2018</v>
      </c>
      <c r="BI222">
        <v>2019</v>
      </c>
      <c r="BJ222">
        <v>2020</v>
      </c>
      <c r="BK222">
        <v>2021</v>
      </c>
    </row>
    <row r="223" spans="1:63" ht="15" customHeight="1" x14ac:dyDescent="0.25">
      <c r="A223" t="s">
        <v>2777</v>
      </c>
      <c r="C223" s="77"/>
      <c r="D223" t="s">
        <v>2791</v>
      </c>
      <c r="E223" s="45" t="s">
        <v>439</v>
      </c>
      <c r="G223" s="45" t="s">
        <v>439</v>
      </c>
      <c r="H223" s="45" t="s">
        <v>1626</v>
      </c>
      <c r="I223">
        <f t="shared" si="22"/>
        <v>2015</v>
      </c>
      <c r="J223">
        <f t="shared" si="23"/>
        <v>2021</v>
      </c>
      <c r="K223" s="2" t="str">
        <f t="shared" si="21"/>
        <v>-</v>
      </c>
      <c r="BE223">
        <v>2015</v>
      </c>
      <c r="BF223">
        <v>2016</v>
      </c>
      <c r="BG223">
        <v>2017</v>
      </c>
      <c r="BH223">
        <v>2018</v>
      </c>
      <c r="BI223">
        <v>2019</v>
      </c>
      <c r="BJ223">
        <v>2020</v>
      </c>
      <c r="BK223">
        <v>2021</v>
      </c>
    </row>
    <row r="224" spans="1:63" ht="15" customHeight="1" x14ac:dyDescent="0.25">
      <c r="A224" t="s">
        <v>2777</v>
      </c>
      <c r="C224" s="77"/>
      <c r="D224" t="s">
        <v>2792</v>
      </c>
      <c r="E224" s="45" t="s">
        <v>2801</v>
      </c>
      <c r="G224" s="45" t="s">
        <v>2812</v>
      </c>
      <c r="H224" s="45" t="s">
        <v>2811</v>
      </c>
      <c r="I224">
        <f t="shared" si="22"/>
        <v>2015</v>
      </c>
      <c r="J224">
        <f t="shared" si="23"/>
        <v>2021</v>
      </c>
      <c r="K224" s="2" t="str">
        <f t="shared" si="21"/>
        <v>-</v>
      </c>
      <c r="BE224">
        <v>2015</v>
      </c>
      <c r="BF224">
        <v>2016</v>
      </c>
      <c r="BG224">
        <v>2017</v>
      </c>
      <c r="BH224">
        <v>2018</v>
      </c>
      <c r="BI224">
        <v>2019</v>
      </c>
      <c r="BJ224">
        <v>2020</v>
      </c>
      <c r="BK224">
        <v>2021</v>
      </c>
    </row>
    <row r="225" spans="1:63" ht="15" customHeight="1" x14ac:dyDescent="0.25">
      <c r="A225" t="s">
        <v>2777</v>
      </c>
      <c r="C225" s="77"/>
      <c r="D225" t="s">
        <v>47</v>
      </c>
      <c r="E225" s="45" t="s">
        <v>2802</v>
      </c>
      <c r="G225" s="45" t="s">
        <v>2802</v>
      </c>
      <c r="H225" s="45" t="s">
        <v>2813</v>
      </c>
      <c r="I225">
        <f t="shared" si="22"/>
        <v>2015</v>
      </c>
      <c r="J225">
        <f t="shared" si="23"/>
        <v>2021</v>
      </c>
      <c r="K225" s="2" t="str">
        <f t="shared" si="21"/>
        <v>-</v>
      </c>
      <c r="BE225">
        <v>2015</v>
      </c>
      <c r="BF225">
        <v>2016</v>
      </c>
      <c r="BG225">
        <v>2017</v>
      </c>
      <c r="BH225">
        <v>2018</v>
      </c>
      <c r="BI225">
        <v>2019</v>
      </c>
      <c r="BJ225">
        <v>2020</v>
      </c>
      <c r="BK225">
        <v>2021</v>
      </c>
    </row>
    <row r="226" spans="1:63" ht="15" customHeight="1" x14ac:dyDescent="0.25">
      <c r="A226" t="s">
        <v>2777</v>
      </c>
      <c r="C226" s="77"/>
      <c r="D226" t="s">
        <v>21</v>
      </c>
      <c r="E226" s="45" t="s">
        <v>733</v>
      </c>
      <c r="F226" s="7" t="s">
        <v>1303</v>
      </c>
      <c r="G226" s="45" t="s">
        <v>733</v>
      </c>
      <c r="H226" s="45" t="s">
        <v>1533</v>
      </c>
      <c r="I226">
        <f t="shared" si="22"/>
        <v>2015</v>
      </c>
      <c r="J226">
        <f t="shared" si="23"/>
        <v>2021</v>
      </c>
      <c r="K226" s="2" t="str">
        <f t="shared" si="21"/>
        <v>-</v>
      </c>
      <c r="BE226">
        <v>2015</v>
      </c>
      <c r="BF226">
        <v>2016</v>
      </c>
      <c r="BG226">
        <v>2017</v>
      </c>
      <c r="BH226">
        <v>2018</v>
      </c>
      <c r="BI226">
        <v>2019</v>
      </c>
      <c r="BJ226">
        <v>2020</v>
      </c>
      <c r="BK226">
        <v>2021</v>
      </c>
    </row>
    <row r="227" spans="1:63" ht="15" customHeight="1" x14ac:dyDescent="0.25">
      <c r="A227" t="s">
        <v>2777</v>
      </c>
      <c r="C227" s="77"/>
      <c r="D227" t="s">
        <v>2793</v>
      </c>
      <c r="E227" s="45" t="s">
        <v>682</v>
      </c>
      <c r="G227" s="45" t="s">
        <v>682</v>
      </c>
      <c r="H227" s="45" t="s">
        <v>2814</v>
      </c>
      <c r="I227">
        <f t="shared" si="22"/>
        <v>2015</v>
      </c>
      <c r="J227">
        <f t="shared" si="23"/>
        <v>2021</v>
      </c>
      <c r="K227" s="2" t="str">
        <f t="shared" si="21"/>
        <v>-</v>
      </c>
      <c r="BE227">
        <v>2015</v>
      </c>
      <c r="BF227">
        <v>2016</v>
      </c>
      <c r="BG227">
        <v>2017</v>
      </c>
      <c r="BH227">
        <v>2018</v>
      </c>
      <c r="BI227">
        <v>2019</v>
      </c>
      <c r="BJ227">
        <v>2020</v>
      </c>
      <c r="BK227">
        <v>2021</v>
      </c>
    </row>
    <row r="228" spans="1:63" ht="15" customHeight="1" x14ac:dyDescent="0.25">
      <c r="C228" s="63"/>
      <c r="E228" s="45"/>
      <c r="G228" s="45"/>
      <c r="H228" s="45"/>
    </row>
    <row r="229" spans="1:63" ht="15" customHeight="1" x14ac:dyDescent="0.25">
      <c r="A229" t="s">
        <v>1230</v>
      </c>
      <c r="B229" s="1" t="str">
        <f>A229&amp;MIN(I229:I240)&amp;"(-"&amp;MAX(J229:J240)&amp;")"</f>
        <v>BOL1981(-2017)</v>
      </c>
      <c r="C229" s="77"/>
      <c r="D229" t="s">
        <v>51</v>
      </c>
      <c r="E229" s="45" t="s">
        <v>759</v>
      </c>
      <c r="G229" s="45" t="s">
        <v>759</v>
      </c>
      <c r="H229" s="45" t="s">
        <v>1869</v>
      </c>
      <c r="I229">
        <f t="shared" ref="I229:I240" si="24">MIN(L229:BT229)</f>
        <v>1981</v>
      </c>
      <c r="J229">
        <f t="shared" ref="J229:J250" si="25">MAX(L229:BT229)</f>
        <v>2017</v>
      </c>
      <c r="K229" s="2" t="str">
        <f t="shared" ref="K229:K240" si="26">IF(J229-I229+1-COUNTA(L229:BT229)=0, "-", "Yes")</f>
        <v>-</v>
      </c>
      <c r="W229">
        <v>1981</v>
      </c>
      <c r="X229">
        <v>1982</v>
      </c>
      <c r="Y229">
        <v>1983</v>
      </c>
      <c r="Z229">
        <v>1984</v>
      </c>
      <c r="AA229">
        <v>1985</v>
      </c>
      <c r="AB229">
        <v>1986</v>
      </c>
      <c r="AC229">
        <v>1987</v>
      </c>
      <c r="AD229">
        <v>1988</v>
      </c>
      <c r="AE229">
        <v>1989</v>
      </c>
      <c r="AF229">
        <v>1990</v>
      </c>
      <c r="AG229">
        <v>1991</v>
      </c>
      <c r="AH229">
        <v>1992</v>
      </c>
      <c r="AI229">
        <v>1993</v>
      </c>
      <c r="AJ229">
        <v>1994</v>
      </c>
      <c r="AK229">
        <v>1995</v>
      </c>
      <c r="AL229">
        <v>1996</v>
      </c>
      <c r="AM229">
        <v>1997</v>
      </c>
      <c r="AN229">
        <v>1998</v>
      </c>
      <c r="AO229">
        <v>1999</v>
      </c>
      <c r="AP229">
        <v>2000</v>
      </c>
      <c r="AQ229">
        <v>2001</v>
      </c>
      <c r="AR229">
        <v>2002</v>
      </c>
      <c r="AS229">
        <v>2003</v>
      </c>
      <c r="AT229">
        <v>2004</v>
      </c>
      <c r="AU229">
        <v>2005</v>
      </c>
      <c r="AV229">
        <v>2006</v>
      </c>
      <c r="AW229">
        <v>2007</v>
      </c>
      <c r="AX229">
        <v>2008</v>
      </c>
      <c r="AY229">
        <v>2009</v>
      </c>
      <c r="AZ229">
        <v>2010</v>
      </c>
      <c r="BA229">
        <v>2011</v>
      </c>
      <c r="BB229">
        <v>2012</v>
      </c>
      <c r="BC229">
        <v>2013</v>
      </c>
      <c r="BD229">
        <v>2014</v>
      </c>
      <c r="BE229">
        <v>2015</v>
      </c>
      <c r="BF229">
        <v>2016</v>
      </c>
      <c r="BG229">
        <v>2017</v>
      </c>
    </row>
    <row r="230" spans="1:63" ht="15" customHeight="1" x14ac:dyDescent="0.25">
      <c r="A230" t="s">
        <v>1230</v>
      </c>
      <c r="C230" s="77"/>
      <c r="D230" t="s">
        <v>52</v>
      </c>
      <c r="E230" s="45" t="s">
        <v>53</v>
      </c>
      <c r="G230" s="45" t="s">
        <v>1870</v>
      </c>
      <c r="H230" s="45" t="s">
        <v>1871</v>
      </c>
      <c r="I230">
        <f t="shared" si="24"/>
        <v>1981</v>
      </c>
      <c r="J230">
        <f t="shared" si="25"/>
        <v>2004</v>
      </c>
      <c r="K230" s="2" t="str">
        <f t="shared" si="26"/>
        <v>-</v>
      </c>
      <c r="W230">
        <v>1981</v>
      </c>
      <c r="X230">
        <v>1982</v>
      </c>
      <c r="Y230">
        <v>1983</v>
      </c>
      <c r="Z230">
        <v>1984</v>
      </c>
      <c r="AA230">
        <v>1985</v>
      </c>
      <c r="AB230">
        <v>1986</v>
      </c>
      <c r="AC230">
        <v>1987</v>
      </c>
      <c r="AD230">
        <v>1988</v>
      </c>
      <c r="AE230">
        <v>1989</v>
      </c>
      <c r="AF230">
        <v>1990</v>
      </c>
      <c r="AG230">
        <v>1991</v>
      </c>
      <c r="AH230">
        <v>1992</v>
      </c>
      <c r="AI230">
        <v>1993</v>
      </c>
      <c r="AJ230">
        <v>1994</v>
      </c>
      <c r="AK230">
        <v>1995</v>
      </c>
      <c r="AL230">
        <v>1996</v>
      </c>
      <c r="AM230">
        <v>1997</v>
      </c>
      <c r="AN230">
        <v>1998</v>
      </c>
      <c r="AO230">
        <v>1999</v>
      </c>
      <c r="AP230">
        <v>2000</v>
      </c>
      <c r="AQ230">
        <v>2001</v>
      </c>
      <c r="AR230">
        <v>2002</v>
      </c>
      <c r="AS230">
        <v>2003</v>
      </c>
      <c r="AT230">
        <v>2004</v>
      </c>
    </row>
    <row r="231" spans="1:63" ht="15" customHeight="1" x14ac:dyDescent="0.25">
      <c r="A231" t="s">
        <v>1230</v>
      </c>
      <c r="C231" s="77"/>
      <c r="D231" t="s">
        <v>54</v>
      </c>
      <c r="E231" s="45" t="s">
        <v>53</v>
      </c>
      <c r="G231" s="45" t="s">
        <v>1870</v>
      </c>
      <c r="H231" s="45" t="s">
        <v>1871</v>
      </c>
      <c r="I231">
        <f t="shared" si="24"/>
        <v>1986</v>
      </c>
      <c r="J231">
        <f t="shared" si="25"/>
        <v>2009</v>
      </c>
      <c r="K231" s="2" t="str">
        <f t="shared" si="26"/>
        <v>-</v>
      </c>
      <c r="AB231">
        <v>1986</v>
      </c>
      <c r="AC231">
        <v>1987</v>
      </c>
      <c r="AD231">
        <v>1988</v>
      </c>
      <c r="AE231">
        <v>1989</v>
      </c>
      <c r="AF231">
        <v>1990</v>
      </c>
      <c r="AG231">
        <v>1991</v>
      </c>
      <c r="AH231">
        <v>1992</v>
      </c>
      <c r="AI231">
        <v>1993</v>
      </c>
      <c r="AJ231">
        <v>1994</v>
      </c>
      <c r="AK231">
        <v>1995</v>
      </c>
      <c r="AL231">
        <v>1996</v>
      </c>
      <c r="AM231">
        <v>1997</v>
      </c>
      <c r="AN231">
        <v>1998</v>
      </c>
      <c r="AO231">
        <v>1999</v>
      </c>
      <c r="AP231">
        <v>2000</v>
      </c>
      <c r="AQ231">
        <v>2001</v>
      </c>
      <c r="AR231">
        <v>2002</v>
      </c>
      <c r="AS231">
        <v>2003</v>
      </c>
      <c r="AT231">
        <v>2004</v>
      </c>
      <c r="AU231">
        <v>2005</v>
      </c>
      <c r="AV231">
        <v>2006</v>
      </c>
      <c r="AW231">
        <v>2007</v>
      </c>
      <c r="AX231">
        <v>2008</v>
      </c>
      <c r="AY231">
        <v>2009</v>
      </c>
    </row>
    <row r="232" spans="1:63" ht="15" customHeight="1" x14ac:dyDescent="0.25">
      <c r="A232" t="s">
        <v>1230</v>
      </c>
      <c r="C232" s="77"/>
      <c r="D232" t="s">
        <v>55</v>
      </c>
      <c r="E232" s="45" t="s">
        <v>961</v>
      </c>
      <c r="G232" s="46" t="s">
        <v>1883</v>
      </c>
      <c r="H232" s="47" t="s">
        <v>1884</v>
      </c>
      <c r="I232">
        <f t="shared" si="24"/>
        <v>1981</v>
      </c>
      <c r="J232">
        <f t="shared" si="25"/>
        <v>2017</v>
      </c>
      <c r="K232" s="2" t="str">
        <f t="shared" si="26"/>
        <v>-</v>
      </c>
      <c r="W232">
        <v>1981</v>
      </c>
      <c r="X232">
        <v>1982</v>
      </c>
      <c r="Y232">
        <v>1983</v>
      </c>
      <c r="Z232">
        <v>1984</v>
      </c>
      <c r="AA232">
        <v>1985</v>
      </c>
      <c r="AB232">
        <v>1986</v>
      </c>
      <c r="AC232">
        <v>1987</v>
      </c>
      <c r="AD232">
        <v>1988</v>
      </c>
      <c r="AE232">
        <v>1989</v>
      </c>
      <c r="AF232">
        <v>1990</v>
      </c>
      <c r="AG232">
        <v>1991</v>
      </c>
      <c r="AH232">
        <v>1992</v>
      </c>
      <c r="AI232">
        <v>1993</v>
      </c>
      <c r="AJ232">
        <v>1994</v>
      </c>
      <c r="AK232">
        <v>1995</v>
      </c>
      <c r="AL232">
        <v>1996</v>
      </c>
      <c r="AM232">
        <v>1997</v>
      </c>
      <c r="AN232">
        <v>1998</v>
      </c>
      <c r="AO232">
        <v>1999</v>
      </c>
      <c r="AP232">
        <v>2000</v>
      </c>
      <c r="AQ232">
        <v>2001</v>
      </c>
      <c r="AR232">
        <v>2002</v>
      </c>
      <c r="AS232">
        <v>2003</v>
      </c>
      <c r="AT232">
        <v>2004</v>
      </c>
      <c r="AU232">
        <v>2005</v>
      </c>
      <c r="AV232">
        <v>2006</v>
      </c>
      <c r="AW232">
        <v>2007</v>
      </c>
      <c r="AX232">
        <v>2008</v>
      </c>
      <c r="AY232">
        <v>2009</v>
      </c>
      <c r="AZ232">
        <v>2010</v>
      </c>
      <c r="BA232">
        <v>2011</v>
      </c>
      <c r="BB232">
        <v>2012</v>
      </c>
      <c r="BC232">
        <v>2013</v>
      </c>
      <c r="BD232">
        <v>2014</v>
      </c>
      <c r="BE232">
        <v>2015</v>
      </c>
      <c r="BF232">
        <v>2016</v>
      </c>
      <c r="BG232">
        <v>2017</v>
      </c>
    </row>
    <row r="233" spans="1:63" ht="15" customHeight="1" x14ac:dyDescent="0.25">
      <c r="A233" t="s">
        <v>1230</v>
      </c>
      <c r="C233" s="77"/>
      <c r="D233" t="s">
        <v>33</v>
      </c>
      <c r="E233" s="45" t="s">
        <v>34</v>
      </c>
      <c r="F233" s="7" t="s">
        <v>1303</v>
      </c>
      <c r="G233" s="45" t="s">
        <v>34</v>
      </c>
      <c r="H233" s="45" t="s">
        <v>1872</v>
      </c>
      <c r="I233">
        <f t="shared" si="24"/>
        <v>1981</v>
      </c>
      <c r="J233">
        <f t="shared" si="25"/>
        <v>2017</v>
      </c>
      <c r="K233" s="2" t="str">
        <f t="shared" si="26"/>
        <v>-</v>
      </c>
      <c r="W233">
        <v>1981</v>
      </c>
      <c r="X233">
        <v>1982</v>
      </c>
      <c r="Y233">
        <v>1983</v>
      </c>
      <c r="Z233">
        <v>1984</v>
      </c>
      <c r="AA233">
        <v>1985</v>
      </c>
      <c r="AB233">
        <v>1986</v>
      </c>
      <c r="AC233">
        <v>1987</v>
      </c>
      <c r="AD233">
        <v>1988</v>
      </c>
      <c r="AE233">
        <v>1989</v>
      </c>
      <c r="AF233">
        <v>1990</v>
      </c>
      <c r="AG233">
        <v>1991</v>
      </c>
      <c r="AH233">
        <v>1992</v>
      </c>
      <c r="AI233">
        <v>1993</v>
      </c>
      <c r="AJ233">
        <v>1994</v>
      </c>
      <c r="AK233">
        <v>1995</v>
      </c>
      <c r="AL233">
        <v>1996</v>
      </c>
      <c r="AM233">
        <v>1997</v>
      </c>
      <c r="AN233">
        <v>1998</v>
      </c>
      <c r="AO233">
        <v>1999</v>
      </c>
      <c r="AP233">
        <v>2000</v>
      </c>
      <c r="AQ233">
        <v>2001</v>
      </c>
      <c r="AR233">
        <v>2002</v>
      </c>
      <c r="AS233">
        <v>2003</v>
      </c>
      <c r="AT233">
        <v>2004</v>
      </c>
      <c r="AU233">
        <v>2005</v>
      </c>
      <c r="AV233">
        <v>2006</v>
      </c>
      <c r="AW233">
        <v>2007</v>
      </c>
      <c r="AX233">
        <v>2008</v>
      </c>
      <c r="AY233">
        <v>2009</v>
      </c>
      <c r="AZ233">
        <v>2010</v>
      </c>
      <c r="BA233">
        <v>2011</v>
      </c>
      <c r="BB233">
        <v>2012</v>
      </c>
      <c r="BC233">
        <v>2013</v>
      </c>
      <c r="BD233">
        <v>2014</v>
      </c>
      <c r="BE233">
        <v>2015</v>
      </c>
      <c r="BF233">
        <v>2016</v>
      </c>
      <c r="BG233">
        <v>2017</v>
      </c>
    </row>
    <row r="234" spans="1:63" ht="15" customHeight="1" x14ac:dyDescent="0.25">
      <c r="A234" t="s">
        <v>1230</v>
      </c>
      <c r="C234" s="77"/>
      <c r="D234" s="15" t="s">
        <v>56</v>
      </c>
      <c r="E234" s="48" t="s">
        <v>57</v>
      </c>
      <c r="F234" s="49"/>
      <c r="G234" s="48" t="s">
        <v>1873</v>
      </c>
      <c r="H234" s="48" t="s">
        <v>1874</v>
      </c>
      <c r="I234" s="15">
        <f t="shared" si="24"/>
        <v>1992</v>
      </c>
      <c r="J234" s="15">
        <f t="shared" si="25"/>
        <v>2004</v>
      </c>
      <c r="K234" s="2" t="str">
        <f t="shared" si="26"/>
        <v>-</v>
      </c>
      <c r="AH234">
        <v>1992</v>
      </c>
      <c r="AI234">
        <v>1993</v>
      </c>
      <c r="AJ234">
        <v>1994</v>
      </c>
      <c r="AK234">
        <v>1995</v>
      </c>
      <c r="AL234">
        <v>1996</v>
      </c>
      <c r="AM234">
        <v>1997</v>
      </c>
      <c r="AN234">
        <v>1998</v>
      </c>
      <c r="AO234">
        <v>1999</v>
      </c>
      <c r="AP234">
        <v>2000</v>
      </c>
      <c r="AQ234">
        <v>2001</v>
      </c>
      <c r="AR234">
        <v>2002</v>
      </c>
      <c r="AS234">
        <v>2003</v>
      </c>
      <c r="AT234">
        <v>2004</v>
      </c>
    </row>
    <row r="235" spans="1:63" ht="15" customHeight="1" x14ac:dyDescent="0.25">
      <c r="A235" t="s">
        <v>1230</v>
      </c>
      <c r="C235" s="77"/>
      <c r="D235" t="s">
        <v>58</v>
      </c>
      <c r="E235" s="45" t="s">
        <v>962</v>
      </c>
      <c r="G235" s="45" t="s">
        <v>1875</v>
      </c>
      <c r="H235" s="45" t="s">
        <v>1876</v>
      </c>
      <c r="I235">
        <f t="shared" si="24"/>
        <v>1981</v>
      </c>
      <c r="J235">
        <f t="shared" si="25"/>
        <v>2017</v>
      </c>
      <c r="K235" s="2" t="str">
        <f t="shared" si="26"/>
        <v>-</v>
      </c>
      <c r="W235">
        <v>1981</v>
      </c>
      <c r="X235">
        <v>1982</v>
      </c>
      <c r="Y235">
        <v>1983</v>
      </c>
      <c r="Z235">
        <v>1984</v>
      </c>
      <c r="AA235">
        <v>1985</v>
      </c>
      <c r="AB235">
        <v>1986</v>
      </c>
      <c r="AC235">
        <v>1987</v>
      </c>
      <c r="AD235">
        <v>1988</v>
      </c>
      <c r="AE235">
        <v>1989</v>
      </c>
      <c r="AF235">
        <v>1990</v>
      </c>
      <c r="AG235">
        <v>1991</v>
      </c>
      <c r="AH235">
        <v>1992</v>
      </c>
      <c r="AI235">
        <v>1993</v>
      </c>
      <c r="AJ235">
        <v>1994</v>
      </c>
      <c r="AK235">
        <v>1995</v>
      </c>
      <c r="AL235">
        <v>1996</v>
      </c>
      <c r="AM235">
        <v>1997</v>
      </c>
      <c r="AN235">
        <v>1998</v>
      </c>
      <c r="AO235">
        <v>1999</v>
      </c>
      <c r="AP235">
        <v>2000</v>
      </c>
      <c r="AQ235">
        <v>2001</v>
      </c>
      <c r="AR235">
        <v>2002</v>
      </c>
      <c r="AS235">
        <v>2003</v>
      </c>
      <c r="AT235">
        <v>2004</v>
      </c>
      <c r="AU235">
        <v>2005</v>
      </c>
      <c r="AV235">
        <v>2006</v>
      </c>
      <c r="AW235">
        <v>2007</v>
      </c>
      <c r="AX235">
        <v>2008</v>
      </c>
      <c r="AY235">
        <v>2009</v>
      </c>
      <c r="AZ235">
        <v>2010</v>
      </c>
      <c r="BA235">
        <v>2011</v>
      </c>
      <c r="BB235">
        <v>2012</v>
      </c>
      <c r="BC235">
        <v>2013</v>
      </c>
      <c r="BD235">
        <v>2014</v>
      </c>
      <c r="BE235">
        <v>2015</v>
      </c>
      <c r="BF235">
        <v>2016</v>
      </c>
      <c r="BG235">
        <v>2017</v>
      </c>
    </row>
    <row r="236" spans="1:63" ht="15" customHeight="1" x14ac:dyDescent="0.25">
      <c r="A236" t="s">
        <v>1230</v>
      </c>
      <c r="C236" s="77"/>
      <c r="D236" t="s">
        <v>47</v>
      </c>
      <c r="E236" s="45" t="s">
        <v>963</v>
      </c>
      <c r="G236" s="45" t="s">
        <v>59</v>
      </c>
      <c r="H236" s="45" t="s">
        <v>1558</v>
      </c>
      <c r="I236">
        <f t="shared" si="24"/>
        <v>1981</v>
      </c>
      <c r="J236">
        <f t="shared" si="25"/>
        <v>2017</v>
      </c>
      <c r="K236" s="2" t="str">
        <f t="shared" si="26"/>
        <v>-</v>
      </c>
      <c r="W236">
        <v>1981</v>
      </c>
      <c r="X236">
        <v>1982</v>
      </c>
      <c r="Y236">
        <v>1983</v>
      </c>
      <c r="Z236">
        <v>1984</v>
      </c>
      <c r="AA236">
        <v>1985</v>
      </c>
      <c r="AB236">
        <v>1986</v>
      </c>
      <c r="AC236">
        <v>1987</v>
      </c>
      <c r="AD236">
        <v>1988</v>
      </c>
      <c r="AE236">
        <v>1989</v>
      </c>
      <c r="AF236">
        <v>1990</v>
      </c>
      <c r="AG236">
        <v>1991</v>
      </c>
      <c r="AH236">
        <v>1992</v>
      </c>
      <c r="AI236">
        <v>1993</v>
      </c>
      <c r="AJ236">
        <v>1994</v>
      </c>
      <c r="AK236">
        <v>1995</v>
      </c>
      <c r="AL236">
        <v>1996</v>
      </c>
      <c r="AM236">
        <v>1997</v>
      </c>
      <c r="AN236">
        <v>1998</v>
      </c>
      <c r="AO236">
        <v>1999</v>
      </c>
      <c r="AP236">
        <v>2000</v>
      </c>
      <c r="AQ236">
        <v>2001</v>
      </c>
      <c r="AR236">
        <v>2002</v>
      </c>
      <c r="AS236">
        <v>2003</v>
      </c>
      <c r="AT236">
        <v>2004</v>
      </c>
      <c r="AU236">
        <v>2005</v>
      </c>
      <c r="AV236">
        <v>2006</v>
      </c>
      <c r="AW236">
        <v>2007</v>
      </c>
      <c r="AX236">
        <v>2008</v>
      </c>
      <c r="AY236">
        <v>2009</v>
      </c>
      <c r="AZ236">
        <v>2010</v>
      </c>
      <c r="BA236">
        <v>2011</v>
      </c>
      <c r="BB236">
        <v>2012</v>
      </c>
      <c r="BC236">
        <v>2013</v>
      </c>
      <c r="BD236">
        <v>2014</v>
      </c>
      <c r="BE236">
        <v>2015</v>
      </c>
      <c r="BF236">
        <v>2016</v>
      </c>
      <c r="BG236">
        <v>2017</v>
      </c>
    </row>
    <row r="237" spans="1:63" ht="15" customHeight="1" x14ac:dyDescent="0.25">
      <c r="A237" t="s">
        <v>1230</v>
      </c>
      <c r="C237" s="77"/>
      <c r="D237" t="s">
        <v>964</v>
      </c>
      <c r="E237" s="45" t="s">
        <v>760</v>
      </c>
      <c r="F237" s="49"/>
      <c r="G237" s="45"/>
      <c r="H237" s="45"/>
      <c r="I237">
        <f t="shared" si="24"/>
        <v>2015</v>
      </c>
      <c r="J237">
        <f t="shared" si="25"/>
        <v>2017</v>
      </c>
      <c r="K237" s="2" t="str">
        <f t="shared" si="26"/>
        <v>-</v>
      </c>
      <c r="BE237">
        <v>2015</v>
      </c>
      <c r="BF237">
        <v>2016</v>
      </c>
      <c r="BG237">
        <v>2017</v>
      </c>
    </row>
    <row r="238" spans="1:63" ht="15" customHeight="1" x14ac:dyDescent="0.25">
      <c r="A238" t="s">
        <v>1230</v>
      </c>
      <c r="C238" s="77"/>
      <c r="D238" t="s">
        <v>60</v>
      </c>
      <c r="E238" s="45" t="s">
        <v>61</v>
      </c>
      <c r="G238" s="45" t="s">
        <v>1877</v>
      </c>
      <c r="H238" s="45" t="s">
        <v>1878</v>
      </c>
      <c r="I238">
        <f t="shared" si="24"/>
        <v>1981</v>
      </c>
      <c r="J238">
        <f t="shared" si="25"/>
        <v>2014</v>
      </c>
      <c r="K238" s="2" t="str">
        <f t="shared" si="26"/>
        <v>Yes</v>
      </c>
      <c r="W238">
        <v>1981</v>
      </c>
      <c r="X238">
        <v>1982</v>
      </c>
      <c r="Y238">
        <v>1983</v>
      </c>
      <c r="Z238">
        <v>1984</v>
      </c>
      <c r="AA238">
        <v>1985</v>
      </c>
      <c r="AB238">
        <v>1986</v>
      </c>
      <c r="AC238">
        <v>1987</v>
      </c>
      <c r="AD238">
        <v>1988</v>
      </c>
      <c r="AE238">
        <v>1989</v>
      </c>
      <c r="AF238">
        <v>1990</v>
      </c>
      <c r="AG238">
        <v>1991</v>
      </c>
      <c r="AH238">
        <v>1992</v>
      </c>
      <c r="AI238">
        <v>1993</v>
      </c>
      <c r="AJ238">
        <v>1994</v>
      </c>
      <c r="AK238">
        <v>1995</v>
      </c>
      <c r="AL238">
        <v>1996</v>
      </c>
      <c r="AM238">
        <v>1997</v>
      </c>
      <c r="AN238">
        <v>1998</v>
      </c>
      <c r="AO238">
        <v>1999</v>
      </c>
      <c r="AP238">
        <v>2000</v>
      </c>
      <c r="AQ238">
        <v>2001</v>
      </c>
      <c r="AR238">
        <v>2002</v>
      </c>
      <c r="AS238">
        <v>2003</v>
      </c>
      <c r="AT238">
        <v>2004</v>
      </c>
      <c r="BD238">
        <v>2014</v>
      </c>
    </row>
    <row r="239" spans="1:63" ht="15" customHeight="1" x14ac:dyDescent="0.25">
      <c r="A239" t="s">
        <v>1230</v>
      </c>
      <c r="C239" s="77"/>
      <c r="D239" t="s">
        <v>62</v>
      </c>
      <c r="E239" s="45" t="s">
        <v>12</v>
      </c>
      <c r="F239" s="7" t="s">
        <v>1303</v>
      </c>
      <c r="G239" s="45" t="s">
        <v>1879</v>
      </c>
      <c r="H239" s="45" t="s">
        <v>1880</v>
      </c>
      <c r="I239">
        <f t="shared" si="24"/>
        <v>1981</v>
      </c>
      <c r="J239">
        <f t="shared" si="25"/>
        <v>2017</v>
      </c>
      <c r="K239" s="2" t="str">
        <f t="shared" si="26"/>
        <v>-</v>
      </c>
      <c r="W239">
        <v>1981</v>
      </c>
      <c r="X239">
        <v>1982</v>
      </c>
      <c r="Y239">
        <v>1983</v>
      </c>
      <c r="Z239">
        <v>1984</v>
      </c>
      <c r="AA239">
        <v>1985</v>
      </c>
      <c r="AB239">
        <v>1986</v>
      </c>
      <c r="AC239">
        <v>1987</v>
      </c>
      <c r="AD239">
        <v>1988</v>
      </c>
      <c r="AE239">
        <v>1989</v>
      </c>
      <c r="AF239">
        <v>1990</v>
      </c>
      <c r="AG239">
        <v>1991</v>
      </c>
      <c r="AH239">
        <v>1992</v>
      </c>
      <c r="AI239">
        <v>1993</v>
      </c>
      <c r="AJ239">
        <v>1994</v>
      </c>
      <c r="AK239">
        <v>1995</v>
      </c>
      <c r="AL239">
        <v>1996</v>
      </c>
      <c r="AM239">
        <v>1997</v>
      </c>
      <c r="AN239">
        <v>1998</v>
      </c>
      <c r="AO239">
        <v>1999</v>
      </c>
      <c r="AP239">
        <v>2000</v>
      </c>
      <c r="AQ239">
        <v>2001</v>
      </c>
      <c r="AR239">
        <v>2002</v>
      </c>
      <c r="AS239">
        <v>2003</v>
      </c>
      <c r="AT239">
        <v>2004</v>
      </c>
      <c r="AU239">
        <v>2005</v>
      </c>
      <c r="AV239">
        <v>2006</v>
      </c>
      <c r="AW239">
        <v>2007</v>
      </c>
      <c r="AX239">
        <v>2008</v>
      </c>
      <c r="AY239">
        <v>2009</v>
      </c>
      <c r="AZ239">
        <v>2010</v>
      </c>
      <c r="BA239">
        <v>2011</v>
      </c>
      <c r="BB239">
        <v>2012</v>
      </c>
      <c r="BC239">
        <v>2013</v>
      </c>
      <c r="BD239">
        <v>2014</v>
      </c>
      <c r="BE239">
        <v>2015</v>
      </c>
      <c r="BF239">
        <v>2016</v>
      </c>
      <c r="BG239">
        <v>2017</v>
      </c>
    </row>
    <row r="240" spans="1:63" ht="15" customHeight="1" x14ac:dyDescent="0.25">
      <c r="A240" t="s">
        <v>1230</v>
      </c>
      <c r="C240" s="77"/>
      <c r="D240" t="s">
        <v>63</v>
      </c>
      <c r="E240" s="45" t="s">
        <v>965</v>
      </c>
      <c r="G240" s="45" t="s">
        <v>1881</v>
      </c>
      <c r="H240" s="45" t="s">
        <v>1882</v>
      </c>
      <c r="I240">
        <f t="shared" si="24"/>
        <v>1981</v>
      </c>
      <c r="J240">
        <f t="shared" si="25"/>
        <v>2017</v>
      </c>
      <c r="K240" s="2" t="str">
        <f t="shared" si="26"/>
        <v>-</v>
      </c>
      <c r="W240">
        <v>1981</v>
      </c>
      <c r="X240">
        <v>1982</v>
      </c>
      <c r="Y240">
        <v>1983</v>
      </c>
      <c r="Z240">
        <v>1984</v>
      </c>
      <c r="AA240">
        <v>1985</v>
      </c>
      <c r="AB240">
        <v>1986</v>
      </c>
      <c r="AC240">
        <v>1987</v>
      </c>
      <c r="AD240">
        <v>1988</v>
      </c>
      <c r="AE240">
        <v>1989</v>
      </c>
      <c r="AF240">
        <v>1990</v>
      </c>
      <c r="AG240">
        <v>1991</v>
      </c>
      <c r="AH240">
        <v>1992</v>
      </c>
      <c r="AI240">
        <v>1993</v>
      </c>
      <c r="AJ240">
        <v>1994</v>
      </c>
      <c r="AK240">
        <v>1995</v>
      </c>
      <c r="AL240">
        <v>1996</v>
      </c>
      <c r="AM240">
        <v>1997</v>
      </c>
      <c r="AN240">
        <v>1998</v>
      </c>
      <c r="AO240">
        <v>1999</v>
      </c>
      <c r="AP240">
        <v>2000</v>
      </c>
      <c r="AQ240">
        <v>2001</v>
      </c>
      <c r="AR240">
        <v>2002</v>
      </c>
      <c r="AS240">
        <v>2003</v>
      </c>
      <c r="AT240">
        <v>2004</v>
      </c>
      <c r="AU240">
        <v>2005</v>
      </c>
      <c r="AV240">
        <v>2006</v>
      </c>
      <c r="AW240">
        <v>2007</v>
      </c>
      <c r="AX240">
        <v>2008</v>
      </c>
      <c r="AY240">
        <v>2009</v>
      </c>
      <c r="AZ240">
        <v>2010</v>
      </c>
      <c r="BA240">
        <v>2011</v>
      </c>
      <c r="BB240">
        <v>2012</v>
      </c>
      <c r="BC240">
        <v>2013</v>
      </c>
      <c r="BD240">
        <v>2014</v>
      </c>
      <c r="BE240">
        <v>2015</v>
      </c>
      <c r="BF240">
        <v>2016</v>
      </c>
      <c r="BG240">
        <v>2017</v>
      </c>
    </row>
    <row r="241" spans="1:65" ht="15" customHeight="1" x14ac:dyDescent="0.25">
      <c r="C241" s="63"/>
      <c r="E241" s="45"/>
      <c r="G241" s="45"/>
      <c r="H241" s="45"/>
    </row>
    <row r="242" spans="1:65" ht="15" customHeight="1" x14ac:dyDescent="0.25">
      <c r="A242" t="s">
        <v>1272</v>
      </c>
      <c r="B242" s="1" t="str">
        <f>A242&amp;J242</f>
        <v>BUA2015</v>
      </c>
      <c r="C242" s="77"/>
      <c r="D242" t="s">
        <v>761</v>
      </c>
      <c r="E242" s="45" t="s">
        <v>762</v>
      </c>
      <c r="G242" s="45" t="s">
        <v>1675</v>
      </c>
      <c r="H242" s="45" t="s">
        <v>1676</v>
      </c>
      <c r="J242">
        <f t="shared" si="25"/>
        <v>2015</v>
      </c>
      <c r="BE242">
        <v>2015</v>
      </c>
    </row>
    <row r="243" spans="1:65" ht="15" customHeight="1" x14ac:dyDescent="0.25">
      <c r="A243" t="s">
        <v>1272</v>
      </c>
      <c r="C243" s="77"/>
      <c r="D243" t="s">
        <v>763</v>
      </c>
      <c r="E243" s="45" t="s">
        <v>764</v>
      </c>
      <c r="G243" s="45" t="s">
        <v>1677</v>
      </c>
      <c r="H243" s="45" t="s">
        <v>1678</v>
      </c>
      <c r="J243">
        <f t="shared" si="25"/>
        <v>2015</v>
      </c>
      <c r="BE243">
        <v>2015</v>
      </c>
    </row>
    <row r="244" spans="1:65" ht="15" customHeight="1" x14ac:dyDescent="0.25">
      <c r="A244" t="s">
        <v>1272</v>
      </c>
      <c r="C244" s="77"/>
      <c r="D244" t="s">
        <v>765</v>
      </c>
      <c r="E244" s="45" t="s">
        <v>766</v>
      </c>
      <c r="G244" s="45" t="s">
        <v>1679</v>
      </c>
      <c r="H244" s="45" t="s">
        <v>1680</v>
      </c>
      <c r="J244">
        <f t="shared" si="25"/>
        <v>2015</v>
      </c>
      <c r="BE244">
        <v>2015</v>
      </c>
    </row>
    <row r="245" spans="1:65" ht="15" customHeight="1" x14ac:dyDescent="0.25">
      <c r="A245" t="s">
        <v>1272</v>
      </c>
      <c r="C245" s="77"/>
      <c r="D245" t="s">
        <v>767</v>
      </c>
      <c r="E245" s="45" t="s">
        <v>12</v>
      </c>
      <c r="G245" s="45" t="s">
        <v>768</v>
      </c>
      <c r="H245" s="45" t="s">
        <v>1681</v>
      </c>
      <c r="J245">
        <f t="shared" si="25"/>
        <v>2015</v>
      </c>
      <c r="BE245">
        <v>2015</v>
      </c>
    </row>
    <row r="246" spans="1:65" ht="15" customHeight="1" x14ac:dyDescent="0.25">
      <c r="A246" t="s">
        <v>1272</v>
      </c>
      <c r="C246" s="77"/>
      <c r="D246" t="s">
        <v>769</v>
      </c>
      <c r="E246" s="45" t="s">
        <v>770</v>
      </c>
      <c r="G246" s="45" t="s">
        <v>1688</v>
      </c>
      <c r="H246" s="45" t="s">
        <v>1689</v>
      </c>
      <c r="J246">
        <f t="shared" si="25"/>
        <v>2015</v>
      </c>
      <c r="BE246">
        <v>2015</v>
      </c>
    </row>
    <row r="247" spans="1:65" ht="15" customHeight="1" x14ac:dyDescent="0.25">
      <c r="A247" t="s">
        <v>1272</v>
      </c>
      <c r="C247" s="77"/>
      <c r="D247" t="s">
        <v>21</v>
      </c>
      <c r="E247" s="45" t="s">
        <v>12</v>
      </c>
      <c r="F247" s="7" t="s">
        <v>1303</v>
      </c>
      <c r="G247" s="45" t="s">
        <v>733</v>
      </c>
      <c r="H247" s="45" t="s">
        <v>1682</v>
      </c>
      <c r="J247">
        <f t="shared" si="25"/>
        <v>2015</v>
      </c>
      <c r="BE247">
        <v>2015</v>
      </c>
    </row>
    <row r="248" spans="1:65" ht="15" customHeight="1" x14ac:dyDescent="0.25">
      <c r="A248" t="s">
        <v>1272</v>
      </c>
      <c r="C248" s="77"/>
      <c r="D248" t="s">
        <v>771</v>
      </c>
      <c r="E248" s="45" t="s">
        <v>772</v>
      </c>
      <c r="G248" s="45" t="s">
        <v>772</v>
      </c>
      <c r="H248" s="45" t="s">
        <v>1683</v>
      </c>
      <c r="J248">
        <f t="shared" si="25"/>
        <v>2015</v>
      </c>
      <c r="BE248">
        <v>2015</v>
      </c>
    </row>
    <row r="249" spans="1:65" ht="15" customHeight="1" x14ac:dyDescent="0.25">
      <c r="A249" t="s">
        <v>1272</v>
      </c>
      <c r="C249" s="77"/>
      <c r="D249" t="s">
        <v>773</v>
      </c>
      <c r="E249" s="45" t="s">
        <v>774</v>
      </c>
      <c r="G249" s="45" t="s">
        <v>774</v>
      </c>
      <c r="H249" s="45" t="s">
        <v>1684</v>
      </c>
      <c r="J249">
        <f t="shared" si="25"/>
        <v>2015</v>
      </c>
      <c r="BE249">
        <v>2015</v>
      </c>
    </row>
    <row r="250" spans="1:65" ht="15" customHeight="1" x14ac:dyDescent="0.25">
      <c r="A250" t="s">
        <v>1272</v>
      </c>
      <c r="C250" s="77"/>
      <c r="D250" t="s">
        <v>775</v>
      </c>
      <c r="E250" s="45" t="s">
        <v>776</v>
      </c>
      <c r="G250" s="45" t="s">
        <v>776</v>
      </c>
      <c r="H250" s="45" t="s">
        <v>1685</v>
      </c>
      <c r="J250">
        <f t="shared" si="25"/>
        <v>2015</v>
      </c>
      <c r="BE250">
        <v>2015</v>
      </c>
    </row>
    <row r="251" spans="1:65" ht="15" customHeight="1" x14ac:dyDescent="0.25">
      <c r="A251" t="s">
        <v>1272</v>
      </c>
      <c r="C251" s="77"/>
      <c r="D251" t="s">
        <v>777</v>
      </c>
      <c r="E251" s="45" t="s">
        <v>778</v>
      </c>
      <c r="G251" s="45" t="s">
        <v>1686</v>
      </c>
      <c r="H251" s="45" t="s">
        <v>1687</v>
      </c>
      <c r="J251">
        <f>MAX(L251:BT251)</f>
        <v>2015</v>
      </c>
      <c r="BE251">
        <v>2015</v>
      </c>
    </row>
    <row r="252" spans="1:65" ht="15" customHeight="1" x14ac:dyDescent="0.25">
      <c r="A252" t="s">
        <v>1272</v>
      </c>
      <c r="C252" s="77"/>
      <c r="D252" t="s">
        <v>876</v>
      </c>
      <c r="E252" s="45" t="s">
        <v>877</v>
      </c>
      <c r="G252" s="45" t="s">
        <v>877</v>
      </c>
      <c r="H252" s="45" t="s">
        <v>877</v>
      </c>
      <c r="J252">
        <f>MAX(L252:BT252)</f>
        <v>2015</v>
      </c>
      <c r="BE252">
        <v>2015</v>
      </c>
    </row>
    <row r="253" spans="1:65" ht="15" customHeight="1" x14ac:dyDescent="0.25">
      <c r="B253" s="1"/>
      <c r="C253" s="63"/>
      <c r="E253" s="45"/>
      <c r="G253" s="45"/>
      <c r="H253" s="45"/>
    </row>
    <row r="254" spans="1:65" ht="15" customHeight="1" x14ac:dyDescent="0.25">
      <c r="A254" t="s">
        <v>2362</v>
      </c>
      <c r="B254" s="39" t="str">
        <f>A254&amp;J254</f>
        <v>BUAH2023</v>
      </c>
      <c r="C254" s="77"/>
      <c r="D254" t="s">
        <v>2364</v>
      </c>
      <c r="E254" s="45" t="s">
        <v>2365</v>
      </c>
      <c r="G254" s="45" t="s">
        <v>2485</v>
      </c>
      <c r="H254" s="45" t="s">
        <v>2494</v>
      </c>
      <c r="J254">
        <f t="shared" ref="J254:J318" si="27">MAX(L254:BT254)</f>
        <v>2023</v>
      </c>
      <c r="BM254">
        <v>2023</v>
      </c>
    </row>
    <row r="255" spans="1:65" ht="15" customHeight="1" x14ac:dyDescent="0.25">
      <c r="A255" t="s">
        <v>2362</v>
      </c>
      <c r="C255" s="77"/>
      <c r="D255" t="s">
        <v>2366</v>
      </c>
      <c r="E255" s="45" t="s">
        <v>2367</v>
      </c>
      <c r="G255" s="45" t="s">
        <v>2486</v>
      </c>
      <c r="H255" s="45" t="s">
        <v>2493</v>
      </c>
      <c r="J255">
        <f t="shared" si="27"/>
        <v>2023</v>
      </c>
      <c r="BM255">
        <v>2023</v>
      </c>
    </row>
    <row r="256" spans="1:65" ht="15" customHeight="1" x14ac:dyDescent="0.25">
      <c r="A256" t="s">
        <v>2362</v>
      </c>
      <c r="C256" s="77"/>
      <c r="D256" t="s">
        <v>2368</v>
      </c>
      <c r="E256" s="45" t="s">
        <v>2369</v>
      </c>
      <c r="G256" s="45" t="s">
        <v>2487</v>
      </c>
      <c r="H256" s="45" t="s">
        <v>2492</v>
      </c>
      <c r="J256">
        <f t="shared" si="27"/>
        <v>2023</v>
      </c>
      <c r="BM256">
        <v>2023</v>
      </c>
    </row>
    <row r="257" spans="1:65" ht="15" customHeight="1" x14ac:dyDescent="0.25">
      <c r="A257" t="s">
        <v>2362</v>
      </c>
      <c r="C257" s="77"/>
      <c r="D257" t="s">
        <v>2370</v>
      </c>
      <c r="E257" s="45" t="s">
        <v>2371</v>
      </c>
      <c r="G257" s="45" t="s">
        <v>2488</v>
      </c>
      <c r="H257" s="45" t="s">
        <v>2490</v>
      </c>
      <c r="J257">
        <f t="shared" si="27"/>
        <v>2023</v>
      </c>
      <c r="BM257">
        <v>2023</v>
      </c>
    </row>
    <row r="258" spans="1:65" ht="15" customHeight="1" x14ac:dyDescent="0.25">
      <c r="A258" t="s">
        <v>2362</v>
      </c>
      <c r="C258" s="77"/>
      <c r="D258" t="s">
        <v>2372</v>
      </c>
      <c r="E258" s="45" t="s">
        <v>2373</v>
      </c>
      <c r="G258" s="45" t="s">
        <v>2373</v>
      </c>
      <c r="H258" s="45" t="s">
        <v>2519</v>
      </c>
      <c r="J258">
        <f t="shared" si="27"/>
        <v>2023</v>
      </c>
      <c r="BM258">
        <v>2023</v>
      </c>
    </row>
    <row r="259" spans="1:65" ht="15" customHeight="1" x14ac:dyDescent="0.25">
      <c r="A259" t="s">
        <v>2362</v>
      </c>
      <c r="C259" s="77"/>
      <c r="D259" t="s">
        <v>2374</v>
      </c>
      <c r="E259" s="45" t="s">
        <v>2375</v>
      </c>
      <c r="G259" s="45" t="s">
        <v>2375</v>
      </c>
      <c r="H259" s="45" t="s">
        <v>2491</v>
      </c>
      <c r="J259">
        <f t="shared" si="27"/>
        <v>2023</v>
      </c>
      <c r="BM259">
        <v>2023</v>
      </c>
    </row>
    <row r="260" spans="1:65" ht="15" customHeight="1" x14ac:dyDescent="0.25">
      <c r="A260" t="s">
        <v>2362</v>
      </c>
      <c r="C260" s="77"/>
      <c r="D260" t="s">
        <v>2753</v>
      </c>
      <c r="E260" s="45"/>
      <c r="G260" s="45"/>
      <c r="H260" s="45"/>
      <c r="J260">
        <f>MAX(L260:BT260)</f>
        <v>2023</v>
      </c>
      <c r="BM260">
        <v>2023</v>
      </c>
    </row>
    <row r="261" spans="1:65" ht="15" customHeight="1" x14ac:dyDescent="0.25">
      <c r="A261" t="s">
        <v>2362</v>
      </c>
      <c r="C261" s="77"/>
      <c r="D261" t="s">
        <v>763</v>
      </c>
      <c r="E261" s="45" t="s">
        <v>764</v>
      </c>
      <c r="G261" s="45" t="s">
        <v>764</v>
      </c>
      <c r="H261" s="45" t="s">
        <v>1678</v>
      </c>
      <c r="J261">
        <f t="shared" si="27"/>
        <v>2023</v>
      </c>
      <c r="BM261">
        <v>2023</v>
      </c>
    </row>
    <row r="262" spans="1:65" ht="15" customHeight="1" x14ac:dyDescent="0.25">
      <c r="A262" t="s">
        <v>2362</v>
      </c>
      <c r="C262" s="77"/>
      <c r="D262" t="s">
        <v>765</v>
      </c>
      <c r="E262" s="45" t="s">
        <v>766</v>
      </c>
      <c r="G262" s="45" t="s">
        <v>766</v>
      </c>
      <c r="H262" s="45" t="s">
        <v>1680</v>
      </c>
      <c r="J262">
        <f t="shared" si="27"/>
        <v>2023</v>
      </c>
      <c r="BM262">
        <v>2023</v>
      </c>
    </row>
    <row r="263" spans="1:65" ht="15" customHeight="1" x14ac:dyDescent="0.25">
      <c r="A263" t="s">
        <v>2362</v>
      </c>
      <c r="C263" s="77"/>
      <c r="D263" t="s">
        <v>2376</v>
      </c>
      <c r="E263" s="45" t="s">
        <v>2377</v>
      </c>
      <c r="G263" s="45" t="s">
        <v>2458</v>
      </c>
      <c r="H263" s="45" t="s">
        <v>2495</v>
      </c>
      <c r="J263">
        <f t="shared" si="27"/>
        <v>2023</v>
      </c>
      <c r="BM263">
        <v>2023</v>
      </c>
    </row>
    <row r="264" spans="1:65" ht="15" customHeight="1" x14ac:dyDescent="0.25">
      <c r="A264" t="s">
        <v>2362</v>
      </c>
      <c r="C264" s="77"/>
      <c r="D264" t="s">
        <v>2378</v>
      </c>
      <c r="E264" s="45" t="s">
        <v>2379</v>
      </c>
      <c r="G264" s="45" t="s">
        <v>2496</v>
      </c>
      <c r="H264" s="45" t="s">
        <v>2501</v>
      </c>
      <c r="J264">
        <f t="shared" si="27"/>
        <v>2023</v>
      </c>
      <c r="BM264">
        <v>2023</v>
      </c>
    </row>
    <row r="265" spans="1:65" ht="15" customHeight="1" x14ac:dyDescent="0.25">
      <c r="A265" t="s">
        <v>2362</v>
      </c>
      <c r="C265" s="77"/>
      <c r="D265" t="s">
        <v>2380</v>
      </c>
      <c r="E265" s="45" t="s">
        <v>2381</v>
      </c>
      <c r="G265" s="45" t="s">
        <v>2497</v>
      </c>
      <c r="H265" s="45" t="s">
        <v>2502</v>
      </c>
      <c r="J265">
        <f t="shared" si="27"/>
        <v>2023</v>
      </c>
      <c r="BM265">
        <v>2023</v>
      </c>
    </row>
    <row r="266" spans="1:65" ht="15" customHeight="1" x14ac:dyDescent="0.25">
      <c r="A266" t="s">
        <v>2362</v>
      </c>
      <c r="C266" s="77"/>
      <c r="D266" t="s">
        <v>2382</v>
      </c>
      <c r="E266" s="45" t="s">
        <v>2383</v>
      </c>
      <c r="G266" s="45" t="s">
        <v>2498</v>
      </c>
      <c r="H266" s="45" t="s">
        <v>2503</v>
      </c>
      <c r="J266">
        <f t="shared" si="27"/>
        <v>2023</v>
      </c>
      <c r="BM266">
        <v>2023</v>
      </c>
    </row>
    <row r="267" spans="1:65" ht="15" customHeight="1" x14ac:dyDescent="0.25">
      <c r="A267" t="s">
        <v>2362</v>
      </c>
      <c r="C267" s="77"/>
      <c r="D267" t="s">
        <v>2384</v>
      </c>
      <c r="E267" s="45" t="s">
        <v>2385</v>
      </c>
      <c r="G267" s="45" t="s">
        <v>2499</v>
      </c>
      <c r="H267" s="45" t="s">
        <v>2504</v>
      </c>
      <c r="J267">
        <f t="shared" si="27"/>
        <v>2023</v>
      </c>
      <c r="BM267">
        <v>2023</v>
      </c>
    </row>
    <row r="268" spans="1:65" ht="15" customHeight="1" x14ac:dyDescent="0.25">
      <c r="A268" t="s">
        <v>2362</v>
      </c>
      <c r="C268" s="77"/>
      <c r="D268" t="s">
        <v>2386</v>
      </c>
      <c r="E268" s="45" t="s">
        <v>2387</v>
      </c>
      <c r="G268" s="45" t="s">
        <v>2500</v>
      </c>
      <c r="H268" s="45" t="s">
        <v>2505</v>
      </c>
      <c r="J268">
        <f t="shared" si="27"/>
        <v>2023</v>
      </c>
      <c r="BM268">
        <v>2023</v>
      </c>
    </row>
    <row r="269" spans="1:65" ht="15" customHeight="1" x14ac:dyDescent="0.25">
      <c r="A269" t="s">
        <v>2362</v>
      </c>
      <c r="C269" s="77"/>
      <c r="D269" t="s">
        <v>2388</v>
      </c>
      <c r="E269" s="45" t="s">
        <v>2389</v>
      </c>
      <c r="G269" s="45" t="s">
        <v>2389</v>
      </c>
      <c r="H269" s="45" t="s">
        <v>2506</v>
      </c>
      <c r="J269">
        <f t="shared" si="27"/>
        <v>2023</v>
      </c>
      <c r="BM269">
        <v>2023</v>
      </c>
    </row>
    <row r="270" spans="1:65" ht="15" customHeight="1" x14ac:dyDescent="0.25">
      <c r="A270" t="s">
        <v>2362</v>
      </c>
      <c r="C270" s="77"/>
      <c r="D270" t="s">
        <v>2391</v>
      </c>
      <c r="E270" s="45" t="s">
        <v>2392</v>
      </c>
      <c r="G270" s="45" t="s">
        <v>2484</v>
      </c>
      <c r="H270" s="45" t="s">
        <v>2520</v>
      </c>
      <c r="J270">
        <f t="shared" si="27"/>
        <v>2023</v>
      </c>
      <c r="BM270">
        <v>2023</v>
      </c>
    </row>
    <row r="271" spans="1:65" ht="15" customHeight="1" x14ac:dyDescent="0.25">
      <c r="A271" t="s">
        <v>2362</v>
      </c>
      <c r="C271" s="77"/>
      <c r="D271" t="s">
        <v>2393</v>
      </c>
      <c r="E271" s="45" t="s">
        <v>2394</v>
      </c>
      <c r="G271" s="45" t="s">
        <v>2394</v>
      </c>
      <c r="H271" s="45" t="s">
        <v>2507</v>
      </c>
      <c r="J271">
        <f t="shared" si="27"/>
        <v>2023</v>
      </c>
      <c r="BM271">
        <v>2023</v>
      </c>
    </row>
    <row r="272" spans="1:65" ht="15" customHeight="1" x14ac:dyDescent="0.25">
      <c r="A272" t="s">
        <v>2362</v>
      </c>
      <c r="C272" s="77"/>
      <c r="D272" t="s">
        <v>2395</v>
      </c>
      <c r="E272" s="45" t="s">
        <v>2396</v>
      </c>
      <c r="G272" s="45" t="s">
        <v>2477</v>
      </c>
      <c r="H272" s="45" t="s">
        <v>2508</v>
      </c>
      <c r="J272">
        <f t="shared" si="27"/>
        <v>2023</v>
      </c>
      <c r="BM272">
        <v>2023</v>
      </c>
    </row>
    <row r="273" spans="1:65" ht="15" customHeight="1" x14ac:dyDescent="0.25">
      <c r="A273" t="s">
        <v>2362</v>
      </c>
      <c r="C273" s="77"/>
      <c r="D273" t="s">
        <v>2397</v>
      </c>
      <c r="E273" s="45" t="s">
        <v>2398</v>
      </c>
      <c r="G273" s="45" t="s">
        <v>2478</v>
      </c>
      <c r="H273" s="45" t="s">
        <v>2509</v>
      </c>
      <c r="J273">
        <f t="shared" si="27"/>
        <v>2023</v>
      </c>
      <c r="BM273">
        <v>2023</v>
      </c>
    </row>
    <row r="274" spans="1:65" ht="15" customHeight="1" x14ac:dyDescent="0.25">
      <c r="A274" t="s">
        <v>2362</v>
      </c>
      <c r="C274" s="77"/>
      <c r="D274" t="s">
        <v>2399</v>
      </c>
      <c r="E274" s="45" t="s">
        <v>2400</v>
      </c>
      <c r="G274" s="45" t="s">
        <v>2479</v>
      </c>
      <c r="H274" s="45" t="s">
        <v>2510</v>
      </c>
      <c r="J274">
        <f t="shared" si="27"/>
        <v>2023</v>
      </c>
      <c r="BM274">
        <v>2023</v>
      </c>
    </row>
    <row r="275" spans="1:65" ht="15" customHeight="1" x14ac:dyDescent="0.25">
      <c r="A275" t="s">
        <v>2362</v>
      </c>
      <c r="C275" s="77"/>
      <c r="D275" t="s">
        <v>2401</v>
      </c>
      <c r="E275" s="45" t="s">
        <v>2402</v>
      </c>
      <c r="G275" s="45" t="s">
        <v>2480</v>
      </c>
      <c r="H275" s="45" t="s">
        <v>2511</v>
      </c>
      <c r="J275">
        <f t="shared" si="27"/>
        <v>2023</v>
      </c>
      <c r="BM275">
        <v>2023</v>
      </c>
    </row>
    <row r="276" spans="1:65" ht="15" customHeight="1" x14ac:dyDescent="0.25">
      <c r="A276" t="s">
        <v>2362</v>
      </c>
      <c r="C276" s="77"/>
      <c r="D276" t="s">
        <v>2403</v>
      </c>
      <c r="E276" s="45" t="s">
        <v>2404</v>
      </c>
      <c r="G276" s="45" t="s">
        <v>2481</v>
      </c>
      <c r="H276" s="45" t="s">
        <v>2512</v>
      </c>
      <c r="J276">
        <f t="shared" si="27"/>
        <v>2023</v>
      </c>
      <c r="BM276">
        <v>2023</v>
      </c>
    </row>
    <row r="277" spans="1:65" ht="15" customHeight="1" x14ac:dyDescent="0.25">
      <c r="A277" t="s">
        <v>2362</v>
      </c>
      <c r="C277" s="77"/>
      <c r="D277" t="s">
        <v>2405</v>
      </c>
      <c r="E277" s="45" t="s">
        <v>2406</v>
      </c>
      <c r="G277" s="45" t="s">
        <v>2482</v>
      </c>
      <c r="H277" s="45" t="s">
        <v>2513</v>
      </c>
      <c r="J277">
        <f t="shared" si="27"/>
        <v>2023</v>
      </c>
      <c r="BM277">
        <v>2023</v>
      </c>
    </row>
    <row r="278" spans="1:65" ht="15" customHeight="1" x14ac:dyDescent="0.25">
      <c r="A278" t="s">
        <v>2362</v>
      </c>
      <c r="C278" s="77"/>
      <c r="D278" t="s">
        <v>2407</v>
      </c>
      <c r="E278" s="45" t="s">
        <v>2408</v>
      </c>
      <c r="G278" s="45" t="s">
        <v>2483</v>
      </c>
      <c r="H278" s="45" t="s">
        <v>2514</v>
      </c>
      <c r="J278">
        <f t="shared" si="27"/>
        <v>2023</v>
      </c>
      <c r="BM278">
        <v>2023</v>
      </c>
    </row>
    <row r="279" spans="1:65" ht="15" customHeight="1" x14ac:dyDescent="0.25">
      <c r="A279" t="s">
        <v>2362</v>
      </c>
      <c r="C279" s="77"/>
      <c r="D279" t="s">
        <v>2409</v>
      </c>
      <c r="E279" s="45" t="s">
        <v>2410</v>
      </c>
      <c r="G279" s="45" t="s">
        <v>2410</v>
      </c>
      <c r="H279" s="45" t="s">
        <v>2515</v>
      </c>
      <c r="J279">
        <f t="shared" si="27"/>
        <v>2023</v>
      </c>
      <c r="BM279">
        <v>2023</v>
      </c>
    </row>
    <row r="280" spans="1:65" ht="15" customHeight="1" x14ac:dyDescent="0.25">
      <c r="A280" t="s">
        <v>2362</v>
      </c>
      <c r="C280" s="77"/>
      <c r="D280" t="s">
        <v>2411</v>
      </c>
      <c r="E280" s="45" t="s">
        <v>2412</v>
      </c>
      <c r="G280" s="45" t="s">
        <v>2457</v>
      </c>
      <c r="H280" s="45" t="s">
        <v>2516</v>
      </c>
      <c r="J280">
        <f t="shared" si="27"/>
        <v>2023</v>
      </c>
      <c r="BM280">
        <v>2023</v>
      </c>
    </row>
    <row r="281" spans="1:65" ht="15" customHeight="1" x14ac:dyDescent="0.25">
      <c r="A281" t="s">
        <v>2362</v>
      </c>
      <c r="C281" s="77"/>
      <c r="D281" t="s">
        <v>21</v>
      </c>
      <c r="E281" s="45" t="s">
        <v>733</v>
      </c>
      <c r="F281" s="7" t="s">
        <v>1303</v>
      </c>
      <c r="G281" s="45" t="s">
        <v>733</v>
      </c>
      <c r="H281" s="45" t="s">
        <v>1682</v>
      </c>
      <c r="J281">
        <f t="shared" si="27"/>
        <v>2023</v>
      </c>
      <c r="BM281">
        <v>2023</v>
      </c>
    </row>
    <row r="282" spans="1:65" ht="15" customHeight="1" x14ac:dyDescent="0.25">
      <c r="A282" t="s">
        <v>2362</v>
      </c>
      <c r="C282" s="77"/>
      <c r="D282" t="s">
        <v>2414</v>
      </c>
      <c r="E282" s="45" t="s">
        <v>2415</v>
      </c>
      <c r="G282" s="45" t="s">
        <v>2517</v>
      </c>
      <c r="H282" s="45" t="s">
        <v>2518</v>
      </c>
      <c r="J282">
        <f t="shared" si="27"/>
        <v>2023</v>
      </c>
      <c r="BM282">
        <v>2023</v>
      </c>
    </row>
    <row r="283" spans="1:65" ht="15" customHeight="1" x14ac:dyDescent="0.25">
      <c r="A283" t="s">
        <v>2362</v>
      </c>
      <c r="C283" s="77"/>
      <c r="D283" t="s">
        <v>2416</v>
      </c>
      <c r="E283" s="45" t="s">
        <v>2417</v>
      </c>
      <c r="G283" s="45" t="s">
        <v>2459</v>
      </c>
      <c r="H283" s="45" t="s">
        <v>2521</v>
      </c>
      <c r="J283">
        <f t="shared" si="27"/>
        <v>2023</v>
      </c>
      <c r="BM283">
        <v>2023</v>
      </c>
    </row>
    <row r="284" spans="1:65" ht="15" customHeight="1" x14ac:dyDescent="0.25">
      <c r="A284" t="s">
        <v>2362</v>
      </c>
      <c r="C284" s="77"/>
      <c r="D284" t="s">
        <v>2418</v>
      </c>
      <c r="E284" s="45" t="s">
        <v>2419</v>
      </c>
      <c r="G284" s="45" t="s">
        <v>2460</v>
      </c>
      <c r="H284" s="45" t="s">
        <v>2522</v>
      </c>
      <c r="J284">
        <f t="shared" si="27"/>
        <v>2023</v>
      </c>
      <c r="BM284">
        <v>2023</v>
      </c>
    </row>
    <row r="285" spans="1:65" ht="15" customHeight="1" x14ac:dyDescent="0.25">
      <c r="A285" t="s">
        <v>2362</v>
      </c>
      <c r="C285" s="77"/>
      <c r="D285" t="s">
        <v>2420</v>
      </c>
      <c r="E285" s="45" t="s">
        <v>2421</v>
      </c>
      <c r="G285" s="45" t="s">
        <v>2461</v>
      </c>
      <c r="H285" s="45" t="s">
        <v>2524</v>
      </c>
      <c r="J285">
        <f t="shared" si="27"/>
        <v>2023</v>
      </c>
      <c r="BM285">
        <v>2023</v>
      </c>
    </row>
    <row r="286" spans="1:65" ht="15" customHeight="1" x14ac:dyDescent="0.25">
      <c r="A286" t="s">
        <v>2362</v>
      </c>
      <c r="C286" s="77"/>
      <c r="D286" t="s">
        <v>2422</v>
      </c>
      <c r="E286" s="45" t="s">
        <v>2423</v>
      </c>
      <c r="G286" s="45" t="s">
        <v>2462</v>
      </c>
      <c r="H286" s="45" t="s">
        <v>2523</v>
      </c>
      <c r="J286">
        <f t="shared" si="27"/>
        <v>2023</v>
      </c>
      <c r="BM286">
        <v>2023</v>
      </c>
    </row>
    <row r="287" spans="1:65" ht="15" customHeight="1" x14ac:dyDescent="0.25">
      <c r="A287" t="s">
        <v>2362</v>
      </c>
      <c r="C287" s="77"/>
      <c r="D287" t="s">
        <v>2424</v>
      </c>
      <c r="E287" s="45" t="s">
        <v>2425</v>
      </c>
      <c r="G287" s="45" t="s">
        <v>2463</v>
      </c>
      <c r="H287" s="45" t="s">
        <v>2525</v>
      </c>
      <c r="J287">
        <f t="shared" si="27"/>
        <v>2023</v>
      </c>
      <c r="BM287">
        <v>2023</v>
      </c>
    </row>
    <row r="288" spans="1:65" ht="15" customHeight="1" x14ac:dyDescent="0.25">
      <c r="A288" t="s">
        <v>2362</v>
      </c>
      <c r="C288" s="77"/>
      <c r="D288" t="s">
        <v>2426</v>
      </c>
      <c r="E288" s="45" t="s">
        <v>2427</v>
      </c>
      <c r="G288" s="45" t="s">
        <v>2464</v>
      </c>
      <c r="H288" s="45" t="s">
        <v>2526</v>
      </c>
      <c r="J288">
        <f t="shared" si="27"/>
        <v>2023</v>
      </c>
      <c r="BM288">
        <v>2023</v>
      </c>
    </row>
    <row r="289" spans="1:65" ht="15" customHeight="1" x14ac:dyDescent="0.25">
      <c r="A289" t="s">
        <v>2362</v>
      </c>
      <c r="C289" s="77"/>
      <c r="D289" t="s">
        <v>2428</v>
      </c>
      <c r="E289" s="45" t="s">
        <v>2429</v>
      </c>
      <c r="G289" s="45" t="s">
        <v>2465</v>
      </c>
      <c r="H289" s="45" t="s">
        <v>2527</v>
      </c>
      <c r="J289">
        <f t="shared" si="27"/>
        <v>2023</v>
      </c>
      <c r="BM289">
        <v>2023</v>
      </c>
    </row>
    <row r="290" spans="1:65" ht="15" customHeight="1" x14ac:dyDescent="0.25">
      <c r="A290" t="s">
        <v>2362</v>
      </c>
      <c r="C290" s="77"/>
      <c r="D290" t="s">
        <v>2430</v>
      </c>
      <c r="E290" s="45" t="s">
        <v>2431</v>
      </c>
      <c r="G290" s="45" t="s">
        <v>2466</v>
      </c>
      <c r="H290" s="45" t="s">
        <v>2533</v>
      </c>
      <c r="J290">
        <f t="shared" si="27"/>
        <v>2023</v>
      </c>
      <c r="BM290">
        <v>2023</v>
      </c>
    </row>
    <row r="291" spans="1:65" ht="15" customHeight="1" x14ac:dyDescent="0.25">
      <c r="A291" t="s">
        <v>2362</v>
      </c>
      <c r="C291" s="77"/>
      <c r="D291" t="s">
        <v>2432</v>
      </c>
      <c r="E291" s="45" t="s">
        <v>2433</v>
      </c>
      <c r="G291" s="45" t="s">
        <v>2467</v>
      </c>
      <c r="H291" s="45" t="s">
        <v>2528</v>
      </c>
      <c r="J291">
        <f t="shared" si="27"/>
        <v>2023</v>
      </c>
      <c r="BM291">
        <v>2023</v>
      </c>
    </row>
    <row r="292" spans="1:65" ht="15" customHeight="1" x14ac:dyDescent="0.25">
      <c r="A292" t="s">
        <v>2362</v>
      </c>
      <c r="C292" s="77"/>
      <c r="D292" t="s">
        <v>2434</v>
      </c>
      <c r="E292" s="45" t="s">
        <v>2435</v>
      </c>
      <c r="G292" s="45" t="s">
        <v>2468</v>
      </c>
      <c r="H292" s="45" t="s">
        <v>2529</v>
      </c>
      <c r="J292">
        <f t="shared" si="27"/>
        <v>2023</v>
      </c>
      <c r="BM292">
        <v>2023</v>
      </c>
    </row>
    <row r="293" spans="1:65" ht="15" customHeight="1" x14ac:dyDescent="0.25">
      <c r="A293" t="s">
        <v>2362</v>
      </c>
      <c r="C293" s="77"/>
      <c r="D293" t="s">
        <v>2436</v>
      </c>
      <c r="E293" s="45" t="s">
        <v>2437</v>
      </c>
      <c r="G293" s="45" t="s">
        <v>2469</v>
      </c>
      <c r="H293" s="45" t="s">
        <v>2530</v>
      </c>
      <c r="J293">
        <f t="shared" si="27"/>
        <v>2023</v>
      </c>
      <c r="BM293">
        <v>2023</v>
      </c>
    </row>
    <row r="294" spans="1:65" ht="15" customHeight="1" x14ac:dyDescent="0.25">
      <c r="A294" t="s">
        <v>2362</v>
      </c>
      <c r="C294" s="77"/>
      <c r="D294" t="s">
        <v>2438</v>
      </c>
      <c r="E294" s="45" t="s">
        <v>2439</v>
      </c>
      <c r="G294" s="45" t="s">
        <v>2470</v>
      </c>
      <c r="H294" s="45" t="s">
        <v>2531</v>
      </c>
      <c r="J294">
        <f t="shared" si="27"/>
        <v>2023</v>
      </c>
      <c r="BM294">
        <v>2023</v>
      </c>
    </row>
    <row r="295" spans="1:65" ht="15" customHeight="1" x14ac:dyDescent="0.25">
      <c r="A295" t="s">
        <v>2362</v>
      </c>
      <c r="C295" s="77"/>
      <c r="D295" t="s">
        <v>2440</v>
      </c>
      <c r="E295" s="45" t="s">
        <v>2441</v>
      </c>
      <c r="G295" s="45" t="s">
        <v>2471</v>
      </c>
      <c r="H295" s="45" t="s">
        <v>2532</v>
      </c>
      <c r="J295">
        <f t="shared" si="27"/>
        <v>2023</v>
      </c>
      <c r="BM295">
        <v>2023</v>
      </c>
    </row>
    <row r="296" spans="1:65" ht="15" customHeight="1" x14ac:dyDescent="0.25">
      <c r="A296" t="s">
        <v>2362</v>
      </c>
      <c r="C296" s="77"/>
      <c r="D296" t="s">
        <v>2442</v>
      </c>
      <c r="E296" s="45" t="s">
        <v>2443</v>
      </c>
      <c r="G296" s="45" t="s">
        <v>2472</v>
      </c>
      <c r="H296" s="45" t="s">
        <v>2534</v>
      </c>
      <c r="J296">
        <f t="shared" si="27"/>
        <v>2023</v>
      </c>
      <c r="BM296">
        <v>2023</v>
      </c>
    </row>
    <row r="297" spans="1:65" ht="15" customHeight="1" x14ac:dyDescent="0.25">
      <c r="A297" t="s">
        <v>2362</v>
      </c>
      <c r="C297" s="77"/>
      <c r="D297" t="s">
        <v>2444</v>
      </c>
      <c r="E297" s="45" t="s">
        <v>2445</v>
      </c>
      <c r="G297" s="45" t="s">
        <v>2473</v>
      </c>
      <c r="H297" s="45" t="s">
        <v>2535</v>
      </c>
      <c r="J297">
        <f t="shared" si="27"/>
        <v>2023</v>
      </c>
      <c r="BM297">
        <v>2023</v>
      </c>
    </row>
    <row r="298" spans="1:65" ht="15" customHeight="1" x14ac:dyDescent="0.25">
      <c r="A298" t="s">
        <v>2362</v>
      </c>
      <c r="C298" s="77"/>
      <c r="D298" t="s">
        <v>2446</v>
      </c>
      <c r="E298" s="45" t="s">
        <v>2446</v>
      </c>
      <c r="G298" s="45" t="s">
        <v>2474</v>
      </c>
      <c r="H298" s="45" t="s">
        <v>2537</v>
      </c>
      <c r="J298">
        <f t="shared" si="27"/>
        <v>2023</v>
      </c>
      <c r="BM298">
        <v>2023</v>
      </c>
    </row>
    <row r="299" spans="1:65" ht="15" customHeight="1" x14ac:dyDescent="0.25">
      <c r="A299" t="s">
        <v>2362</v>
      </c>
      <c r="C299" s="77"/>
      <c r="D299" t="s">
        <v>2447</v>
      </c>
      <c r="E299" s="45" t="s">
        <v>2475</v>
      </c>
      <c r="G299" s="45" t="s">
        <v>2476</v>
      </c>
      <c r="H299" s="45" t="s">
        <v>2536</v>
      </c>
      <c r="J299">
        <f t="shared" si="27"/>
        <v>2023</v>
      </c>
      <c r="BM299">
        <v>2023</v>
      </c>
    </row>
    <row r="300" spans="1:65" ht="15" customHeight="1" x14ac:dyDescent="0.25">
      <c r="A300" t="s">
        <v>2362</v>
      </c>
      <c r="C300" s="77"/>
      <c r="D300" t="s">
        <v>876</v>
      </c>
      <c r="E300" s="45" t="s">
        <v>877</v>
      </c>
      <c r="G300" s="45" t="s">
        <v>877</v>
      </c>
      <c r="H300" s="45" t="s">
        <v>877</v>
      </c>
      <c r="J300">
        <f t="shared" si="27"/>
        <v>2023</v>
      </c>
      <c r="BM300">
        <v>2023</v>
      </c>
    </row>
    <row r="301" spans="1:65" ht="15" customHeight="1" x14ac:dyDescent="0.25">
      <c r="B301" s="1"/>
      <c r="C301" s="63"/>
      <c r="E301" s="45"/>
      <c r="G301" s="45"/>
      <c r="H301" s="45"/>
    </row>
    <row r="302" spans="1:65" ht="15" customHeight="1" x14ac:dyDescent="0.25">
      <c r="A302" t="s">
        <v>2363</v>
      </c>
      <c r="B302" s="1" t="str">
        <f>A302&amp;MIN(I302:I314)&amp;"(-"&amp;MAX(J302:J314)&amp;")"</f>
        <v>BUAS2010(-2021)</v>
      </c>
      <c r="C302" s="77"/>
      <c r="D302" t="s">
        <v>2448</v>
      </c>
      <c r="E302" s="45" t="s">
        <v>2449</v>
      </c>
      <c r="G302" s="45" t="s">
        <v>2449</v>
      </c>
      <c r="H302" s="45" t="s">
        <v>2538</v>
      </c>
      <c r="I302">
        <f t="shared" ref="I302:I314" si="28">MIN(L302:BT302)</f>
        <v>2010</v>
      </c>
      <c r="J302">
        <f t="shared" si="27"/>
        <v>2021</v>
      </c>
      <c r="K302" s="2" t="str">
        <f t="shared" ref="K302:K314" si="29">IF(J302-I302+1-COUNTA(L302:BT302)=0, "-", "Yes")</f>
        <v>-</v>
      </c>
      <c r="AZ302">
        <v>2010</v>
      </c>
      <c r="BA302">
        <v>2011</v>
      </c>
      <c r="BB302">
        <v>2012</v>
      </c>
      <c r="BC302">
        <v>2013</v>
      </c>
      <c r="BD302">
        <v>2014</v>
      </c>
      <c r="BE302">
        <v>2015</v>
      </c>
      <c r="BF302">
        <v>2016</v>
      </c>
      <c r="BG302">
        <v>2017</v>
      </c>
      <c r="BH302">
        <v>2018</v>
      </c>
      <c r="BI302">
        <v>2019</v>
      </c>
      <c r="BJ302">
        <v>2020</v>
      </c>
      <c r="BK302">
        <v>2021</v>
      </c>
    </row>
    <row r="303" spans="1:65" ht="15" customHeight="1" x14ac:dyDescent="0.25">
      <c r="A303" t="s">
        <v>2363</v>
      </c>
      <c r="C303" s="77"/>
      <c r="D303" t="s">
        <v>2906</v>
      </c>
      <c r="E303" s="45" t="s">
        <v>2907</v>
      </c>
      <c r="G303" s="45"/>
      <c r="H303" s="45"/>
      <c r="I303">
        <f t="shared" si="28"/>
        <v>2021</v>
      </c>
      <c r="J303">
        <f>MAX(L303:BT303)</f>
        <v>2021</v>
      </c>
      <c r="K303" s="2" t="str">
        <f>IF(J303-I303+1-COUNTA(L303:BT303)=0, "-", "Yes")</f>
        <v>-</v>
      </c>
      <c r="BK303">
        <v>2021</v>
      </c>
    </row>
    <row r="304" spans="1:65" ht="15" customHeight="1" x14ac:dyDescent="0.25">
      <c r="A304" t="s">
        <v>2363</v>
      </c>
      <c r="C304" s="77"/>
      <c r="D304" t="s">
        <v>2374</v>
      </c>
      <c r="E304" s="45" t="s">
        <v>2375</v>
      </c>
      <c r="G304" s="45" t="s">
        <v>2375</v>
      </c>
      <c r="H304" s="45" t="s">
        <v>2491</v>
      </c>
      <c r="I304">
        <f t="shared" si="28"/>
        <v>2010</v>
      </c>
      <c r="J304">
        <f t="shared" si="27"/>
        <v>2021</v>
      </c>
      <c r="K304" s="2" t="str">
        <f t="shared" si="29"/>
        <v>-</v>
      </c>
      <c r="AZ304">
        <v>2010</v>
      </c>
      <c r="BA304">
        <v>2011</v>
      </c>
      <c r="BB304">
        <v>2012</v>
      </c>
      <c r="BC304">
        <v>2013</v>
      </c>
      <c r="BD304">
        <v>2014</v>
      </c>
      <c r="BE304">
        <v>2015</v>
      </c>
      <c r="BF304">
        <v>2016</v>
      </c>
      <c r="BG304">
        <v>2017</v>
      </c>
      <c r="BH304">
        <v>2018</v>
      </c>
      <c r="BI304">
        <v>2019</v>
      </c>
      <c r="BJ304">
        <v>2020</v>
      </c>
      <c r="BK304">
        <v>2021</v>
      </c>
    </row>
    <row r="305" spans="1:65" ht="15" customHeight="1" x14ac:dyDescent="0.25">
      <c r="A305" t="s">
        <v>2363</v>
      </c>
      <c r="C305" s="77"/>
      <c r="D305" t="s">
        <v>2753</v>
      </c>
      <c r="E305" s="45"/>
      <c r="G305" s="45"/>
      <c r="H305" s="45"/>
      <c r="I305">
        <f>MIN(L305:BT305)</f>
        <v>2018</v>
      </c>
      <c r="J305">
        <f>MAX(L305:BT305)</f>
        <v>2021</v>
      </c>
      <c r="K305" s="2" t="str">
        <f>IF(J305-I305+1-COUNTA(L305:BT305)=0, "-", "Yes")</f>
        <v>-</v>
      </c>
      <c r="BH305">
        <v>2018</v>
      </c>
      <c r="BI305">
        <v>2019</v>
      </c>
      <c r="BJ305">
        <v>2020</v>
      </c>
      <c r="BK305">
        <v>2021</v>
      </c>
    </row>
    <row r="306" spans="1:65" ht="15" customHeight="1" x14ac:dyDescent="0.25">
      <c r="A306" t="s">
        <v>2363</v>
      </c>
      <c r="C306" s="77"/>
      <c r="D306" t="s">
        <v>763</v>
      </c>
      <c r="E306" s="45" t="s">
        <v>764</v>
      </c>
      <c r="G306" s="45" t="s">
        <v>764</v>
      </c>
      <c r="H306" s="45" t="s">
        <v>1678</v>
      </c>
      <c r="I306">
        <f t="shared" si="28"/>
        <v>2010</v>
      </c>
      <c r="J306">
        <f t="shared" si="27"/>
        <v>2021</v>
      </c>
      <c r="K306" s="2" t="str">
        <f t="shared" si="29"/>
        <v>-</v>
      </c>
      <c r="AZ306">
        <v>2010</v>
      </c>
      <c r="BA306">
        <v>2011</v>
      </c>
      <c r="BB306">
        <v>2012</v>
      </c>
      <c r="BC306">
        <v>2013</v>
      </c>
      <c r="BD306">
        <v>2014</v>
      </c>
      <c r="BE306">
        <v>2015</v>
      </c>
      <c r="BF306">
        <v>2016</v>
      </c>
      <c r="BG306">
        <v>2017</v>
      </c>
      <c r="BH306">
        <v>2018</v>
      </c>
      <c r="BI306">
        <v>2019</v>
      </c>
      <c r="BJ306">
        <v>2020</v>
      </c>
      <c r="BK306">
        <v>2021</v>
      </c>
    </row>
    <row r="307" spans="1:65" ht="15" customHeight="1" x14ac:dyDescent="0.25">
      <c r="A307" t="s">
        <v>2363</v>
      </c>
      <c r="C307" s="77"/>
      <c r="D307" t="s">
        <v>765</v>
      </c>
      <c r="E307" s="45" t="s">
        <v>766</v>
      </c>
      <c r="G307" s="45" t="s">
        <v>766</v>
      </c>
      <c r="H307" s="45" t="s">
        <v>1680</v>
      </c>
      <c r="I307">
        <f t="shared" si="28"/>
        <v>2010</v>
      </c>
      <c r="J307">
        <f t="shared" si="27"/>
        <v>2021</v>
      </c>
      <c r="K307" s="2" t="str">
        <f t="shared" si="29"/>
        <v>-</v>
      </c>
      <c r="AZ307">
        <v>2010</v>
      </c>
      <c r="BA307">
        <v>2011</v>
      </c>
      <c r="BB307">
        <v>2012</v>
      </c>
      <c r="BC307">
        <v>2013</v>
      </c>
      <c r="BD307">
        <v>2014</v>
      </c>
      <c r="BE307">
        <v>2015</v>
      </c>
      <c r="BF307">
        <v>2016</v>
      </c>
      <c r="BG307">
        <v>2017</v>
      </c>
      <c r="BH307">
        <v>2018</v>
      </c>
      <c r="BI307">
        <v>2019</v>
      </c>
      <c r="BJ307">
        <v>2020</v>
      </c>
      <c r="BK307">
        <v>2021</v>
      </c>
    </row>
    <row r="308" spans="1:65" ht="15" customHeight="1" x14ac:dyDescent="0.25">
      <c r="A308" t="s">
        <v>2363</v>
      </c>
      <c r="C308" s="77"/>
      <c r="D308" t="s">
        <v>2390</v>
      </c>
      <c r="E308" s="45"/>
      <c r="G308" s="45" t="s">
        <v>754</v>
      </c>
      <c r="H308" s="45" t="s">
        <v>1553</v>
      </c>
      <c r="I308">
        <f t="shared" si="28"/>
        <v>2017</v>
      </c>
      <c r="J308">
        <f t="shared" si="27"/>
        <v>2017</v>
      </c>
      <c r="K308" s="2" t="str">
        <f t="shared" si="29"/>
        <v>-</v>
      </c>
      <c r="BG308">
        <v>2017</v>
      </c>
    </row>
    <row r="309" spans="1:65" ht="15" customHeight="1" x14ac:dyDescent="0.25">
      <c r="A309" t="s">
        <v>2363</v>
      </c>
      <c r="C309" s="77"/>
      <c r="D309" t="s">
        <v>756</v>
      </c>
      <c r="E309" s="45" t="s">
        <v>184</v>
      </c>
      <c r="G309" s="45" t="s">
        <v>184</v>
      </c>
      <c r="H309" s="45" t="s">
        <v>1557</v>
      </c>
      <c r="I309">
        <f t="shared" si="28"/>
        <v>2010</v>
      </c>
      <c r="J309">
        <f t="shared" si="27"/>
        <v>2021</v>
      </c>
      <c r="K309" s="2" t="str">
        <f t="shared" si="29"/>
        <v>Yes</v>
      </c>
      <c r="AZ309">
        <v>2010</v>
      </c>
      <c r="BA309">
        <v>2011</v>
      </c>
      <c r="BB309">
        <v>2012</v>
      </c>
      <c r="BC309">
        <v>2013</v>
      </c>
      <c r="BD309">
        <v>2014</v>
      </c>
      <c r="BE309">
        <v>2015</v>
      </c>
      <c r="BF309">
        <v>2016</v>
      </c>
      <c r="BH309">
        <v>2018</v>
      </c>
      <c r="BI309">
        <v>2019</v>
      </c>
      <c r="BJ309">
        <v>2020</v>
      </c>
      <c r="BK309">
        <v>2021</v>
      </c>
    </row>
    <row r="310" spans="1:65" ht="15" customHeight="1" x14ac:dyDescent="0.25">
      <c r="A310" t="s">
        <v>2363</v>
      </c>
      <c r="C310" s="77"/>
      <c r="D310" t="s">
        <v>2411</v>
      </c>
      <c r="E310" s="45" t="s">
        <v>2412</v>
      </c>
      <c r="G310" s="45" t="s">
        <v>2457</v>
      </c>
      <c r="H310" s="45" t="s">
        <v>2516</v>
      </c>
      <c r="I310">
        <f t="shared" si="28"/>
        <v>2010</v>
      </c>
      <c r="J310">
        <f t="shared" si="27"/>
        <v>2021</v>
      </c>
      <c r="K310" s="2" t="str">
        <f t="shared" si="29"/>
        <v>-</v>
      </c>
      <c r="AZ310">
        <v>2010</v>
      </c>
      <c r="BA310">
        <v>2011</v>
      </c>
      <c r="BB310">
        <v>2012</v>
      </c>
      <c r="BC310">
        <v>2013</v>
      </c>
      <c r="BD310">
        <v>2014</v>
      </c>
      <c r="BE310">
        <v>2015</v>
      </c>
      <c r="BF310">
        <v>2016</v>
      </c>
      <c r="BG310">
        <v>2017</v>
      </c>
      <c r="BH310">
        <v>2018</v>
      </c>
      <c r="BI310">
        <v>2019</v>
      </c>
      <c r="BJ310">
        <v>2020</v>
      </c>
      <c r="BK310">
        <v>2021</v>
      </c>
    </row>
    <row r="311" spans="1:65" ht="15" customHeight="1" x14ac:dyDescent="0.25">
      <c r="A311" t="s">
        <v>2363</v>
      </c>
      <c r="C311" s="77"/>
      <c r="D311" t="s">
        <v>2413</v>
      </c>
      <c r="E311" s="45" t="s">
        <v>733</v>
      </c>
      <c r="F311" s="7" t="s">
        <v>1303</v>
      </c>
      <c r="G311" s="45" t="s">
        <v>733</v>
      </c>
      <c r="H311" s="45" t="s">
        <v>1682</v>
      </c>
      <c r="I311">
        <f t="shared" si="28"/>
        <v>2010</v>
      </c>
      <c r="J311">
        <f t="shared" si="27"/>
        <v>2021</v>
      </c>
      <c r="K311" s="2" t="str">
        <f t="shared" si="29"/>
        <v>-</v>
      </c>
      <c r="AZ311">
        <v>2010</v>
      </c>
      <c r="BA311">
        <v>2011</v>
      </c>
      <c r="BB311">
        <v>2012</v>
      </c>
      <c r="BC311">
        <v>2013</v>
      </c>
      <c r="BD311">
        <v>2014</v>
      </c>
      <c r="BE311">
        <v>2015</v>
      </c>
      <c r="BF311">
        <v>2016</v>
      </c>
      <c r="BG311">
        <v>2017</v>
      </c>
      <c r="BH311">
        <v>2018</v>
      </c>
      <c r="BI311">
        <v>2019</v>
      </c>
      <c r="BJ311">
        <v>2020</v>
      </c>
      <c r="BK311">
        <v>2021</v>
      </c>
    </row>
    <row r="312" spans="1:65" ht="15" customHeight="1" x14ac:dyDescent="0.25">
      <c r="A312" t="s">
        <v>2363</v>
      </c>
      <c r="C312" s="77"/>
      <c r="D312" t="s">
        <v>2450</v>
      </c>
      <c r="E312" s="45" t="s">
        <v>2450</v>
      </c>
      <c r="G312" s="45" t="s">
        <v>2489</v>
      </c>
      <c r="H312" s="45" t="s">
        <v>2539</v>
      </c>
      <c r="I312">
        <f t="shared" si="28"/>
        <v>2010</v>
      </c>
      <c r="J312">
        <f t="shared" si="27"/>
        <v>2021</v>
      </c>
      <c r="K312" s="2" t="str">
        <f t="shared" si="29"/>
        <v>-</v>
      </c>
      <c r="AZ312">
        <v>2010</v>
      </c>
      <c r="BA312">
        <v>2011</v>
      </c>
      <c r="BB312">
        <v>2012</v>
      </c>
      <c r="BC312">
        <v>2013</v>
      </c>
      <c r="BD312">
        <v>2014</v>
      </c>
      <c r="BE312">
        <v>2015</v>
      </c>
      <c r="BF312">
        <v>2016</v>
      </c>
      <c r="BG312">
        <v>2017</v>
      </c>
      <c r="BH312">
        <v>2018</v>
      </c>
      <c r="BI312">
        <v>2019</v>
      </c>
      <c r="BJ312">
        <v>2020</v>
      </c>
      <c r="BK312">
        <v>2021</v>
      </c>
    </row>
    <row r="313" spans="1:65" ht="15" customHeight="1" x14ac:dyDescent="0.25">
      <c r="A313" t="s">
        <v>2363</v>
      </c>
      <c r="C313" s="77"/>
      <c r="D313" t="s">
        <v>2414</v>
      </c>
      <c r="E313" s="45" t="s">
        <v>2415</v>
      </c>
      <c r="G313" s="45" t="s">
        <v>2517</v>
      </c>
      <c r="H313" s="45" t="s">
        <v>2518</v>
      </c>
      <c r="I313">
        <f t="shared" si="28"/>
        <v>2010</v>
      </c>
      <c r="J313">
        <f t="shared" si="27"/>
        <v>2021</v>
      </c>
      <c r="K313" s="2" t="str">
        <f t="shared" si="29"/>
        <v>-</v>
      </c>
      <c r="AZ313">
        <v>2010</v>
      </c>
      <c r="BA313">
        <v>2011</v>
      </c>
      <c r="BB313">
        <v>2012</v>
      </c>
      <c r="BC313">
        <v>2013</v>
      </c>
      <c r="BD313">
        <v>2014</v>
      </c>
      <c r="BE313">
        <v>2015</v>
      </c>
      <c r="BF313">
        <v>2016</v>
      </c>
      <c r="BG313">
        <v>2017</v>
      </c>
      <c r="BH313">
        <v>2018</v>
      </c>
      <c r="BI313">
        <v>2019</v>
      </c>
      <c r="BJ313">
        <v>2020</v>
      </c>
      <c r="BK313">
        <v>2021</v>
      </c>
    </row>
    <row r="314" spans="1:65" ht="15" customHeight="1" x14ac:dyDescent="0.25">
      <c r="A314" t="s">
        <v>2363</v>
      </c>
      <c r="C314" s="77"/>
      <c r="D314" t="s">
        <v>876</v>
      </c>
      <c r="E314" s="45" t="s">
        <v>877</v>
      </c>
      <c r="G314" s="45" t="s">
        <v>877</v>
      </c>
      <c r="H314" s="45" t="s">
        <v>877</v>
      </c>
      <c r="I314">
        <f t="shared" si="28"/>
        <v>2010</v>
      </c>
      <c r="J314">
        <f t="shared" si="27"/>
        <v>2021</v>
      </c>
      <c r="K314" s="2" t="str">
        <f t="shared" si="29"/>
        <v>-</v>
      </c>
      <c r="AZ314">
        <v>2010</v>
      </c>
      <c r="BA314">
        <v>2011</v>
      </c>
      <c r="BB314">
        <v>2012</v>
      </c>
      <c r="BC314">
        <v>2013</v>
      </c>
      <c r="BD314">
        <v>2014</v>
      </c>
      <c r="BE314">
        <v>2015</v>
      </c>
      <c r="BF314">
        <v>2016</v>
      </c>
      <c r="BG314">
        <v>2017</v>
      </c>
      <c r="BH314">
        <v>2018</v>
      </c>
      <c r="BI314">
        <v>2019</v>
      </c>
      <c r="BJ314">
        <v>2020</v>
      </c>
      <c r="BK314">
        <v>2021</v>
      </c>
    </row>
    <row r="315" spans="1:65" ht="15" customHeight="1" x14ac:dyDescent="0.25">
      <c r="C315" s="63"/>
      <c r="E315" s="45"/>
      <c r="G315" s="45"/>
      <c r="H315" s="45"/>
    </row>
    <row r="316" spans="1:65" ht="15" customHeight="1" x14ac:dyDescent="0.25">
      <c r="A316" t="s">
        <v>1273</v>
      </c>
      <c r="B316" s="1" t="str">
        <f>A316&amp;J316</f>
        <v>BUFO2023</v>
      </c>
      <c r="C316" s="77"/>
      <c r="D316" t="s">
        <v>761</v>
      </c>
      <c r="E316" s="45" t="s">
        <v>779</v>
      </c>
      <c r="G316" s="45" t="s">
        <v>1690</v>
      </c>
      <c r="H316" s="45" t="s">
        <v>1691</v>
      </c>
      <c r="J316">
        <f t="shared" si="27"/>
        <v>2023</v>
      </c>
      <c r="BM316">
        <v>2023</v>
      </c>
    </row>
    <row r="317" spans="1:65" ht="15" customHeight="1" x14ac:dyDescent="0.25">
      <c r="A317" t="s">
        <v>1273</v>
      </c>
      <c r="B317" s="1"/>
      <c r="C317" s="77"/>
      <c r="D317" t="s">
        <v>763</v>
      </c>
      <c r="E317" s="45" t="s">
        <v>764</v>
      </c>
      <c r="G317" s="45" t="s">
        <v>1677</v>
      </c>
      <c r="H317" s="45" t="s">
        <v>1678</v>
      </c>
      <c r="J317">
        <f t="shared" si="27"/>
        <v>2023</v>
      </c>
      <c r="BM317">
        <v>2023</v>
      </c>
    </row>
    <row r="318" spans="1:65" ht="15" customHeight="1" x14ac:dyDescent="0.25">
      <c r="A318" t="s">
        <v>1273</v>
      </c>
      <c r="B318" s="1"/>
      <c r="C318" s="77"/>
      <c r="D318" t="s">
        <v>765</v>
      </c>
      <c r="E318" s="45" t="s">
        <v>766</v>
      </c>
      <c r="G318" s="45" t="s">
        <v>1679</v>
      </c>
      <c r="H318" s="45" t="s">
        <v>1680</v>
      </c>
      <c r="J318">
        <f t="shared" si="27"/>
        <v>2023</v>
      </c>
      <c r="BM318">
        <v>2023</v>
      </c>
    </row>
    <row r="319" spans="1:65" ht="15" customHeight="1" x14ac:dyDescent="0.25">
      <c r="A319" t="s">
        <v>1273</v>
      </c>
      <c r="C319" s="77"/>
      <c r="D319" t="s">
        <v>767</v>
      </c>
      <c r="E319" s="45" t="s">
        <v>768</v>
      </c>
      <c r="G319" s="45" t="s">
        <v>1692</v>
      </c>
      <c r="H319" s="45" t="s">
        <v>1681</v>
      </c>
      <c r="J319">
        <f t="shared" ref="J319:J324" si="30">MAX(L319:BT319)</f>
        <v>2023</v>
      </c>
      <c r="BM319">
        <v>2023</v>
      </c>
    </row>
    <row r="320" spans="1:65" ht="15" customHeight="1" x14ac:dyDescent="0.25">
      <c r="A320" t="s">
        <v>1273</v>
      </c>
      <c r="C320" s="77"/>
      <c r="D320" t="s">
        <v>769</v>
      </c>
      <c r="E320" s="45" t="s">
        <v>770</v>
      </c>
      <c r="G320" s="45" t="s">
        <v>1694</v>
      </c>
      <c r="H320" s="45" t="s">
        <v>1689</v>
      </c>
      <c r="J320">
        <f t="shared" si="30"/>
        <v>2023</v>
      </c>
      <c r="BM320">
        <v>2023</v>
      </c>
    </row>
    <row r="321" spans="1:66" ht="15" customHeight="1" x14ac:dyDescent="0.25">
      <c r="A321" t="s">
        <v>1273</v>
      </c>
      <c r="C321" s="77"/>
      <c r="D321" t="s">
        <v>21</v>
      </c>
      <c r="E321" s="45" t="s">
        <v>733</v>
      </c>
      <c r="F321" s="7" t="s">
        <v>1303</v>
      </c>
      <c r="G321" s="45" t="s">
        <v>733</v>
      </c>
      <c r="H321" s="45" t="s">
        <v>1693</v>
      </c>
      <c r="J321">
        <f t="shared" si="30"/>
        <v>2023</v>
      </c>
      <c r="BM321">
        <v>2023</v>
      </c>
    </row>
    <row r="322" spans="1:66" ht="15" customHeight="1" x14ac:dyDescent="0.25">
      <c r="A322" t="s">
        <v>1273</v>
      </c>
      <c r="C322" s="77"/>
      <c r="D322" t="s">
        <v>771</v>
      </c>
      <c r="E322" s="45" t="s">
        <v>772</v>
      </c>
      <c r="G322" s="45" t="s">
        <v>772</v>
      </c>
      <c r="H322" s="45" t="s">
        <v>1683</v>
      </c>
      <c r="J322">
        <f t="shared" si="30"/>
        <v>2023</v>
      </c>
      <c r="BM322">
        <v>2023</v>
      </c>
    </row>
    <row r="323" spans="1:66" ht="15" customHeight="1" x14ac:dyDescent="0.25">
      <c r="A323" t="s">
        <v>1273</v>
      </c>
      <c r="C323" s="77"/>
      <c r="D323" t="s">
        <v>773</v>
      </c>
      <c r="E323" s="45" t="s">
        <v>774</v>
      </c>
      <c r="G323" s="45" t="s">
        <v>774</v>
      </c>
      <c r="H323" s="45" t="s">
        <v>1684</v>
      </c>
      <c r="J323">
        <f t="shared" si="30"/>
        <v>2023</v>
      </c>
      <c r="BM323">
        <v>2023</v>
      </c>
    </row>
    <row r="324" spans="1:66" ht="15" customHeight="1" x14ac:dyDescent="0.25">
      <c r="A324" t="s">
        <v>1273</v>
      </c>
      <c r="C324" s="77"/>
      <c r="D324" t="s">
        <v>876</v>
      </c>
      <c r="E324" s="45" t="s">
        <v>877</v>
      </c>
      <c r="G324" s="45" t="s">
        <v>877</v>
      </c>
      <c r="H324" s="45" t="s">
        <v>877</v>
      </c>
      <c r="J324">
        <f t="shared" si="30"/>
        <v>2023</v>
      </c>
      <c r="BM324">
        <v>2023</v>
      </c>
    </row>
    <row r="325" spans="1:66" ht="15" customHeight="1" x14ac:dyDescent="0.25">
      <c r="C325" s="63"/>
      <c r="E325" s="45"/>
      <c r="F325" s="7"/>
      <c r="G325" s="45"/>
      <c r="H325" s="45"/>
    </row>
    <row r="326" spans="1:66" ht="15" customHeight="1" x14ac:dyDescent="0.25">
      <c r="A326" t="s">
        <v>1231</v>
      </c>
      <c r="B326" s="1" t="str">
        <f>A326&amp;MIN(I326:I331)&amp;"(-"&amp;MAX(J326:J331)&amp;")"</f>
        <v>DAGI1995(-2014)</v>
      </c>
      <c r="C326" s="77"/>
      <c r="D326" t="s">
        <v>73</v>
      </c>
      <c r="E326" s="45" t="s">
        <v>966</v>
      </c>
      <c r="G326" s="45" t="s">
        <v>59</v>
      </c>
      <c r="H326" s="45" t="s">
        <v>1695</v>
      </c>
      <c r="I326">
        <f t="shared" ref="I326:I331" si="31">MIN(L326:BT326)</f>
        <v>1995</v>
      </c>
      <c r="J326">
        <f>MAX(L326:BT326)</f>
        <v>2014</v>
      </c>
      <c r="K326" s="2" t="str">
        <f t="shared" ref="K326:K331" si="32">IF(J326-I326+1-COUNTA(L326:BT326)=0, "-", "Yes")</f>
        <v>-</v>
      </c>
      <c r="AK326">
        <v>1995</v>
      </c>
      <c r="AL326">
        <v>1996</v>
      </c>
      <c r="AM326">
        <v>1997</v>
      </c>
      <c r="AN326">
        <v>1998</v>
      </c>
      <c r="AO326">
        <v>1999</v>
      </c>
      <c r="AP326">
        <v>2000</v>
      </c>
      <c r="AQ326">
        <v>2001</v>
      </c>
      <c r="AR326">
        <v>2002</v>
      </c>
      <c r="AS326">
        <v>2003</v>
      </c>
      <c r="AT326">
        <v>2004</v>
      </c>
      <c r="AU326">
        <v>2005</v>
      </c>
      <c r="AV326">
        <v>2006</v>
      </c>
      <c r="AW326">
        <v>2007</v>
      </c>
      <c r="AX326">
        <v>2008</v>
      </c>
      <c r="AY326">
        <v>2009</v>
      </c>
      <c r="AZ326">
        <v>2010</v>
      </c>
      <c r="BA326">
        <v>2011</v>
      </c>
      <c r="BB326">
        <v>2012</v>
      </c>
      <c r="BC326">
        <v>2013</v>
      </c>
      <c r="BD326">
        <v>2014</v>
      </c>
    </row>
    <row r="327" spans="1:66" ht="15" customHeight="1" x14ac:dyDescent="0.25">
      <c r="A327" t="s">
        <v>1231</v>
      </c>
      <c r="C327" s="77"/>
      <c r="D327" t="s">
        <v>74</v>
      </c>
      <c r="E327" s="45" t="s">
        <v>75</v>
      </c>
      <c r="G327" s="45" t="s">
        <v>1696</v>
      </c>
      <c r="H327" s="45" t="s">
        <v>1697</v>
      </c>
      <c r="I327">
        <f t="shared" si="31"/>
        <v>2005</v>
      </c>
      <c r="J327">
        <f>MAX(L327:BT327)</f>
        <v>2014</v>
      </c>
      <c r="K327" s="2" t="str">
        <f t="shared" si="32"/>
        <v>-</v>
      </c>
      <c r="AU327">
        <v>2005</v>
      </c>
      <c r="AV327">
        <v>2006</v>
      </c>
      <c r="AW327">
        <v>2007</v>
      </c>
      <c r="AX327">
        <v>2008</v>
      </c>
      <c r="AY327">
        <v>2009</v>
      </c>
      <c r="AZ327">
        <v>2010</v>
      </c>
      <c r="BA327">
        <v>2011</v>
      </c>
      <c r="BB327">
        <v>2012</v>
      </c>
      <c r="BC327">
        <v>2013</v>
      </c>
      <c r="BD327">
        <v>2014</v>
      </c>
    </row>
    <row r="328" spans="1:66" ht="15" customHeight="1" x14ac:dyDescent="0.25">
      <c r="A328" t="s">
        <v>1231</v>
      </c>
      <c r="C328" s="77"/>
      <c r="D328" t="s">
        <v>76</v>
      </c>
      <c r="E328" s="45" t="s">
        <v>780</v>
      </c>
      <c r="G328" s="45" t="s">
        <v>1701</v>
      </c>
      <c r="H328" s="45" t="s">
        <v>1698</v>
      </c>
      <c r="I328">
        <f t="shared" si="31"/>
        <v>2005</v>
      </c>
      <c r="J328">
        <f t="shared" ref="J328:J420" si="33">MAX(L328:BT328)</f>
        <v>2014</v>
      </c>
      <c r="K328" s="2" t="str">
        <f t="shared" si="32"/>
        <v>-</v>
      </c>
      <c r="AU328">
        <v>2005</v>
      </c>
      <c r="AV328">
        <v>2006</v>
      </c>
      <c r="AW328">
        <v>2007</v>
      </c>
      <c r="AX328">
        <v>2008</v>
      </c>
      <c r="AY328">
        <v>2009</v>
      </c>
      <c r="AZ328">
        <v>2010</v>
      </c>
      <c r="BA328">
        <v>2011</v>
      </c>
      <c r="BB328">
        <v>2012</v>
      </c>
      <c r="BC328">
        <v>2013</v>
      </c>
      <c r="BD328">
        <v>2014</v>
      </c>
    </row>
    <row r="329" spans="1:66" ht="15" customHeight="1" x14ac:dyDescent="0.25">
      <c r="A329" t="s">
        <v>1231</v>
      </c>
      <c r="C329" s="77"/>
      <c r="D329" t="s">
        <v>21</v>
      </c>
      <c r="E329" s="45" t="s">
        <v>12</v>
      </c>
      <c r="F329" s="7" t="s">
        <v>1303</v>
      </c>
      <c r="G329" s="45" t="s">
        <v>733</v>
      </c>
      <c r="H329" s="45" t="s">
        <v>1533</v>
      </c>
      <c r="I329">
        <f t="shared" si="31"/>
        <v>1995</v>
      </c>
      <c r="J329">
        <f t="shared" si="33"/>
        <v>2014</v>
      </c>
      <c r="K329" s="2" t="str">
        <f t="shared" si="32"/>
        <v>-</v>
      </c>
      <c r="AK329">
        <v>1995</v>
      </c>
      <c r="AL329">
        <v>1996</v>
      </c>
      <c r="AM329">
        <v>1997</v>
      </c>
      <c r="AN329">
        <v>1998</v>
      </c>
      <c r="AO329">
        <v>1999</v>
      </c>
      <c r="AP329">
        <v>2000</v>
      </c>
      <c r="AQ329">
        <v>2001</v>
      </c>
      <c r="AR329">
        <v>2002</v>
      </c>
      <c r="AS329">
        <v>2003</v>
      </c>
      <c r="AT329">
        <v>2004</v>
      </c>
      <c r="AU329">
        <v>2005</v>
      </c>
      <c r="AV329">
        <v>2006</v>
      </c>
      <c r="AW329">
        <v>2007</v>
      </c>
      <c r="AX329">
        <v>2008</v>
      </c>
      <c r="AY329">
        <v>2009</v>
      </c>
      <c r="AZ329">
        <v>2010</v>
      </c>
      <c r="BA329">
        <v>2011</v>
      </c>
      <c r="BB329">
        <v>2012</v>
      </c>
      <c r="BC329">
        <v>2013</v>
      </c>
      <c r="BD329">
        <v>2014</v>
      </c>
    </row>
    <row r="330" spans="1:66" ht="15" customHeight="1" x14ac:dyDescent="0.25">
      <c r="A330" t="s">
        <v>1231</v>
      </c>
      <c r="C330" s="77"/>
      <c r="D330" t="s">
        <v>77</v>
      </c>
      <c r="E330" s="45" t="s">
        <v>78</v>
      </c>
      <c r="G330" s="45" t="s">
        <v>78</v>
      </c>
      <c r="H330" s="45" t="s">
        <v>1699</v>
      </c>
      <c r="I330">
        <f t="shared" si="31"/>
        <v>2005</v>
      </c>
      <c r="J330">
        <f t="shared" si="33"/>
        <v>2014</v>
      </c>
      <c r="K330" s="2" t="str">
        <f t="shared" si="32"/>
        <v>-</v>
      </c>
      <c r="AU330">
        <v>2005</v>
      </c>
      <c r="AV330">
        <v>2006</v>
      </c>
      <c r="AW330">
        <v>2007</v>
      </c>
      <c r="AX330">
        <v>2008</v>
      </c>
      <c r="AY330">
        <v>2009</v>
      </c>
      <c r="AZ330">
        <v>2010</v>
      </c>
      <c r="BA330">
        <v>2011</v>
      </c>
      <c r="BB330">
        <v>2012</v>
      </c>
      <c r="BC330">
        <v>2013</v>
      </c>
      <c r="BD330">
        <v>2014</v>
      </c>
    </row>
    <row r="331" spans="1:66" ht="15" customHeight="1" x14ac:dyDescent="0.25">
      <c r="A331" t="s">
        <v>1231</v>
      </c>
      <c r="C331" s="77"/>
      <c r="D331" t="s">
        <v>79</v>
      </c>
      <c r="E331" s="45" t="s">
        <v>80</v>
      </c>
      <c r="G331" s="45" t="s">
        <v>80</v>
      </c>
      <c r="H331" s="45" t="s">
        <v>1700</v>
      </c>
      <c r="I331">
        <f t="shared" si="31"/>
        <v>1995</v>
      </c>
      <c r="J331">
        <f t="shared" si="33"/>
        <v>2014</v>
      </c>
      <c r="K331" s="2" t="str">
        <f t="shared" si="32"/>
        <v>-</v>
      </c>
      <c r="AK331">
        <v>1995</v>
      </c>
      <c r="AL331">
        <v>1996</v>
      </c>
      <c r="AM331">
        <v>1997</v>
      </c>
      <c r="AN331">
        <v>1998</v>
      </c>
      <c r="AO331">
        <v>1999</v>
      </c>
      <c r="AP331">
        <v>2000</v>
      </c>
      <c r="AQ331">
        <v>2001</v>
      </c>
      <c r="AR331">
        <v>2002</v>
      </c>
      <c r="AS331">
        <v>2003</v>
      </c>
      <c r="AT331">
        <v>2004</v>
      </c>
      <c r="AU331">
        <v>2005</v>
      </c>
      <c r="AV331">
        <v>2006</v>
      </c>
      <c r="AW331">
        <v>2007</v>
      </c>
      <c r="AX331">
        <v>2008</v>
      </c>
      <c r="AY331">
        <v>2009</v>
      </c>
      <c r="AZ331">
        <v>2010</v>
      </c>
      <c r="BA331">
        <v>2011</v>
      </c>
      <c r="BB331">
        <v>2012</v>
      </c>
      <c r="BC331">
        <v>2013</v>
      </c>
      <c r="BD331">
        <v>2014</v>
      </c>
    </row>
    <row r="332" spans="1:66" ht="15" customHeight="1" x14ac:dyDescent="0.25">
      <c r="C332" s="63"/>
      <c r="E332" s="45"/>
      <c r="G332" s="45"/>
      <c r="H332" s="45"/>
    </row>
    <row r="333" spans="1:66" ht="15" customHeight="1" x14ac:dyDescent="0.25">
      <c r="A333" t="s">
        <v>2839</v>
      </c>
      <c r="B333" s="1" t="str">
        <f>A333&amp;J333</f>
        <v>DAR2024</v>
      </c>
      <c r="C333" s="77"/>
      <c r="D333" s="15" t="s">
        <v>2840</v>
      </c>
      <c r="E333" s="45" t="s">
        <v>12</v>
      </c>
      <c r="G333" s="45"/>
      <c r="H333" s="45"/>
      <c r="J333">
        <f>MAX(L333:BT333)</f>
        <v>2024</v>
      </c>
      <c r="BN333">
        <v>2024</v>
      </c>
    </row>
    <row r="334" spans="1:66" ht="15" customHeight="1" x14ac:dyDescent="0.25">
      <c r="A334" t="s">
        <v>2839</v>
      </c>
      <c r="C334" s="77"/>
      <c r="D334" s="15" t="s">
        <v>735</v>
      </c>
      <c r="E334" s="45" t="s">
        <v>12</v>
      </c>
      <c r="G334" s="45"/>
      <c r="H334" s="45"/>
      <c r="J334">
        <v>2021</v>
      </c>
      <c r="BN334">
        <v>2024</v>
      </c>
    </row>
    <row r="335" spans="1:66" ht="15" customHeight="1" x14ac:dyDescent="0.25">
      <c r="A335" t="s">
        <v>2839</v>
      </c>
      <c r="C335" s="77"/>
      <c r="D335" s="15" t="s">
        <v>2841</v>
      </c>
      <c r="E335" s="45" t="s">
        <v>12</v>
      </c>
      <c r="G335" s="45"/>
      <c r="H335" s="45"/>
      <c r="J335">
        <v>2021</v>
      </c>
      <c r="BN335">
        <v>2024</v>
      </c>
    </row>
    <row r="336" spans="1:66" ht="15" customHeight="1" x14ac:dyDescent="0.25">
      <c r="A336" t="s">
        <v>2839</v>
      </c>
      <c r="C336" s="77"/>
      <c r="D336" s="15" t="s">
        <v>2842</v>
      </c>
      <c r="E336" s="45" t="s">
        <v>12</v>
      </c>
      <c r="G336" s="45"/>
      <c r="H336" s="45"/>
      <c r="J336">
        <f>MAX(L336:BT336)</f>
        <v>2024</v>
      </c>
      <c r="BN336">
        <v>2024</v>
      </c>
    </row>
    <row r="337" spans="1:66" ht="15" customHeight="1" x14ac:dyDescent="0.25">
      <c r="A337" t="s">
        <v>2839</v>
      </c>
      <c r="C337" s="77"/>
      <c r="D337" s="15" t="s">
        <v>47</v>
      </c>
      <c r="E337" s="45" t="s">
        <v>48</v>
      </c>
      <c r="G337" s="45"/>
      <c r="H337" s="45"/>
      <c r="J337">
        <v>2021</v>
      </c>
      <c r="BN337">
        <v>2024</v>
      </c>
    </row>
    <row r="338" spans="1:66" ht="15" customHeight="1" x14ac:dyDescent="0.25">
      <c r="A338" t="s">
        <v>2839</v>
      </c>
      <c r="C338" s="77"/>
      <c r="D338" s="15" t="s">
        <v>2843</v>
      </c>
      <c r="E338" s="45" t="s">
        <v>2844</v>
      </c>
      <c r="G338" s="45"/>
      <c r="H338" s="45"/>
      <c r="J338">
        <v>2021</v>
      </c>
      <c r="BN338">
        <v>2024</v>
      </c>
    </row>
    <row r="339" spans="1:66" ht="15" customHeight="1" x14ac:dyDescent="0.25">
      <c r="A339" t="s">
        <v>2839</v>
      </c>
      <c r="C339" s="77"/>
      <c r="D339" s="15" t="s">
        <v>2845</v>
      </c>
      <c r="E339" s="45" t="s">
        <v>12</v>
      </c>
      <c r="G339" s="45"/>
      <c r="H339" s="45"/>
      <c r="J339">
        <f>MAX(L339:BT339)</f>
        <v>2024</v>
      </c>
      <c r="BN339">
        <v>2024</v>
      </c>
    </row>
    <row r="340" spans="1:66" ht="15" customHeight="1" x14ac:dyDescent="0.25">
      <c r="A340" t="s">
        <v>2839</v>
      </c>
      <c r="C340" s="77"/>
      <c r="D340" s="15" t="s">
        <v>2846</v>
      </c>
      <c r="E340" s="45" t="s">
        <v>12</v>
      </c>
      <c r="G340" s="45"/>
      <c r="H340" s="45"/>
      <c r="J340">
        <f>MAX(L340:BT340)</f>
        <v>2024</v>
      </c>
      <c r="BN340">
        <v>2024</v>
      </c>
    </row>
    <row r="341" spans="1:66" ht="15" customHeight="1" x14ac:dyDescent="0.25">
      <c r="A341" t="s">
        <v>2839</v>
      </c>
      <c r="C341" s="77"/>
      <c r="D341" s="15" t="s">
        <v>2847</v>
      </c>
      <c r="E341" s="45" t="s">
        <v>12</v>
      </c>
      <c r="G341" s="45"/>
      <c r="H341" s="45"/>
      <c r="J341">
        <v>2021</v>
      </c>
      <c r="BN341">
        <v>2024</v>
      </c>
    </row>
    <row r="342" spans="1:66" ht="15" customHeight="1" x14ac:dyDescent="0.25">
      <c r="A342" t="s">
        <v>2839</v>
      </c>
      <c r="C342" s="77"/>
      <c r="D342" s="15" t="s">
        <v>2848</v>
      </c>
      <c r="E342" s="45" t="s">
        <v>12</v>
      </c>
      <c r="G342" s="45"/>
      <c r="H342" s="45"/>
      <c r="J342">
        <f>MAX(L342:BT342)</f>
        <v>2024</v>
      </c>
      <c r="BN342">
        <v>2024</v>
      </c>
    </row>
    <row r="343" spans="1:66" ht="15" customHeight="1" x14ac:dyDescent="0.25">
      <c r="A343" t="s">
        <v>2839</v>
      </c>
      <c r="C343" s="77"/>
      <c r="D343" s="15" t="s">
        <v>62</v>
      </c>
      <c r="E343" s="45" t="s">
        <v>12</v>
      </c>
      <c r="G343" s="45"/>
      <c r="H343" s="45"/>
      <c r="J343">
        <v>2021</v>
      </c>
      <c r="BN343">
        <v>2024</v>
      </c>
    </row>
    <row r="344" spans="1:66" ht="15" customHeight="1" x14ac:dyDescent="0.25">
      <c r="A344" t="s">
        <v>2839</v>
      </c>
      <c r="C344" s="77"/>
      <c r="D344" s="15" t="s">
        <v>2849</v>
      </c>
      <c r="E344" s="45" t="s">
        <v>12</v>
      </c>
      <c r="G344" s="45"/>
      <c r="H344" s="45"/>
      <c r="J344">
        <v>2021</v>
      </c>
      <c r="BN344">
        <v>2024</v>
      </c>
    </row>
    <row r="345" spans="1:66" ht="15" customHeight="1" x14ac:dyDescent="0.25">
      <c r="A345" t="s">
        <v>2839</v>
      </c>
      <c r="C345" s="77"/>
      <c r="D345" s="15" t="s">
        <v>2850</v>
      </c>
      <c r="E345" s="45" t="s">
        <v>12</v>
      </c>
      <c r="G345" s="45"/>
      <c r="H345" s="45"/>
      <c r="J345">
        <v>2021</v>
      </c>
      <c r="BN345">
        <v>2024</v>
      </c>
    </row>
    <row r="346" spans="1:66" ht="15" customHeight="1" x14ac:dyDescent="0.25">
      <c r="A346" t="s">
        <v>2839</v>
      </c>
      <c r="C346" s="77"/>
      <c r="D346" s="15" t="s">
        <v>2851</v>
      </c>
      <c r="E346" s="45" t="s">
        <v>12</v>
      </c>
      <c r="G346" s="45"/>
      <c r="H346" s="45"/>
      <c r="J346">
        <v>2021</v>
      </c>
      <c r="BN346">
        <v>2024</v>
      </c>
    </row>
    <row r="347" spans="1:66" ht="15" customHeight="1" x14ac:dyDescent="0.25">
      <c r="A347" t="s">
        <v>2839</v>
      </c>
      <c r="C347" s="77"/>
      <c r="D347" s="15" t="s">
        <v>2852</v>
      </c>
      <c r="E347" s="45" t="s">
        <v>12</v>
      </c>
      <c r="G347" s="45"/>
      <c r="H347" s="45"/>
      <c r="J347">
        <v>2021</v>
      </c>
      <c r="BN347">
        <v>2024</v>
      </c>
    </row>
    <row r="348" spans="1:66" ht="15" customHeight="1" x14ac:dyDescent="0.25">
      <c r="A348" t="s">
        <v>2839</v>
      </c>
      <c r="C348" s="77"/>
      <c r="D348" s="15" t="s">
        <v>443</v>
      </c>
      <c r="E348" s="45" t="s">
        <v>1075</v>
      </c>
      <c r="G348" s="45"/>
      <c r="H348" s="45"/>
      <c r="J348">
        <v>2021</v>
      </c>
      <c r="BN348">
        <v>2024</v>
      </c>
    </row>
    <row r="349" spans="1:66" ht="15" customHeight="1" x14ac:dyDescent="0.25">
      <c r="A349" t="s">
        <v>2839</v>
      </c>
      <c r="C349" s="77"/>
      <c r="D349" s="15" t="s">
        <v>2853</v>
      </c>
      <c r="E349" s="45" t="s">
        <v>12</v>
      </c>
      <c r="G349" s="45"/>
      <c r="H349" s="45"/>
      <c r="J349">
        <v>2021</v>
      </c>
      <c r="BN349">
        <v>2024</v>
      </c>
    </row>
    <row r="350" spans="1:66" ht="15" customHeight="1" x14ac:dyDescent="0.25">
      <c r="A350" t="s">
        <v>2839</v>
      </c>
      <c r="C350" s="77"/>
      <c r="D350" s="15" t="s">
        <v>2854</v>
      </c>
      <c r="E350" s="45" t="s">
        <v>12</v>
      </c>
      <c r="G350" s="45"/>
      <c r="H350" s="45"/>
      <c r="J350">
        <v>2021</v>
      </c>
      <c r="BN350">
        <v>2024</v>
      </c>
    </row>
    <row r="351" spans="1:66" ht="15" customHeight="1" x14ac:dyDescent="0.25">
      <c r="A351" t="s">
        <v>2839</v>
      </c>
      <c r="C351" s="77"/>
      <c r="D351" s="15" t="s">
        <v>2855</v>
      </c>
      <c r="E351" s="45" t="s">
        <v>12</v>
      </c>
      <c r="G351" s="45"/>
      <c r="H351" s="45"/>
      <c r="J351">
        <v>2021</v>
      </c>
      <c r="BN351">
        <v>2024</v>
      </c>
    </row>
    <row r="352" spans="1:66" ht="15" customHeight="1" x14ac:dyDescent="0.25">
      <c r="A352" t="s">
        <v>2839</v>
      </c>
      <c r="C352" s="77"/>
      <c r="D352" s="15" t="s">
        <v>2856</v>
      </c>
      <c r="E352" s="45" t="s">
        <v>12</v>
      </c>
      <c r="G352" s="45"/>
      <c r="H352" s="45"/>
      <c r="J352">
        <v>2021</v>
      </c>
      <c r="BN352">
        <v>2024</v>
      </c>
    </row>
    <row r="353" spans="1:66" ht="15" customHeight="1" x14ac:dyDescent="0.25">
      <c r="A353" t="s">
        <v>2839</v>
      </c>
      <c r="C353" s="77"/>
      <c r="D353" s="15" t="s">
        <v>2857</v>
      </c>
      <c r="E353" s="45" t="s">
        <v>12</v>
      </c>
      <c r="G353" s="45"/>
      <c r="H353" s="45"/>
      <c r="J353">
        <v>2021</v>
      </c>
      <c r="BN353">
        <v>2024</v>
      </c>
    </row>
    <row r="354" spans="1:66" ht="15" customHeight="1" x14ac:dyDescent="0.25">
      <c r="A354" t="s">
        <v>2839</v>
      </c>
      <c r="C354" s="77"/>
      <c r="D354" s="15" t="s">
        <v>683</v>
      </c>
      <c r="E354" s="45" t="s">
        <v>12</v>
      </c>
      <c r="G354" s="45"/>
      <c r="H354" s="45"/>
      <c r="J354">
        <v>2021</v>
      </c>
      <c r="BN354">
        <v>2024</v>
      </c>
    </row>
    <row r="355" spans="1:66" ht="15" customHeight="1" x14ac:dyDescent="0.25">
      <c r="A355" t="s">
        <v>2839</v>
      </c>
      <c r="C355" s="77"/>
      <c r="D355" s="15" t="s">
        <v>2858</v>
      </c>
      <c r="E355" s="45" t="s">
        <v>2859</v>
      </c>
      <c r="G355" s="45"/>
      <c r="H355" s="45"/>
      <c r="J355">
        <v>2021</v>
      </c>
      <c r="BN355">
        <v>2024</v>
      </c>
    </row>
    <row r="356" spans="1:66" ht="15" customHeight="1" x14ac:dyDescent="0.25">
      <c r="A356" t="s">
        <v>2839</v>
      </c>
      <c r="C356" s="77"/>
      <c r="D356" s="15" t="s">
        <v>2860</v>
      </c>
      <c r="E356" s="45" t="s">
        <v>12</v>
      </c>
      <c r="G356" s="45"/>
      <c r="H356" s="45"/>
      <c r="J356">
        <f>MAX(L356:BT356)</f>
        <v>2024</v>
      </c>
      <c r="BN356">
        <v>2024</v>
      </c>
    </row>
    <row r="357" spans="1:66" ht="15" customHeight="1" x14ac:dyDescent="0.25">
      <c r="A357" t="s">
        <v>2839</v>
      </c>
      <c r="C357" s="77"/>
      <c r="D357" s="15" t="s">
        <v>2861</v>
      </c>
      <c r="E357" s="45" t="s">
        <v>12</v>
      </c>
      <c r="G357" s="45"/>
      <c r="H357" s="45"/>
      <c r="J357">
        <f>MAX(L357:BT357)</f>
        <v>2024</v>
      </c>
      <c r="BN357">
        <v>2024</v>
      </c>
    </row>
    <row r="358" spans="1:66" ht="15" customHeight="1" x14ac:dyDescent="0.25">
      <c r="A358" t="s">
        <v>2839</v>
      </c>
      <c r="C358" s="77"/>
      <c r="D358" s="15" t="s">
        <v>2862</v>
      </c>
      <c r="E358" s="45" t="s">
        <v>12</v>
      </c>
      <c r="G358" s="45"/>
      <c r="H358" s="45"/>
      <c r="J358">
        <f>MAX(L358:BT358)</f>
        <v>2024</v>
      </c>
      <c r="BN358">
        <v>2024</v>
      </c>
    </row>
    <row r="359" spans="1:66" ht="15" customHeight="1" x14ac:dyDescent="0.25">
      <c r="A359" t="s">
        <v>2839</v>
      </c>
      <c r="C359" s="77"/>
      <c r="D359" s="15" t="s">
        <v>2863</v>
      </c>
      <c r="E359" s="45" t="s">
        <v>12</v>
      </c>
      <c r="G359" s="45"/>
      <c r="H359" s="45"/>
      <c r="J359">
        <f>MAX(L359:BT359)</f>
        <v>2024</v>
      </c>
      <c r="BN359">
        <v>2024</v>
      </c>
    </row>
    <row r="360" spans="1:66" ht="15" customHeight="1" x14ac:dyDescent="0.25">
      <c r="A360" t="s">
        <v>2839</v>
      </c>
      <c r="C360" s="77"/>
      <c r="D360" t="s">
        <v>2864</v>
      </c>
      <c r="E360" s="45" t="s">
        <v>12</v>
      </c>
      <c r="G360" s="45"/>
      <c r="H360" s="45"/>
      <c r="J360">
        <v>2021</v>
      </c>
      <c r="BN360">
        <v>2024</v>
      </c>
    </row>
    <row r="361" spans="1:66" ht="15" customHeight="1" x14ac:dyDescent="0.25">
      <c r="C361" s="63"/>
      <c r="E361" s="45"/>
      <c r="G361" s="45"/>
      <c r="H361" s="45"/>
    </row>
    <row r="362" spans="1:66" ht="15" customHeight="1" x14ac:dyDescent="0.25">
      <c r="A362" t="s">
        <v>1232</v>
      </c>
      <c r="B362" s="1" t="str">
        <f>A362&amp;J362</f>
        <v>DOD2024</v>
      </c>
      <c r="C362" s="77"/>
      <c r="D362" t="s">
        <v>967</v>
      </c>
      <c r="E362" s="45" t="s">
        <v>968</v>
      </c>
      <c r="G362" s="45"/>
      <c r="H362" s="45"/>
      <c r="J362">
        <f t="shared" si="33"/>
        <v>2024</v>
      </c>
      <c r="BN362">
        <v>2024</v>
      </c>
    </row>
    <row r="363" spans="1:66" ht="15" customHeight="1" x14ac:dyDescent="0.25">
      <c r="A363" t="s">
        <v>1232</v>
      </c>
      <c r="C363" s="77"/>
      <c r="D363" t="s">
        <v>763</v>
      </c>
      <c r="E363" s="45" t="s">
        <v>764</v>
      </c>
      <c r="G363" s="45"/>
      <c r="H363" s="45"/>
      <c r="J363">
        <f t="shared" si="33"/>
        <v>2024</v>
      </c>
      <c r="BN363">
        <v>2024</v>
      </c>
    </row>
    <row r="364" spans="1:66" ht="15" customHeight="1" x14ac:dyDescent="0.25">
      <c r="A364" t="s">
        <v>1232</v>
      </c>
      <c r="C364" s="77"/>
      <c r="D364" t="s">
        <v>765</v>
      </c>
      <c r="E364" s="45" t="s">
        <v>766</v>
      </c>
      <c r="G364" s="45"/>
      <c r="H364" s="45"/>
      <c r="J364">
        <f t="shared" si="33"/>
        <v>2024</v>
      </c>
      <c r="BN364">
        <v>2024</v>
      </c>
    </row>
    <row r="365" spans="1:66" ht="15" customHeight="1" x14ac:dyDescent="0.25">
      <c r="A365" t="s">
        <v>1232</v>
      </c>
      <c r="C365" s="77"/>
      <c r="D365" t="s">
        <v>81</v>
      </c>
      <c r="E365" s="45" t="s">
        <v>82</v>
      </c>
      <c r="G365" s="45" t="s">
        <v>1004</v>
      </c>
      <c r="H365" s="45" t="s">
        <v>1532</v>
      </c>
      <c r="J365">
        <f t="shared" si="33"/>
        <v>2024</v>
      </c>
      <c r="BN365">
        <v>2024</v>
      </c>
    </row>
    <row r="366" spans="1:66" ht="15" customHeight="1" x14ac:dyDescent="0.25">
      <c r="A366" t="s">
        <v>1232</v>
      </c>
      <c r="C366" s="77"/>
      <c r="D366" t="s">
        <v>21</v>
      </c>
      <c r="E366" s="45" t="s">
        <v>12</v>
      </c>
      <c r="F366" s="7" t="s">
        <v>1303</v>
      </c>
      <c r="G366" s="45" t="s">
        <v>733</v>
      </c>
      <c r="H366" s="45" t="s">
        <v>1533</v>
      </c>
      <c r="J366">
        <f t="shared" si="33"/>
        <v>2024</v>
      </c>
      <c r="BN366">
        <v>2024</v>
      </c>
    </row>
    <row r="367" spans="1:66" ht="15" customHeight="1" x14ac:dyDescent="0.25">
      <c r="C367" s="63"/>
      <c r="E367" s="45"/>
      <c r="G367" s="45"/>
      <c r="H367" s="45"/>
    </row>
    <row r="368" spans="1:66" ht="15" customHeight="1" x14ac:dyDescent="0.25">
      <c r="A368" t="s">
        <v>1276</v>
      </c>
      <c r="B368" s="1" t="str">
        <f>A368&amp;J368</f>
        <v>DODSAARS2001</v>
      </c>
      <c r="C368" s="77"/>
      <c r="D368" t="s">
        <v>763</v>
      </c>
      <c r="E368" s="45" t="s">
        <v>764</v>
      </c>
      <c r="G368" s="45"/>
      <c r="H368" s="45"/>
      <c r="J368">
        <f t="shared" si="33"/>
        <v>2001</v>
      </c>
      <c r="AQ368">
        <v>2001</v>
      </c>
    </row>
    <row r="369" spans="1:43" ht="15" customHeight="1" x14ac:dyDescent="0.25">
      <c r="A369" t="s">
        <v>1276</v>
      </c>
      <c r="C369" s="77"/>
      <c r="D369" t="s">
        <v>765</v>
      </c>
      <c r="E369" s="45" t="s">
        <v>766</v>
      </c>
      <c r="G369" s="45"/>
      <c r="H369" s="45"/>
      <c r="J369">
        <f t="shared" si="33"/>
        <v>2001</v>
      </c>
      <c r="AQ369">
        <v>2001</v>
      </c>
    </row>
    <row r="370" spans="1:43" ht="15" customHeight="1" x14ac:dyDescent="0.25">
      <c r="A370" t="s">
        <v>1276</v>
      </c>
      <c r="C370" s="77"/>
      <c r="D370" t="s">
        <v>969</v>
      </c>
      <c r="E370" s="45" t="s">
        <v>970</v>
      </c>
      <c r="G370" s="45"/>
      <c r="H370" s="45"/>
      <c r="J370">
        <f t="shared" si="33"/>
        <v>2001</v>
      </c>
      <c r="AQ370">
        <v>2001</v>
      </c>
    </row>
    <row r="371" spans="1:43" ht="15" customHeight="1" x14ac:dyDescent="0.25">
      <c r="A371" t="s">
        <v>1276</v>
      </c>
      <c r="C371" s="77"/>
      <c r="D371" t="s">
        <v>971</v>
      </c>
      <c r="E371" s="45" t="s">
        <v>971</v>
      </c>
      <c r="G371" s="45"/>
      <c r="H371" s="45"/>
      <c r="J371">
        <f t="shared" si="33"/>
        <v>2001</v>
      </c>
      <c r="AQ371">
        <v>2001</v>
      </c>
    </row>
    <row r="372" spans="1:43" ht="15" customHeight="1" x14ac:dyDescent="0.25">
      <c r="A372" t="s">
        <v>1276</v>
      </c>
      <c r="C372" s="77"/>
      <c r="D372" t="s">
        <v>972</v>
      </c>
      <c r="E372" s="45" t="s">
        <v>972</v>
      </c>
      <c r="G372" s="45"/>
      <c r="H372" s="45"/>
      <c r="J372">
        <f t="shared" si="33"/>
        <v>2001</v>
      </c>
      <c r="AQ372">
        <v>2001</v>
      </c>
    </row>
    <row r="373" spans="1:43" ht="15" customHeight="1" x14ac:dyDescent="0.25">
      <c r="A373" t="s">
        <v>1276</v>
      </c>
      <c r="C373" s="77"/>
      <c r="D373" t="s">
        <v>973</v>
      </c>
      <c r="E373" s="45" t="s">
        <v>973</v>
      </c>
      <c r="G373" s="45"/>
      <c r="H373" s="45"/>
      <c r="J373">
        <f t="shared" si="33"/>
        <v>2001</v>
      </c>
      <c r="AQ373">
        <v>2001</v>
      </c>
    </row>
    <row r="374" spans="1:43" ht="15" customHeight="1" x14ac:dyDescent="0.25">
      <c r="A374" t="s">
        <v>1276</v>
      </c>
      <c r="C374" s="77"/>
      <c r="D374" t="s">
        <v>974</v>
      </c>
      <c r="E374" s="45" t="s">
        <v>974</v>
      </c>
      <c r="G374" s="45"/>
      <c r="H374" s="45"/>
      <c r="J374">
        <f t="shared" si="33"/>
        <v>2001</v>
      </c>
      <c r="AQ374">
        <v>2001</v>
      </c>
    </row>
    <row r="375" spans="1:43" ht="15" customHeight="1" x14ac:dyDescent="0.25">
      <c r="A375" t="s">
        <v>1276</v>
      </c>
      <c r="C375" s="77"/>
      <c r="D375" t="s">
        <v>975</v>
      </c>
      <c r="E375" s="45" t="s">
        <v>976</v>
      </c>
      <c r="G375" s="45"/>
      <c r="H375" s="45"/>
      <c r="J375">
        <f t="shared" si="33"/>
        <v>2001</v>
      </c>
      <c r="AQ375">
        <v>2001</v>
      </c>
    </row>
    <row r="376" spans="1:43" ht="15" customHeight="1" x14ac:dyDescent="0.25">
      <c r="A376" t="s">
        <v>1276</v>
      </c>
      <c r="C376" s="77"/>
      <c r="D376" t="s">
        <v>977</v>
      </c>
      <c r="E376" s="45" t="s">
        <v>977</v>
      </c>
      <c r="G376" s="45"/>
      <c r="H376" s="45"/>
      <c r="J376">
        <f t="shared" si="33"/>
        <v>2001</v>
      </c>
      <c r="AQ376">
        <v>2001</v>
      </c>
    </row>
    <row r="377" spans="1:43" ht="15" customHeight="1" x14ac:dyDescent="0.25">
      <c r="A377" t="s">
        <v>1276</v>
      </c>
      <c r="C377" s="77"/>
      <c r="D377" t="s">
        <v>978</v>
      </c>
      <c r="E377" s="45" t="s">
        <v>36</v>
      </c>
      <c r="G377" s="45"/>
      <c r="H377" s="45"/>
      <c r="J377">
        <f t="shared" si="33"/>
        <v>2001</v>
      </c>
      <c r="AQ377">
        <v>2001</v>
      </c>
    </row>
    <row r="378" spans="1:43" ht="15" customHeight="1" x14ac:dyDescent="0.25">
      <c r="A378" t="s">
        <v>1276</v>
      </c>
      <c r="C378" s="77"/>
      <c r="D378" t="s">
        <v>979</v>
      </c>
      <c r="E378" s="45" t="s">
        <v>979</v>
      </c>
      <c r="G378" s="45" t="s">
        <v>83</v>
      </c>
      <c r="H378" s="45" t="s">
        <v>1536</v>
      </c>
      <c r="J378">
        <f t="shared" si="33"/>
        <v>2001</v>
      </c>
      <c r="AQ378">
        <v>2001</v>
      </c>
    </row>
    <row r="379" spans="1:43" ht="15" customHeight="1" x14ac:dyDescent="0.25">
      <c r="A379" t="s">
        <v>1276</v>
      </c>
      <c r="C379" s="77"/>
      <c r="D379" t="s">
        <v>980</v>
      </c>
      <c r="E379" s="45" t="s">
        <v>980</v>
      </c>
      <c r="G379" s="45" t="s">
        <v>84</v>
      </c>
      <c r="H379" s="45" t="s">
        <v>1537</v>
      </c>
      <c r="J379">
        <f t="shared" si="33"/>
        <v>2001</v>
      </c>
      <c r="AQ379">
        <v>2001</v>
      </c>
    </row>
    <row r="380" spans="1:43" ht="15" customHeight="1" x14ac:dyDescent="0.25">
      <c r="A380" t="s">
        <v>1276</v>
      </c>
      <c r="C380" s="77"/>
      <c r="D380" t="s">
        <v>981</v>
      </c>
      <c r="E380" s="45" t="s">
        <v>981</v>
      </c>
      <c r="G380" s="45" t="s">
        <v>85</v>
      </c>
      <c r="H380" s="45" t="s">
        <v>1538</v>
      </c>
      <c r="J380">
        <f t="shared" si="33"/>
        <v>2001</v>
      </c>
      <c r="AQ380">
        <v>2001</v>
      </c>
    </row>
    <row r="381" spans="1:43" ht="15" customHeight="1" x14ac:dyDescent="0.25">
      <c r="A381" t="s">
        <v>1276</v>
      </c>
      <c r="C381" s="77"/>
      <c r="D381" t="s">
        <v>982</v>
      </c>
      <c r="E381" s="45" t="s">
        <v>982</v>
      </c>
      <c r="G381" s="45" t="s">
        <v>86</v>
      </c>
      <c r="H381" s="45" t="s">
        <v>1539</v>
      </c>
      <c r="J381">
        <f t="shared" si="33"/>
        <v>2001</v>
      </c>
      <c r="AQ381">
        <v>2001</v>
      </c>
    </row>
    <row r="382" spans="1:43" ht="15" customHeight="1" x14ac:dyDescent="0.25">
      <c r="A382" t="s">
        <v>1276</v>
      </c>
      <c r="C382" s="77"/>
      <c r="D382" t="s">
        <v>983</v>
      </c>
      <c r="E382" s="45" t="s">
        <v>984</v>
      </c>
      <c r="G382" s="45"/>
      <c r="H382" s="45"/>
      <c r="J382">
        <f t="shared" si="33"/>
        <v>2001</v>
      </c>
      <c r="AQ382">
        <v>2001</v>
      </c>
    </row>
    <row r="383" spans="1:43" ht="15" customHeight="1" x14ac:dyDescent="0.25">
      <c r="A383" t="s">
        <v>1276</v>
      </c>
      <c r="C383" s="77"/>
      <c r="D383" t="s">
        <v>985</v>
      </c>
      <c r="E383" s="45" t="s">
        <v>986</v>
      </c>
      <c r="G383" s="45" t="s">
        <v>87</v>
      </c>
      <c r="H383" s="45" t="s">
        <v>1534</v>
      </c>
      <c r="J383">
        <f t="shared" si="33"/>
        <v>2001</v>
      </c>
      <c r="AQ383">
        <v>2001</v>
      </c>
    </row>
    <row r="384" spans="1:43" ht="15" customHeight="1" x14ac:dyDescent="0.25">
      <c r="A384" t="s">
        <v>1276</v>
      </c>
      <c r="C384" s="77"/>
      <c r="D384" t="s">
        <v>987</v>
      </c>
      <c r="E384" s="45" t="s">
        <v>988</v>
      </c>
      <c r="G384" s="45" t="s">
        <v>88</v>
      </c>
      <c r="H384" s="45" t="s">
        <v>1535</v>
      </c>
      <c r="J384">
        <f t="shared" si="33"/>
        <v>2001</v>
      </c>
      <c r="AQ384">
        <v>2001</v>
      </c>
    </row>
    <row r="385" spans="1:43" ht="15" customHeight="1" x14ac:dyDescent="0.25">
      <c r="A385" t="s">
        <v>1276</v>
      </c>
      <c r="C385" s="77"/>
      <c r="D385" t="s">
        <v>989</v>
      </c>
      <c r="E385" s="45" t="s">
        <v>990</v>
      </c>
      <c r="G385" s="45"/>
      <c r="H385" s="45"/>
      <c r="J385">
        <f t="shared" si="33"/>
        <v>2001</v>
      </c>
      <c r="AQ385">
        <v>2001</v>
      </c>
    </row>
    <row r="386" spans="1:43" ht="15" customHeight="1" x14ac:dyDescent="0.25">
      <c r="A386" t="s">
        <v>1276</v>
      </c>
      <c r="C386" s="77"/>
      <c r="D386" t="s">
        <v>991</v>
      </c>
      <c r="E386" s="45" t="s">
        <v>991</v>
      </c>
      <c r="G386" s="45"/>
      <c r="H386" s="45"/>
      <c r="J386">
        <f t="shared" si="33"/>
        <v>2001</v>
      </c>
      <c r="AQ386">
        <v>2001</v>
      </c>
    </row>
    <row r="387" spans="1:43" ht="15" customHeight="1" x14ac:dyDescent="0.25">
      <c r="A387" t="s">
        <v>1276</v>
      </c>
      <c r="C387" s="77"/>
      <c r="D387" t="s">
        <v>992</v>
      </c>
      <c r="E387" s="45" t="s">
        <v>992</v>
      </c>
      <c r="G387" s="45"/>
      <c r="H387" s="45"/>
      <c r="J387">
        <f t="shared" si="33"/>
        <v>2001</v>
      </c>
      <c r="AQ387">
        <v>2001</v>
      </c>
    </row>
    <row r="388" spans="1:43" ht="15" customHeight="1" x14ac:dyDescent="0.25">
      <c r="A388" t="s">
        <v>1276</v>
      </c>
      <c r="C388" s="77"/>
      <c r="D388" t="s">
        <v>993</v>
      </c>
      <c r="E388" s="45" t="s">
        <v>993</v>
      </c>
      <c r="G388" s="45"/>
      <c r="H388" s="45"/>
      <c r="J388">
        <f t="shared" si="33"/>
        <v>2001</v>
      </c>
      <c r="AQ388">
        <v>2001</v>
      </c>
    </row>
    <row r="389" spans="1:43" ht="15" customHeight="1" x14ac:dyDescent="0.25">
      <c r="A389" t="s">
        <v>1276</v>
      </c>
      <c r="C389" s="77"/>
      <c r="D389" t="s">
        <v>994</v>
      </c>
      <c r="E389" s="45" t="s">
        <v>994</v>
      </c>
      <c r="G389" s="45"/>
      <c r="H389" s="45"/>
      <c r="J389">
        <f t="shared" si="33"/>
        <v>2001</v>
      </c>
      <c r="AQ389">
        <v>2001</v>
      </c>
    </row>
    <row r="390" spans="1:43" ht="15" customHeight="1" x14ac:dyDescent="0.25">
      <c r="A390" t="s">
        <v>1276</v>
      </c>
      <c r="C390" s="77"/>
      <c r="D390" t="s">
        <v>995</v>
      </c>
      <c r="E390" s="45" t="s">
        <v>996</v>
      </c>
      <c r="G390" s="45"/>
      <c r="H390" s="45"/>
      <c r="J390">
        <f t="shared" si="33"/>
        <v>2001</v>
      </c>
      <c r="AQ390">
        <v>2001</v>
      </c>
    </row>
    <row r="391" spans="1:43" ht="15" customHeight="1" x14ac:dyDescent="0.25">
      <c r="A391" t="s">
        <v>1276</v>
      </c>
      <c r="C391" s="77"/>
      <c r="D391" t="s">
        <v>997</v>
      </c>
      <c r="E391" s="45" t="s">
        <v>184</v>
      </c>
      <c r="G391" s="45"/>
      <c r="H391" s="45"/>
      <c r="J391">
        <f t="shared" si="33"/>
        <v>2001</v>
      </c>
      <c r="AQ391">
        <v>2001</v>
      </c>
    </row>
    <row r="392" spans="1:43" ht="15" customHeight="1" x14ac:dyDescent="0.25">
      <c r="A392" t="s">
        <v>1276</v>
      </c>
      <c r="C392" s="77"/>
      <c r="D392" t="s">
        <v>998</v>
      </c>
      <c r="E392" s="45" t="s">
        <v>999</v>
      </c>
      <c r="G392" s="45"/>
      <c r="H392" s="45"/>
      <c r="J392">
        <f t="shared" si="33"/>
        <v>2001</v>
      </c>
      <c r="AQ392">
        <v>2001</v>
      </c>
    </row>
    <row r="393" spans="1:43" ht="15" customHeight="1" x14ac:dyDescent="0.25">
      <c r="A393" t="s">
        <v>1276</v>
      </c>
      <c r="C393" s="77"/>
      <c r="D393" t="s">
        <v>1000</v>
      </c>
      <c r="E393" s="45" t="s">
        <v>1000</v>
      </c>
      <c r="G393" s="45"/>
      <c r="H393" s="45"/>
      <c r="J393">
        <f t="shared" si="33"/>
        <v>2001</v>
      </c>
      <c r="AQ393">
        <v>2001</v>
      </c>
    </row>
    <row r="394" spans="1:43" ht="15" customHeight="1" x14ac:dyDescent="0.25">
      <c r="A394" t="s">
        <v>1276</v>
      </c>
      <c r="C394" s="77"/>
      <c r="D394" t="s">
        <v>1001</v>
      </c>
      <c r="E394" s="45" t="s">
        <v>1002</v>
      </c>
      <c r="G394" s="45"/>
      <c r="H394" s="45"/>
      <c r="J394">
        <f t="shared" si="33"/>
        <v>2001</v>
      </c>
      <c r="AQ394">
        <v>2001</v>
      </c>
    </row>
    <row r="395" spans="1:43" ht="15" customHeight="1" x14ac:dyDescent="0.25">
      <c r="A395" t="s">
        <v>1276</v>
      </c>
      <c r="C395" s="77"/>
      <c r="D395" t="s">
        <v>1003</v>
      </c>
      <c r="E395" s="45" t="s">
        <v>1004</v>
      </c>
      <c r="G395" s="45" t="s">
        <v>1004</v>
      </c>
      <c r="H395" s="45" t="s">
        <v>1532</v>
      </c>
      <c r="J395">
        <f t="shared" si="33"/>
        <v>2001</v>
      </c>
      <c r="AQ395">
        <v>2001</v>
      </c>
    </row>
    <row r="396" spans="1:43" ht="15" customHeight="1" x14ac:dyDescent="0.25">
      <c r="A396" t="s">
        <v>1276</v>
      </c>
      <c r="C396" s="77"/>
      <c r="D396" t="s">
        <v>21</v>
      </c>
      <c r="E396" s="45" t="s">
        <v>12</v>
      </c>
      <c r="F396" s="7" t="s">
        <v>1303</v>
      </c>
      <c r="G396" s="45"/>
      <c r="H396" s="45"/>
      <c r="J396">
        <f t="shared" si="33"/>
        <v>2001</v>
      </c>
      <c r="AQ396">
        <v>2001</v>
      </c>
    </row>
    <row r="397" spans="1:43" ht="15" customHeight="1" x14ac:dyDescent="0.25">
      <c r="A397" t="s">
        <v>1276</v>
      </c>
      <c r="C397" s="77"/>
      <c r="D397" t="s">
        <v>1005</v>
      </c>
      <c r="E397" s="45" t="s">
        <v>799</v>
      </c>
      <c r="G397" s="45"/>
      <c r="H397" s="45"/>
      <c r="J397">
        <f t="shared" si="33"/>
        <v>2001</v>
      </c>
      <c r="AQ397">
        <v>2001</v>
      </c>
    </row>
    <row r="398" spans="1:43" ht="15" customHeight="1" x14ac:dyDescent="0.25">
      <c r="A398" t="s">
        <v>1276</v>
      </c>
      <c r="C398" s="77"/>
      <c r="D398" t="s">
        <v>1006</v>
      </c>
      <c r="E398" s="45" t="s">
        <v>1007</v>
      </c>
      <c r="G398" s="45"/>
      <c r="H398" s="45"/>
      <c r="J398">
        <f t="shared" si="33"/>
        <v>2001</v>
      </c>
      <c r="AQ398">
        <v>2001</v>
      </c>
    </row>
    <row r="399" spans="1:43" ht="15" customHeight="1" x14ac:dyDescent="0.25">
      <c r="A399" t="s">
        <v>1276</v>
      </c>
      <c r="C399" s="77"/>
      <c r="D399" t="s">
        <v>1008</v>
      </c>
      <c r="E399" s="45" t="s">
        <v>1008</v>
      </c>
      <c r="G399" s="45"/>
      <c r="H399" s="45"/>
      <c r="J399">
        <f t="shared" si="33"/>
        <v>2001</v>
      </c>
      <c r="AQ399">
        <v>2001</v>
      </c>
    </row>
    <row r="400" spans="1:43" ht="15" customHeight="1" x14ac:dyDescent="0.25">
      <c r="A400" t="s">
        <v>1276</v>
      </c>
      <c r="C400" s="77"/>
      <c r="D400" t="s">
        <v>1009</v>
      </c>
      <c r="E400" s="45" t="s">
        <v>1010</v>
      </c>
      <c r="G400" s="45"/>
      <c r="H400" s="45"/>
      <c r="J400">
        <f t="shared" si="33"/>
        <v>2001</v>
      </c>
      <c r="AQ400">
        <v>2001</v>
      </c>
    </row>
    <row r="401" spans="1:64" ht="15" customHeight="1" x14ac:dyDescent="0.25">
      <c r="A401" t="s">
        <v>1276</v>
      </c>
      <c r="C401" s="77"/>
      <c r="D401" t="s">
        <v>1011</v>
      </c>
      <c r="E401" s="45" t="s">
        <v>1012</v>
      </c>
      <c r="G401" s="45"/>
      <c r="H401" s="45"/>
      <c r="J401">
        <f t="shared" si="33"/>
        <v>2001</v>
      </c>
      <c r="AQ401">
        <v>2001</v>
      </c>
    </row>
    <row r="402" spans="1:64" ht="15" customHeight="1" x14ac:dyDescent="0.25">
      <c r="C402" s="63"/>
      <c r="E402" s="45"/>
      <c r="G402" s="45"/>
      <c r="H402" s="45"/>
    </row>
    <row r="403" spans="1:64" ht="15" customHeight="1" x14ac:dyDescent="0.25">
      <c r="A403" t="s">
        <v>1277</v>
      </c>
      <c r="B403" s="1" t="str">
        <f>A403&amp;J403</f>
        <v>DODSAASG2022</v>
      </c>
      <c r="C403" s="77"/>
      <c r="D403" t="s">
        <v>2055</v>
      </c>
      <c r="E403" s="45" t="s">
        <v>2056</v>
      </c>
      <c r="G403" s="45"/>
      <c r="H403" s="45"/>
      <c r="J403">
        <f t="shared" si="33"/>
        <v>2022</v>
      </c>
      <c r="BL403">
        <v>2022</v>
      </c>
    </row>
    <row r="404" spans="1:64" ht="15" customHeight="1" x14ac:dyDescent="0.25">
      <c r="A404" t="s">
        <v>1277</v>
      </c>
      <c r="C404" s="77"/>
      <c r="D404" t="s">
        <v>1013</v>
      </c>
      <c r="E404" s="45" t="s">
        <v>1013</v>
      </c>
      <c r="G404" s="45"/>
      <c r="H404" s="45"/>
      <c r="J404">
        <f t="shared" si="33"/>
        <v>2022</v>
      </c>
      <c r="BL404">
        <v>2022</v>
      </c>
    </row>
    <row r="405" spans="1:64" ht="15" customHeight="1" x14ac:dyDescent="0.25">
      <c r="A405" t="s">
        <v>1277</v>
      </c>
      <c r="C405" s="77"/>
      <c r="D405" t="s">
        <v>977</v>
      </c>
      <c r="E405" s="45" t="s">
        <v>977</v>
      </c>
      <c r="G405" s="45"/>
      <c r="H405" s="45"/>
      <c r="J405">
        <f t="shared" si="33"/>
        <v>2022</v>
      </c>
      <c r="BL405">
        <v>2022</v>
      </c>
    </row>
    <row r="406" spans="1:64" ht="15" customHeight="1" x14ac:dyDescent="0.25">
      <c r="A406" t="s">
        <v>1277</v>
      </c>
      <c r="C406" s="77"/>
      <c r="D406" t="s">
        <v>1014</v>
      </c>
      <c r="E406" s="45" t="s">
        <v>1014</v>
      </c>
      <c r="G406" s="45"/>
      <c r="H406" s="45"/>
      <c r="J406">
        <f t="shared" si="33"/>
        <v>2022</v>
      </c>
      <c r="BL406">
        <v>2022</v>
      </c>
    </row>
    <row r="407" spans="1:64" ht="15" customHeight="1" x14ac:dyDescent="0.25">
      <c r="A407" t="s">
        <v>1277</v>
      </c>
      <c r="C407" s="77"/>
      <c r="D407" t="s">
        <v>1017</v>
      </c>
      <c r="E407" s="45" t="s">
        <v>1017</v>
      </c>
      <c r="G407" s="45"/>
      <c r="H407" s="45"/>
      <c r="J407">
        <f t="shared" si="33"/>
        <v>2022</v>
      </c>
      <c r="BL407">
        <v>2022</v>
      </c>
    </row>
    <row r="408" spans="1:64" ht="15" customHeight="1" x14ac:dyDescent="0.25">
      <c r="A408" t="s">
        <v>1277</v>
      </c>
      <c r="C408" s="77"/>
      <c r="D408" t="s">
        <v>1018</v>
      </c>
      <c r="E408" s="45" t="s">
        <v>1018</v>
      </c>
      <c r="G408" s="45"/>
      <c r="H408" s="45"/>
      <c r="J408">
        <f t="shared" si="33"/>
        <v>2022</v>
      </c>
      <c r="BL408">
        <v>2022</v>
      </c>
    </row>
    <row r="409" spans="1:64" ht="15" customHeight="1" x14ac:dyDescent="0.25">
      <c r="A409" t="s">
        <v>1277</v>
      </c>
      <c r="C409" s="77"/>
      <c r="D409" t="s">
        <v>1019</v>
      </c>
      <c r="E409" s="45" t="s">
        <v>1019</v>
      </c>
      <c r="G409" s="45"/>
      <c r="H409" s="45"/>
      <c r="J409">
        <f t="shared" si="33"/>
        <v>2022</v>
      </c>
      <c r="BL409">
        <v>2022</v>
      </c>
    </row>
    <row r="410" spans="1:64" ht="15" customHeight="1" x14ac:dyDescent="0.25">
      <c r="A410" t="s">
        <v>1277</v>
      </c>
      <c r="C410" s="77"/>
      <c r="D410" t="s">
        <v>1020</v>
      </c>
      <c r="E410" s="45" t="s">
        <v>1020</v>
      </c>
      <c r="G410" s="45"/>
      <c r="H410" s="45"/>
      <c r="J410">
        <f t="shared" si="33"/>
        <v>2022</v>
      </c>
      <c r="BL410">
        <v>2022</v>
      </c>
    </row>
    <row r="411" spans="1:64" ht="15" customHeight="1" x14ac:dyDescent="0.25">
      <c r="A411" t="s">
        <v>1277</v>
      </c>
      <c r="C411" s="77"/>
      <c r="D411" t="s">
        <v>1021</v>
      </c>
      <c r="E411" s="45" t="s">
        <v>1021</v>
      </c>
      <c r="G411" s="45"/>
      <c r="H411" s="45"/>
      <c r="J411">
        <f t="shared" si="33"/>
        <v>2022</v>
      </c>
      <c r="BL411">
        <v>2022</v>
      </c>
    </row>
    <row r="412" spans="1:64" ht="15" customHeight="1" x14ac:dyDescent="0.25">
      <c r="A412" t="s">
        <v>1277</v>
      </c>
      <c r="C412" s="77"/>
      <c r="D412" t="s">
        <v>1022</v>
      </c>
      <c r="E412" s="45" t="s">
        <v>1022</v>
      </c>
      <c r="G412" s="45"/>
      <c r="H412" s="45"/>
      <c r="J412">
        <f t="shared" si="33"/>
        <v>2022</v>
      </c>
      <c r="BL412">
        <v>2022</v>
      </c>
    </row>
    <row r="413" spans="1:64" ht="15" customHeight="1" x14ac:dyDescent="0.25">
      <c r="A413" t="s">
        <v>1277</v>
      </c>
      <c r="C413" s="77"/>
      <c r="D413" t="s">
        <v>1023</v>
      </c>
      <c r="E413" s="45" t="s">
        <v>1023</v>
      </c>
      <c r="G413" s="45"/>
      <c r="H413" s="45"/>
      <c r="J413">
        <f t="shared" si="33"/>
        <v>2022</v>
      </c>
      <c r="BL413">
        <v>2022</v>
      </c>
    </row>
    <row r="414" spans="1:64" ht="15" customHeight="1" x14ac:dyDescent="0.25">
      <c r="A414" t="s">
        <v>1277</v>
      </c>
      <c r="C414" s="77"/>
      <c r="D414" t="s">
        <v>1024</v>
      </c>
      <c r="E414" s="45" t="s">
        <v>1024</v>
      </c>
      <c r="G414" s="45"/>
      <c r="H414" s="45"/>
      <c r="J414">
        <f t="shared" si="33"/>
        <v>2022</v>
      </c>
      <c r="BL414">
        <v>2022</v>
      </c>
    </row>
    <row r="415" spans="1:64" ht="15" customHeight="1" x14ac:dyDescent="0.25">
      <c r="A415" t="s">
        <v>1277</v>
      </c>
      <c r="C415" s="77"/>
      <c r="D415" t="s">
        <v>1025</v>
      </c>
      <c r="E415" s="45" t="s">
        <v>1025</v>
      </c>
      <c r="G415" s="45"/>
      <c r="H415" s="45"/>
      <c r="J415">
        <f t="shared" si="33"/>
        <v>2022</v>
      </c>
      <c r="BL415">
        <v>2022</v>
      </c>
    </row>
    <row r="416" spans="1:64" ht="15" customHeight="1" x14ac:dyDescent="0.25">
      <c r="A416" t="s">
        <v>1277</v>
      </c>
      <c r="C416" s="77"/>
      <c r="D416" t="s">
        <v>1026</v>
      </c>
      <c r="E416" s="45" t="s">
        <v>1026</v>
      </c>
      <c r="G416" s="45"/>
      <c r="H416" s="45"/>
      <c r="J416">
        <f t="shared" si="33"/>
        <v>2022</v>
      </c>
      <c r="BL416">
        <v>2022</v>
      </c>
    </row>
    <row r="417" spans="1:64" ht="15" customHeight="1" x14ac:dyDescent="0.25">
      <c r="A417" t="s">
        <v>1277</v>
      </c>
      <c r="C417" s="77"/>
      <c r="D417" t="s">
        <v>1027</v>
      </c>
      <c r="E417" s="45" t="s">
        <v>1027</v>
      </c>
      <c r="G417" s="45"/>
      <c r="H417" s="45"/>
      <c r="J417">
        <f t="shared" si="33"/>
        <v>2022</v>
      </c>
      <c r="BL417">
        <v>2022</v>
      </c>
    </row>
    <row r="418" spans="1:64" ht="15" customHeight="1" x14ac:dyDescent="0.25">
      <c r="A418" t="s">
        <v>1277</v>
      </c>
      <c r="C418" s="77"/>
      <c r="D418" t="s">
        <v>1028</v>
      </c>
      <c r="E418" s="45" t="s">
        <v>1028</v>
      </c>
      <c r="G418" s="45"/>
      <c r="H418" s="45"/>
      <c r="J418">
        <f t="shared" si="33"/>
        <v>2022</v>
      </c>
      <c r="BL418">
        <v>2022</v>
      </c>
    </row>
    <row r="419" spans="1:64" ht="15" customHeight="1" x14ac:dyDescent="0.25">
      <c r="A419" t="s">
        <v>1277</v>
      </c>
      <c r="C419" s="77"/>
      <c r="D419" t="s">
        <v>2057</v>
      </c>
      <c r="E419" s="47" t="s">
        <v>2057</v>
      </c>
      <c r="G419" s="45"/>
      <c r="H419" s="45"/>
      <c r="J419">
        <f t="shared" si="33"/>
        <v>2022</v>
      </c>
      <c r="BL419">
        <v>2022</v>
      </c>
    </row>
    <row r="420" spans="1:64" ht="15" customHeight="1" x14ac:dyDescent="0.25">
      <c r="A420" t="s">
        <v>1277</v>
      </c>
      <c r="C420" s="77"/>
      <c r="D420" t="s">
        <v>2058</v>
      </c>
      <c r="E420" s="47" t="s">
        <v>2058</v>
      </c>
      <c r="G420" s="45"/>
      <c r="H420" s="45"/>
      <c r="J420">
        <f t="shared" si="33"/>
        <v>2022</v>
      </c>
      <c r="BL420">
        <v>2022</v>
      </c>
    </row>
    <row r="421" spans="1:64" ht="15" customHeight="1" x14ac:dyDescent="0.25">
      <c r="A421" t="s">
        <v>1277</v>
      </c>
      <c r="C421" s="77"/>
      <c r="D421" t="s">
        <v>985</v>
      </c>
      <c r="E421" s="45" t="s">
        <v>985</v>
      </c>
      <c r="G421" s="45"/>
      <c r="H421" s="45"/>
      <c r="J421">
        <f t="shared" ref="J421:J443" si="34">MAX(L421:BT421)</f>
        <v>2022</v>
      </c>
      <c r="BL421">
        <v>2022</v>
      </c>
    </row>
    <row r="422" spans="1:64" ht="15" customHeight="1" x14ac:dyDescent="0.25">
      <c r="A422" t="s">
        <v>1277</v>
      </c>
      <c r="C422" s="77"/>
      <c r="D422" t="s">
        <v>1015</v>
      </c>
      <c r="E422" s="45" t="s">
        <v>1015</v>
      </c>
      <c r="G422" s="45"/>
      <c r="H422" s="45"/>
      <c r="J422">
        <f t="shared" si="34"/>
        <v>2022</v>
      </c>
      <c r="BL422">
        <v>2022</v>
      </c>
    </row>
    <row r="423" spans="1:64" ht="15" customHeight="1" x14ac:dyDescent="0.25">
      <c r="A423" t="s">
        <v>1277</v>
      </c>
      <c r="C423" s="77"/>
      <c r="D423" t="s">
        <v>1016</v>
      </c>
      <c r="E423" s="45" t="s">
        <v>1016</v>
      </c>
      <c r="G423" s="45"/>
      <c r="H423" s="45"/>
      <c r="J423">
        <f t="shared" si="34"/>
        <v>2022</v>
      </c>
      <c r="BL423">
        <v>2022</v>
      </c>
    </row>
    <row r="424" spans="1:64" ht="15" customHeight="1" x14ac:dyDescent="0.25">
      <c r="A424" t="s">
        <v>1277</v>
      </c>
      <c r="C424" s="77"/>
      <c r="D424" t="s">
        <v>1029</v>
      </c>
      <c r="E424" s="45" t="s">
        <v>1029</v>
      </c>
      <c r="G424" s="45"/>
      <c r="H424" s="45"/>
      <c r="J424">
        <f t="shared" si="34"/>
        <v>2022</v>
      </c>
      <c r="BL424">
        <v>2022</v>
      </c>
    </row>
    <row r="425" spans="1:64" ht="15" customHeight="1" x14ac:dyDescent="0.25">
      <c r="A425" t="s">
        <v>1277</v>
      </c>
      <c r="C425" s="77"/>
      <c r="D425" t="s">
        <v>1030</v>
      </c>
      <c r="E425" s="45" t="s">
        <v>1030</v>
      </c>
      <c r="G425" s="45"/>
      <c r="H425" s="45"/>
      <c r="J425">
        <f t="shared" si="34"/>
        <v>2022</v>
      </c>
      <c r="BL425">
        <v>2022</v>
      </c>
    </row>
    <row r="426" spans="1:64" ht="15" customHeight="1" x14ac:dyDescent="0.25">
      <c r="A426" t="s">
        <v>1277</v>
      </c>
      <c r="C426" s="77"/>
      <c r="D426" t="s">
        <v>1031</v>
      </c>
      <c r="E426" s="45" t="s">
        <v>1031</v>
      </c>
      <c r="G426" s="45"/>
      <c r="H426" s="45"/>
      <c r="J426">
        <f t="shared" si="34"/>
        <v>2022</v>
      </c>
      <c r="BL426">
        <v>2022</v>
      </c>
    </row>
    <row r="427" spans="1:64" ht="15" customHeight="1" x14ac:dyDescent="0.25">
      <c r="A427" t="s">
        <v>1277</v>
      </c>
      <c r="C427" s="77"/>
      <c r="D427" t="s">
        <v>1032</v>
      </c>
      <c r="E427" s="45" t="s">
        <v>1032</v>
      </c>
      <c r="G427" s="45"/>
      <c r="H427" s="45"/>
      <c r="J427">
        <f t="shared" si="34"/>
        <v>2022</v>
      </c>
      <c r="BL427">
        <v>2022</v>
      </c>
    </row>
    <row r="428" spans="1:64" ht="15" customHeight="1" x14ac:dyDescent="0.25">
      <c r="A428" t="s">
        <v>1277</v>
      </c>
      <c r="C428" s="77"/>
      <c r="D428" t="s">
        <v>1033</v>
      </c>
      <c r="E428" s="45" t="s">
        <v>1033</v>
      </c>
      <c r="G428" s="45"/>
      <c r="H428" s="45"/>
      <c r="J428">
        <f t="shared" si="34"/>
        <v>2022</v>
      </c>
      <c r="BL428">
        <v>2022</v>
      </c>
    </row>
    <row r="429" spans="1:64" ht="15" customHeight="1" x14ac:dyDescent="0.25">
      <c r="A429" t="s">
        <v>1277</v>
      </c>
      <c r="C429" s="77"/>
      <c r="D429" t="s">
        <v>1034</v>
      </c>
      <c r="E429" s="45" t="s">
        <v>1034</v>
      </c>
      <c r="G429" s="45"/>
      <c r="H429" s="45"/>
      <c r="J429">
        <f t="shared" si="34"/>
        <v>2022</v>
      </c>
      <c r="BL429">
        <v>2022</v>
      </c>
    </row>
    <row r="430" spans="1:64" ht="15" customHeight="1" x14ac:dyDescent="0.25">
      <c r="A430" t="s">
        <v>1277</v>
      </c>
      <c r="C430" s="77"/>
      <c r="D430" t="s">
        <v>1035</v>
      </c>
      <c r="E430" s="45" t="s">
        <v>1035</v>
      </c>
      <c r="G430" s="45"/>
      <c r="H430" s="45"/>
      <c r="J430">
        <f t="shared" si="34"/>
        <v>2022</v>
      </c>
      <c r="BL430">
        <v>2022</v>
      </c>
    </row>
    <row r="431" spans="1:64" ht="15" customHeight="1" x14ac:dyDescent="0.25">
      <c r="A431" t="s">
        <v>1277</v>
      </c>
      <c r="C431" s="77"/>
      <c r="D431" t="s">
        <v>1036</v>
      </c>
      <c r="E431" s="45" t="s">
        <v>1036</v>
      </c>
      <c r="G431" s="45"/>
      <c r="H431" s="45"/>
      <c r="J431">
        <f t="shared" si="34"/>
        <v>2022</v>
      </c>
      <c r="BL431">
        <v>2022</v>
      </c>
    </row>
    <row r="432" spans="1:64" ht="15" customHeight="1" x14ac:dyDescent="0.25">
      <c r="A432" t="s">
        <v>1277</v>
      </c>
      <c r="C432" s="77"/>
      <c r="D432" t="s">
        <v>1037</v>
      </c>
      <c r="E432" s="45" t="s">
        <v>1037</v>
      </c>
      <c r="G432" s="45"/>
      <c r="H432" s="45"/>
      <c r="J432">
        <f t="shared" si="34"/>
        <v>2022</v>
      </c>
      <c r="BL432">
        <v>2022</v>
      </c>
    </row>
    <row r="433" spans="1:66" ht="15" customHeight="1" x14ac:dyDescent="0.25">
      <c r="A433" t="s">
        <v>1277</v>
      </c>
      <c r="C433" s="77"/>
      <c r="D433" t="s">
        <v>1038</v>
      </c>
      <c r="E433" s="45" t="s">
        <v>1038</v>
      </c>
      <c r="G433" s="45"/>
      <c r="H433" s="45"/>
      <c r="J433">
        <f t="shared" si="34"/>
        <v>2022</v>
      </c>
      <c r="BL433">
        <v>2022</v>
      </c>
    </row>
    <row r="434" spans="1:66" ht="15" customHeight="1" x14ac:dyDescent="0.25">
      <c r="A434" t="s">
        <v>1277</v>
      </c>
      <c r="C434" s="77"/>
      <c r="D434" t="s">
        <v>1039</v>
      </c>
      <c r="E434" s="45" t="s">
        <v>1039</v>
      </c>
      <c r="G434" s="45"/>
      <c r="H434" s="45"/>
      <c r="J434">
        <f t="shared" si="34"/>
        <v>2022</v>
      </c>
      <c r="BL434">
        <v>2022</v>
      </c>
    </row>
    <row r="435" spans="1:66" ht="15" customHeight="1" x14ac:dyDescent="0.25">
      <c r="A435" t="s">
        <v>1277</v>
      </c>
      <c r="C435" s="77"/>
      <c r="D435" t="s">
        <v>1040</v>
      </c>
      <c r="E435" s="45" t="s">
        <v>1040</v>
      </c>
      <c r="G435" s="45"/>
      <c r="H435" s="45"/>
      <c r="J435">
        <f t="shared" si="34"/>
        <v>2022</v>
      </c>
      <c r="BL435">
        <v>2022</v>
      </c>
    </row>
    <row r="436" spans="1:66" ht="15" customHeight="1" x14ac:dyDescent="0.25">
      <c r="A436" t="s">
        <v>1277</v>
      </c>
      <c r="C436" s="77"/>
      <c r="D436" t="s">
        <v>997</v>
      </c>
      <c r="E436" s="45" t="s">
        <v>997</v>
      </c>
      <c r="G436" s="45"/>
      <c r="H436" s="45"/>
      <c r="J436">
        <f t="shared" si="34"/>
        <v>2022</v>
      </c>
      <c r="BL436">
        <v>2022</v>
      </c>
    </row>
    <row r="437" spans="1:66" ht="15" customHeight="1" x14ac:dyDescent="0.25">
      <c r="A437" t="s">
        <v>1277</v>
      </c>
      <c r="B437" s="1"/>
      <c r="C437" s="77"/>
      <c r="D437" t="s">
        <v>763</v>
      </c>
      <c r="E437" s="45" t="s">
        <v>764</v>
      </c>
      <c r="G437" s="45"/>
      <c r="H437" s="45"/>
      <c r="J437">
        <f t="shared" si="34"/>
        <v>2022</v>
      </c>
      <c r="BL437">
        <v>2022</v>
      </c>
    </row>
    <row r="438" spans="1:66" ht="15" customHeight="1" x14ac:dyDescent="0.25">
      <c r="A438" t="s">
        <v>1277</v>
      </c>
      <c r="C438" s="77"/>
      <c r="D438" t="s">
        <v>765</v>
      </c>
      <c r="E438" s="45" t="s">
        <v>766</v>
      </c>
      <c r="G438" s="45"/>
      <c r="H438" s="45"/>
      <c r="J438">
        <f t="shared" si="34"/>
        <v>2022</v>
      </c>
      <c r="BL438">
        <v>2022</v>
      </c>
    </row>
    <row r="439" spans="1:66" ht="15" customHeight="1" x14ac:dyDescent="0.25">
      <c r="A439" t="s">
        <v>1277</v>
      </c>
      <c r="C439" s="77"/>
      <c r="D439" t="s">
        <v>1041</v>
      </c>
      <c r="E439" s="45" t="s">
        <v>1041</v>
      </c>
      <c r="G439" s="45"/>
      <c r="H439" s="45"/>
      <c r="J439">
        <f t="shared" si="34"/>
        <v>2022</v>
      </c>
      <c r="BL439">
        <v>2022</v>
      </c>
    </row>
    <row r="440" spans="1:66" ht="15" customHeight="1" x14ac:dyDescent="0.25">
      <c r="A440" t="s">
        <v>1277</v>
      </c>
      <c r="C440" s="77"/>
      <c r="D440" t="s">
        <v>1042</v>
      </c>
      <c r="E440" s="45" t="s">
        <v>1042</v>
      </c>
      <c r="G440" s="45"/>
      <c r="H440" s="45"/>
      <c r="J440">
        <f t="shared" si="34"/>
        <v>2022</v>
      </c>
      <c r="BL440">
        <v>2022</v>
      </c>
    </row>
    <row r="441" spans="1:66" ht="15" customHeight="1" x14ac:dyDescent="0.25">
      <c r="A441" t="s">
        <v>1277</v>
      </c>
      <c r="C441" s="77"/>
      <c r="D441" t="s">
        <v>1043</v>
      </c>
      <c r="E441" s="45" t="s">
        <v>1043</v>
      </c>
      <c r="G441" s="45"/>
      <c r="H441" s="45"/>
      <c r="J441">
        <f t="shared" si="34"/>
        <v>2022</v>
      </c>
      <c r="BL441">
        <v>2022</v>
      </c>
    </row>
    <row r="442" spans="1:66" ht="15" customHeight="1" x14ac:dyDescent="0.25">
      <c r="A442" t="s">
        <v>1277</v>
      </c>
      <c r="C442" s="77"/>
      <c r="D442" t="s">
        <v>21</v>
      </c>
      <c r="E442" s="45" t="s">
        <v>12</v>
      </c>
      <c r="F442" s="7" t="s">
        <v>1303</v>
      </c>
      <c r="G442" s="45"/>
      <c r="H442" s="45"/>
      <c r="J442">
        <f t="shared" si="34"/>
        <v>2022</v>
      </c>
      <c r="BL442">
        <v>2022</v>
      </c>
    </row>
    <row r="443" spans="1:66" ht="15" customHeight="1" x14ac:dyDescent="0.25">
      <c r="A443" t="s">
        <v>1277</v>
      </c>
      <c r="C443" s="77"/>
      <c r="D443" t="s">
        <v>1005</v>
      </c>
      <c r="E443" s="45" t="s">
        <v>1005</v>
      </c>
      <c r="G443" s="45"/>
      <c r="H443" s="45"/>
      <c r="J443">
        <f t="shared" si="34"/>
        <v>2022</v>
      </c>
      <c r="BL443">
        <v>2022</v>
      </c>
    </row>
    <row r="444" spans="1:66" ht="15" customHeight="1" x14ac:dyDescent="0.25">
      <c r="C444" s="63"/>
      <c r="E444" s="45"/>
      <c r="G444" s="45"/>
      <c r="H444" s="45"/>
    </row>
    <row r="445" spans="1:66" ht="15" customHeight="1" x14ac:dyDescent="0.25">
      <c r="A445" t="s">
        <v>1233</v>
      </c>
      <c r="B445" s="1" t="s">
        <v>3385</v>
      </c>
      <c r="C445" s="77"/>
      <c r="D445" t="s">
        <v>1288</v>
      </c>
      <c r="E445" s="45" t="s">
        <v>12</v>
      </c>
      <c r="G445" s="45" t="s">
        <v>1894</v>
      </c>
      <c r="H445" s="45" t="s">
        <v>1895</v>
      </c>
      <c r="I445">
        <f>MIN(L445:BT445)</f>
        <v>1999</v>
      </c>
      <c r="J445">
        <f>MAX(L445:BT445)</f>
        <v>2024</v>
      </c>
      <c r="K445" s="2" t="str">
        <f>IF(J445-I445+1-COUNTA(L445:BT445)=0, "-", "Yes")</f>
        <v>-</v>
      </c>
      <c r="N445" s="2"/>
      <c r="Q445" s="2"/>
      <c r="T445" s="2"/>
      <c r="W445" s="2"/>
      <c r="Z445" s="2"/>
      <c r="AC445" s="2"/>
      <c r="AF445" s="2"/>
      <c r="AO445">
        <v>1999</v>
      </c>
      <c r="AP445">
        <v>2000</v>
      </c>
      <c r="AQ445">
        <v>2001</v>
      </c>
      <c r="AR445">
        <v>2002</v>
      </c>
      <c r="AS445">
        <v>2003</v>
      </c>
      <c r="AT445">
        <v>2004</v>
      </c>
      <c r="AU445">
        <v>2005</v>
      </c>
      <c r="AV445">
        <v>2006</v>
      </c>
      <c r="AW445">
        <v>2007</v>
      </c>
      <c r="AX445">
        <v>2008</v>
      </c>
      <c r="AY445">
        <v>2009</v>
      </c>
      <c r="AZ445">
        <v>2010</v>
      </c>
      <c r="BA445">
        <v>2011</v>
      </c>
      <c r="BB445">
        <v>2012</v>
      </c>
      <c r="BC445">
        <v>2013</v>
      </c>
      <c r="BD445">
        <v>2014</v>
      </c>
      <c r="BE445">
        <v>2015</v>
      </c>
      <c r="BF445">
        <v>2016</v>
      </c>
      <c r="BG445">
        <v>2017</v>
      </c>
      <c r="BH445">
        <v>2018</v>
      </c>
      <c r="BI445">
        <v>2019</v>
      </c>
      <c r="BJ445">
        <v>2020</v>
      </c>
      <c r="BK445">
        <v>2021</v>
      </c>
      <c r="BL445">
        <v>2022</v>
      </c>
      <c r="BM445">
        <v>2023</v>
      </c>
      <c r="BN445">
        <v>2024</v>
      </c>
    </row>
    <row r="446" spans="1:66" ht="15" customHeight="1" x14ac:dyDescent="0.25">
      <c r="A446" t="s">
        <v>1233</v>
      </c>
      <c r="C446" s="77"/>
      <c r="D446" t="s">
        <v>1289</v>
      </c>
      <c r="E446" s="45" t="s">
        <v>12</v>
      </c>
      <c r="G446" s="45" t="s">
        <v>1896</v>
      </c>
      <c r="H446" s="45" t="s">
        <v>1897</v>
      </c>
      <c r="I446">
        <f t="shared" ref="I446:I453" si="35">MIN(L446:BT446)</f>
        <v>2008</v>
      </c>
      <c r="J446">
        <f t="shared" ref="J446:J453" si="36">MAX(L446:BT446)</f>
        <v>2024</v>
      </c>
      <c r="K446" s="2" t="str">
        <f t="shared" ref="K446:K453" si="37">IF(J446-I446+1-COUNTA(L446:BT446)=0, "-", "Yes")</f>
        <v>-</v>
      </c>
      <c r="N446" s="2"/>
      <c r="Q446" s="2"/>
      <c r="T446" s="2"/>
      <c r="W446" s="2"/>
      <c r="Z446" s="2"/>
      <c r="AC446" s="2"/>
      <c r="AF446" s="2"/>
      <c r="AX446">
        <v>2008</v>
      </c>
      <c r="AY446">
        <v>2009</v>
      </c>
      <c r="AZ446">
        <v>2010</v>
      </c>
      <c r="BA446">
        <v>2011</v>
      </c>
      <c r="BB446">
        <v>2012</v>
      </c>
      <c r="BC446">
        <v>2013</v>
      </c>
      <c r="BD446">
        <v>2014</v>
      </c>
      <c r="BE446">
        <v>2015</v>
      </c>
      <c r="BF446">
        <v>2016</v>
      </c>
      <c r="BG446">
        <v>2017</v>
      </c>
      <c r="BH446">
        <v>2018</v>
      </c>
      <c r="BI446">
        <v>2019</v>
      </c>
      <c r="BJ446">
        <v>2020</v>
      </c>
      <c r="BK446">
        <v>2021</v>
      </c>
      <c r="BL446">
        <v>2022</v>
      </c>
      <c r="BM446">
        <v>2023</v>
      </c>
      <c r="BN446">
        <v>2024</v>
      </c>
    </row>
    <row r="447" spans="1:66" ht="15" customHeight="1" x14ac:dyDescent="0.25">
      <c r="A447" t="s">
        <v>1233</v>
      </c>
      <c r="C447" s="77"/>
      <c r="D447" t="s">
        <v>1290</v>
      </c>
      <c r="E447" s="45" t="s">
        <v>12</v>
      </c>
      <c r="G447" s="45" t="s">
        <v>1896</v>
      </c>
      <c r="H447" s="45" t="s">
        <v>1897</v>
      </c>
      <c r="I447">
        <f t="shared" si="35"/>
        <v>2008</v>
      </c>
      <c r="J447">
        <f t="shared" si="36"/>
        <v>2024</v>
      </c>
      <c r="K447" s="2" t="str">
        <f t="shared" si="37"/>
        <v>-</v>
      </c>
      <c r="N447" s="2"/>
      <c r="Q447" s="2"/>
      <c r="T447" s="2"/>
      <c r="W447" s="2"/>
      <c r="Z447" s="2"/>
      <c r="AC447" s="2"/>
      <c r="AF447" s="2"/>
      <c r="AX447">
        <v>2008</v>
      </c>
      <c r="AY447">
        <v>2009</v>
      </c>
      <c r="AZ447">
        <v>2010</v>
      </c>
      <c r="BA447">
        <v>2011</v>
      </c>
      <c r="BB447">
        <v>2012</v>
      </c>
      <c r="BC447">
        <v>2013</v>
      </c>
      <c r="BD447">
        <v>2014</v>
      </c>
      <c r="BE447">
        <v>2015</v>
      </c>
      <c r="BF447">
        <v>2016</v>
      </c>
      <c r="BG447">
        <v>2017</v>
      </c>
      <c r="BH447">
        <v>2018</v>
      </c>
      <c r="BI447">
        <v>2019</v>
      </c>
      <c r="BJ447">
        <v>2020</v>
      </c>
      <c r="BK447">
        <v>2021</v>
      </c>
      <c r="BL447">
        <v>2022</v>
      </c>
      <c r="BM447">
        <v>2023</v>
      </c>
      <c r="BN447">
        <v>2024</v>
      </c>
    </row>
    <row r="448" spans="1:66" ht="15" customHeight="1" x14ac:dyDescent="0.25">
      <c r="A448" t="s">
        <v>1233</v>
      </c>
      <c r="C448" s="77"/>
      <c r="D448" t="s">
        <v>2692</v>
      </c>
      <c r="E448" s="45" t="s">
        <v>12</v>
      </c>
      <c r="G448" s="45" t="s">
        <v>1898</v>
      </c>
      <c r="H448" s="45" t="s">
        <v>1545</v>
      </c>
      <c r="I448">
        <f t="shared" si="35"/>
        <v>2018</v>
      </c>
      <c r="J448">
        <f t="shared" si="36"/>
        <v>2024</v>
      </c>
      <c r="K448" s="2" t="str">
        <f t="shared" si="37"/>
        <v>-</v>
      </c>
      <c r="N448" s="2"/>
      <c r="Q448" s="2"/>
      <c r="T448" s="2"/>
      <c r="W448" s="2"/>
      <c r="Z448" s="2"/>
      <c r="AC448" s="2"/>
      <c r="AF448" s="2"/>
      <c r="BH448">
        <v>2018</v>
      </c>
      <c r="BI448">
        <v>2019</v>
      </c>
      <c r="BJ448">
        <v>2020</v>
      </c>
      <c r="BK448">
        <v>2021</v>
      </c>
      <c r="BL448">
        <v>2022</v>
      </c>
      <c r="BM448">
        <v>2023</v>
      </c>
      <c r="BN448">
        <v>2024</v>
      </c>
    </row>
    <row r="449" spans="1:66" ht="15" customHeight="1" x14ac:dyDescent="0.25">
      <c r="A449" t="s">
        <v>1233</v>
      </c>
      <c r="C449" s="77"/>
      <c r="D449" t="s">
        <v>2875</v>
      </c>
      <c r="E449" s="45"/>
      <c r="G449" s="45"/>
      <c r="H449" s="45"/>
      <c r="I449">
        <f>MIN(L449:BT449)</f>
        <v>2017</v>
      </c>
      <c r="J449">
        <f>MAX(L449:BT449)</f>
        <v>2024</v>
      </c>
      <c r="K449" s="2" t="str">
        <f>IF(J449-I449+1-COUNTA(L449:BT449)=0, "-", "Yes")</f>
        <v>-</v>
      </c>
      <c r="N449" s="2"/>
      <c r="Q449" s="2"/>
      <c r="T449" s="2"/>
      <c r="W449" s="2"/>
      <c r="Z449" s="2"/>
      <c r="AC449" s="2"/>
      <c r="AF449" s="2"/>
      <c r="BG449">
        <v>2017</v>
      </c>
      <c r="BH449">
        <v>2018</v>
      </c>
      <c r="BI449">
        <v>2019</v>
      </c>
      <c r="BJ449">
        <v>2020</v>
      </c>
      <c r="BK449">
        <v>2021</v>
      </c>
      <c r="BL449">
        <v>2022</v>
      </c>
      <c r="BM449">
        <v>2023</v>
      </c>
      <c r="BN449">
        <v>2024</v>
      </c>
    </row>
    <row r="450" spans="1:66" ht="15" customHeight="1" x14ac:dyDescent="0.25">
      <c r="A450" t="s">
        <v>1233</v>
      </c>
      <c r="C450" s="77"/>
      <c r="D450" t="s">
        <v>89</v>
      </c>
      <c r="E450" s="45" t="s">
        <v>12</v>
      </c>
      <c r="G450" s="45" t="s">
        <v>1912</v>
      </c>
      <c r="H450" s="45" t="s">
        <v>1921</v>
      </c>
      <c r="I450">
        <f t="shared" si="35"/>
        <v>2018</v>
      </c>
      <c r="J450">
        <f t="shared" si="36"/>
        <v>2024</v>
      </c>
      <c r="K450" s="2" t="str">
        <f t="shared" si="37"/>
        <v>-</v>
      </c>
      <c r="BH450">
        <v>2018</v>
      </c>
      <c r="BI450">
        <v>2019</v>
      </c>
      <c r="BJ450">
        <v>2020</v>
      </c>
      <c r="BK450">
        <v>2021</v>
      </c>
      <c r="BL450">
        <v>2022</v>
      </c>
      <c r="BM450">
        <v>2023</v>
      </c>
      <c r="BN450">
        <v>2024</v>
      </c>
    </row>
    <row r="451" spans="1:66" ht="15" customHeight="1" x14ac:dyDescent="0.25">
      <c r="A451" t="s">
        <v>1233</v>
      </c>
      <c r="C451" s="77"/>
      <c r="D451" t="s">
        <v>2693</v>
      </c>
      <c r="E451" s="45" t="s">
        <v>12</v>
      </c>
      <c r="G451" s="45" t="s">
        <v>754</v>
      </c>
      <c r="H451" s="45" t="s">
        <v>2694</v>
      </c>
      <c r="I451">
        <f t="shared" si="35"/>
        <v>2018</v>
      </c>
      <c r="J451">
        <f t="shared" si="36"/>
        <v>2024</v>
      </c>
      <c r="K451" s="2" t="str">
        <f t="shared" si="37"/>
        <v>-</v>
      </c>
      <c r="BH451">
        <v>2018</v>
      </c>
      <c r="BI451">
        <v>2019</v>
      </c>
      <c r="BJ451">
        <v>2020</v>
      </c>
      <c r="BK451">
        <v>2021</v>
      </c>
      <c r="BL451">
        <v>2022</v>
      </c>
      <c r="BM451">
        <v>2023</v>
      </c>
      <c r="BN451">
        <v>2024</v>
      </c>
    </row>
    <row r="452" spans="1:66" ht="15" customHeight="1" x14ac:dyDescent="0.25">
      <c r="A452" t="s">
        <v>1233</v>
      </c>
      <c r="C452" s="77"/>
      <c r="D452" t="s">
        <v>90</v>
      </c>
      <c r="E452" s="45" t="s">
        <v>12</v>
      </c>
      <c r="G452" s="45" t="s">
        <v>1899</v>
      </c>
      <c r="H452" s="45" t="s">
        <v>1900</v>
      </c>
      <c r="I452">
        <f t="shared" si="35"/>
        <v>2018</v>
      </c>
      <c r="J452">
        <f t="shared" si="36"/>
        <v>2024</v>
      </c>
      <c r="K452" s="2" t="str">
        <f t="shared" si="37"/>
        <v>-</v>
      </c>
      <c r="BH452">
        <v>2018</v>
      </c>
      <c r="BI452">
        <v>2019</v>
      </c>
      <c r="BJ452">
        <v>2020</v>
      </c>
      <c r="BK452">
        <v>2021</v>
      </c>
      <c r="BL452">
        <v>2022</v>
      </c>
      <c r="BM452">
        <v>2023</v>
      </c>
      <c r="BN452">
        <v>2024</v>
      </c>
    </row>
    <row r="453" spans="1:66" ht="15" customHeight="1" x14ac:dyDescent="0.25">
      <c r="A453" t="s">
        <v>1233</v>
      </c>
      <c r="C453" s="77"/>
      <c r="D453" t="s">
        <v>2074</v>
      </c>
      <c r="E453" s="45" t="s">
        <v>12</v>
      </c>
      <c r="G453" s="45"/>
      <c r="H453" s="45"/>
      <c r="I453">
        <f t="shared" si="35"/>
        <v>2008</v>
      </c>
      <c r="J453">
        <f t="shared" si="36"/>
        <v>2024</v>
      </c>
      <c r="K453" s="2" t="str">
        <f t="shared" si="37"/>
        <v>-</v>
      </c>
      <c r="AX453">
        <v>2008</v>
      </c>
      <c r="AY453">
        <v>2009</v>
      </c>
      <c r="AZ453">
        <v>2010</v>
      </c>
      <c r="BA453">
        <v>2011</v>
      </c>
      <c r="BB453">
        <v>2012</v>
      </c>
      <c r="BC453">
        <v>2013</v>
      </c>
      <c r="BD453">
        <v>2014</v>
      </c>
      <c r="BE453">
        <v>2015</v>
      </c>
      <c r="BF453">
        <v>2016</v>
      </c>
      <c r="BG453">
        <v>2017</v>
      </c>
      <c r="BH453">
        <v>2018</v>
      </c>
      <c r="BI453">
        <v>2019</v>
      </c>
      <c r="BJ453">
        <v>2020</v>
      </c>
      <c r="BK453">
        <v>2021</v>
      </c>
      <c r="BL453">
        <v>2022</v>
      </c>
      <c r="BM453">
        <v>2023</v>
      </c>
      <c r="BN453">
        <v>2024</v>
      </c>
    </row>
    <row r="454" spans="1:66" ht="15" customHeight="1" x14ac:dyDescent="0.25">
      <c r="A454" t="s">
        <v>1233</v>
      </c>
      <c r="C454" s="77"/>
      <c r="D454" t="s">
        <v>2695</v>
      </c>
      <c r="E454" s="45" t="s">
        <v>12</v>
      </c>
      <c r="G454" s="45"/>
      <c r="H454" s="45"/>
      <c r="I454">
        <f>MIN(L454:BT454)</f>
        <v>2018</v>
      </c>
      <c r="J454">
        <f>MAX(L454:BT454)</f>
        <v>2024</v>
      </c>
      <c r="K454" s="2" t="str">
        <f>IF(J454-I454+1-COUNTA(L454:BT454)=0, "-", "Yes")</f>
        <v>-</v>
      </c>
      <c r="BH454">
        <v>2018</v>
      </c>
      <c r="BI454">
        <v>2019</v>
      </c>
      <c r="BJ454">
        <v>2020</v>
      </c>
      <c r="BK454">
        <v>2021</v>
      </c>
      <c r="BL454">
        <v>2022</v>
      </c>
      <c r="BM454">
        <v>2023</v>
      </c>
      <c r="BN454">
        <v>2024</v>
      </c>
    </row>
    <row r="455" spans="1:66" ht="15" customHeight="1" x14ac:dyDescent="0.25">
      <c r="A455" t="s">
        <v>1233</v>
      </c>
      <c r="C455" s="77"/>
      <c r="D455" t="s">
        <v>91</v>
      </c>
      <c r="E455" s="45" t="s">
        <v>12</v>
      </c>
      <c r="G455" s="45" t="s">
        <v>1913</v>
      </c>
      <c r="H455" s="45" t="s">
        <v>1922</v>
      </c>
      <c r="I455">
        <f>MIN(L455:BT455)</f>
        <v>2018</v>
      </c>
      <c r="J455">
        <f>MAX(L455:BT455)</f>
        <v>2024</v>
      </c>
      <c r="K455" s="2" t="str">
        <f>IF(J455-I455+1-COUNTA(L455:BT455)=0, "-", "Yes")</f>
        <v>-</v>
      </c>
      <c r="BH455">
        <v>2018</v>
      </c>
      <c r="BI455">
        <v>2019</v>
      </c>
      <c r="BJ455">
        <v>2020</v>
      </c>
      <c r="BK455">
        <v>2021</v>
      </c>
      <c r="BL455">
        <v>2022</v>
      </c>
      <c r="BM455">
        <v>2023</v>
      </c>
      <c r="BN455">
        <v>2024</v>
      </c>
    </row>
    <row r="456" spans="1:66" ht="15" customHeight="1" x14ac:dyDescent="0.25">
      <c r="A456" t="s">
        <v>1233</v>
      </c>
      <c r="C456" s="77"/>
      <c r="D456" t="s">
        <v>92</v>
      </c>
      <c r="E456" s="45" t="s">
        <v>12</v>
      </c>
      <c r="G456" s="45" t="s">
        <v>1901</v>
      </c>
      <c r="H456" s="48" t="s">
        <v>1902</v>
      </c>
      <c r="I456">
        <f>MIN(L456:BT456)</f>
        <v>2018</v>
      </c>
      <c r="J456">
        <f>MAX(L456:BT456)</f>
        <v>2024</v>
      </c>
      <c r="K456" s="2" t="str">
        <f>IF(J456-I456+1-COUNTA(L456:BT456)=0, "-", "Yes")</f>
        <v>-</v>
      </c>
      <c r="BH456">
        <v>2018</v>
      </c>
      <c r="BI456">
        <v>2019</v>
      </c>
      <c r="BJ456">
        <v>2020</v>
      </c>
      <c r="BK456">
        <v>2021</v>
      </c>
      <c r="BL456">
        <v>2022</v>
      </c>
      <c r="BM456">
        <v>2023</v>
      </c>
      <c r="BN456">
        <v>2024</v>
      </c>
    </row>
    <row r="457" spans="1:66" ht="15" customHeight="1" x14ac:dyDescent="0.25">
      <c r="A457" t="s">
        <v>1233</v>
      </c>
      <c r="C457" s="77"/>
      <c r="D457" t="s">
        <v>93</v>
      </c>
      <c r="E457" s="45" t="s">
        <v>12</v>
      </c>
      <c r="G457" s="45" t="s">
        <v>1914</v>
      </c>
      <c r="H457" s="45"/>
      <c r="I457">
        <f t="shared" ref="I457:I466" si="38">MIN(L457:BT457)</f>
        <v>2018</v>
      </c>
      <c r="J457">
        <f t="shared" ref="J457:J466" si="39">MAX(L457:BT457)</f>
        <v>2024</v>
      </c>
      <c r="K457" s="2" t="str">
        <f t="shared" ref="K457:K466" si="40">IF(J457-I457+1-COUNTA(L457:BT457)=0, "-", "Yes")</f>
        <v>-</v>
      </c>
      <c r="BH457">
        <v>2018</v>
      </c>
      <c r="BI457">
        <v>2019</v>
      </c>
      <c r="BJ457">
        <v>2020</v>
      </c>
      <c r="BK457">
        <v>2021</v>
      </c>
      <c r="BL457">
        <v>2022</v>
      </c>
      <c r="BM457">
        <v>2023</v>
      </c>
      <c r="BN457">
        <v>2024</v>
      </c>
    </row>
    <row r="458" spans="1:66" ht="15" customHeight="1" x14ac:dyDescent="0.25">
      <c r="A458" t="s">
        <v>1233</v>
      </c>
      <c r="C458" s="77"/>
      <c r="D458" t="s">
        <v>781</v>
      </c>
      <c r="E458" s="45" t="s">
        <v>12</v>
      </c>
      <c r="G458" s="45"/>
      <c r="H458" s="45"/>
      <c r="I458">
        <f t="shared" si="38"/>
        <v>2018</v>
      </c>
      <c r="J458">
        <f t="shared" si="39"/>
        <v>2024</v>
      </c>
      <c r="K458" s="2" t="str">
        <f t="shared" si="40"/>
        <v>-</v>
      </c>
      <c r="BH458">
        <v>2018</v>
      </c>
      <c r="BI458">
        <v>2019</v>
      </c>
      <c r="BJ458">
        <v>2020</v>
      </c>
      <c r="BK458">
        <v>2021</v>
      </c>
      <c r="BL458">
        <v>2022</v>
      </c>
      <c r="BM458">
        <v>2023</v>
      </c>
      <c r="BN458">
        <v>2024</v>
      </c>
    </row>
    <row r="459" spans="1:66" ht="15" customHeight="1" x14ac:dyDescent="0.25">
      <c r="A459" t="s">
        <v>1233</v>
      </c>
      <c r="C459" s="77"/>
      <c r="D459" t="s">
        <v>2696</v>
      </c>
      <c r="E459" s="45" t="s">
        <v>12</v>
      </c>
      <c r="G459" s="45"/>
      <c r="H459" s="45"/>
      <c r="I459">
        <f t="shared" si="38"/>
        <v>2018</v>
      </c>
      <c r="J459">
        <f t="shared" si="39"/>
        <v>2024</v>
      </c>
      <c r="K459" s="2" t="str">
        <f t="shared" si="40"/>
        <v>-</v>
      </c>
      <c r="BH459">
        <v>2018</v>
      </c>
      <c r="BI459">
        <v>2019</v>
      </c>
      <c r="BJ459">
        <v>2020</v>
      </c>
      <c r="BK459">
        <v>2021</v>
      </c>
      <c r="BL459">
        <v>2022</v>
      </c>
      <c r="BM459">
        <v>2023</v>
      </c>
      <c r="BN459">
        <v>2024</v>
      </c>
    </row>
    <row r="460" spans="1:66" ht="15" customHeight="1" x14ac:dyDescent="0.25">
      <c r="A460" t="s">
        <v>1233</v>
      </c>
      <c r="C460" s="77"/>
      <c r="D460" t="s">
        <v>3251</v>
      </c>
      <c r="E460" s="45" t="s">
        <v>12</v>
      </c>
      <c r="G460" s="45"/>
      <c r="H460" s="45"/>
      <c r="I460">
        <f t="shared" si="38"/>
        <v>2022</v>
      </c>
      <c r="J460">
        <f t="shared" si="39"/>
        <v>2024</v>
      </c>
      <c r="K460" s="2" t="str">
        <f t="shared" si="40"/>
        <v>-</v>
      </c>
      <c r="BL460">
        <v>2022</v>
      </c>
      <c r="BM460">
        <v>2023</v>
      </c>
      <c r="BN460">
        <v>2024</v>
      </c>
    </row>
    <row r="461" spans="1:66" ht="15" customHeight="1" x14ac:dyDescent="0.25">
      <c r="A461" t="s">
        <v>1233</v>
      </c>
      <c r="C461" s="77"/>
      <c r="D461" t="s">
        <v>3252</v>
      </c>
      <c r="E461" s="45" t="s">
        <v>12</v>
      </c>
      <c r="G461" s="45"/>
      <c r="H461" s="45"/>
      <c r="I461">
        <f t="shared" si="38"/>
        <v>2022</v>
      </c>
      <c r="J461">
        <f t="shared" si="39"/>
        <v>2024</v>
      </c>
      <c r="K461" s="2" t="str">
        <f t="shared" si="40"/>
        <v>-</v>
      </c>
      <c r="BL461">
        <v>2022</v>
      </c>
      <c r="BM461">
        <v>2023</v>
      </c>
      <c r="BN461">
        <v>2024</v>
      </c>
    </row>
    <row r="462" spans="1:66" ht="15" customHeight="1" x14ac:dyDescent="0.25">
      <c r="A462" t="s">
        <v>1233</v>
      </c>
      <c r="C462" s="77"/>
      <c r="D462" t="s">
        <v>3253</v>
      </c>
      <c r="E462" s="45" t="s">
        <v>12</v>
      </c>
      <c r="G462" s="45"/>
      <c r="H462" s="45"/>
      <c r="I462">
        <f t="shared" si="38"/>
        <v>2022</v>
      </c>
      <c r="J462">
        <f t="shared" si="39"/>
        <v>2024</v>
      </c>
      <c r="K462" s="2" t="str">
        <f t="shared" si="40"/>
        <v>-</v>
      </c>
      <c r="BL462">
        <v>2022</v>
      </c>
      <c r="BM462">
        <v>2023</v>
      </c>
      <c r="BN462">
        <v>2024</v>
      </c>
    </row>
    <row r="463" spans="1:66" ht="15" customHeight="1" x14ac:dyDescent="0.25">
      <c r="A463" t="s">
        <v>1233</v>
      </c>
      <c r="C463" s="77"/>
      <c r="D463" t="s">
        <v>3254</v>
      </c>
      <c r="E463" s="45" t="s">
        <v>12</v>
      </c>
      <c r="G463" s="45"/>
      <c r="H463" s="45"/>
      <c r="I463">
        <f t="shared" si="38"/>
        <v>2022</v>
      </c>
      <c r="J463">
        <f t="shared" si="39"/>
        <v>2024</v>
      </c>
      <c r="K463" s="2" t="str">
        <f t="shared" si="40"/>
        <v>-</v>
      </c>
      <c r="BL463">
        <v>2022</v>
      </c>
      <c r="BM463">
        <v>2023</v>
      </c>
      <c r="BN463">
        <v>2024</v>
      </c>
    </row>
    <row r="464" spans="1:66" ht="15" customHeight="1" x14ac:dyDescent="0.25">
      <c r="A464" t="s">
        <v>1233</v>
      </c>
      <c r="C464" s="77"/>
      <c r="D464" t="s">
        <v>2075</v>
      </c>
      <c r="E464" s="45" t="s">
        <v>12</v>
      </c>
      <c r="G464" s="45"/>
      <c r="H464" s="45"/>
      <c r="I464">
        <f t="shared" si="38"/>
        <v>2018</v>
      </c>
      <c r="J464">
        <f t="shared" si="39"/>
        <v>2024</v>
      </c>
      <c r="K464" s="2" t="str">
        <f t="shared" si="40"/>
        <v>-</v>
      </c>
      <c r="BH464">
        <v>2018</v>
      </c>
      <c r="BI464">
        <v>2019</v>
      </c>
      <c r="BJ464">
        <v>2020</v>
      </c>
      <c r="BK464">
        <v>2021</v>
      </c>
      <c r="BL464">
        <v>2022</v>
      </c>
      <c r="BM464">
        <v>2023</v>
      </c>
      <c r="BN464">
        <v>2024</v>
      </c>
    </row>
    <row r="465" spans="1:66" ht="15" customHeight="1" x14ac:dyDescent="0.25">
      <c r="A465" t="s">
        <v>1233</v>
      </c>
      <c r="C465" s="77"/>
      <c r="D465" t="s">
        <v>2076</v>
      </c>
      <c r="E465" s="45" t="s">
        <v>12</v>
      </c>
      <c r="G465" s="45"/>
      <c r="H465" s="45"/>
      <c r="I465">
        <f t="shared" si="38"/>
        <v>2018</v>
      </c>
      <c r="J465">
        <f t="shared" si="39"/>
        <v>2024</v>
      </c>
      <c r="K465" s="2" t="str">
        <f t="shared" si="40"/>
        <v>-</v>
      </c>
      <c r="BH465">
        <v>2018</v>
      </c>
      <c r="BI465">
        <v>2019</v>
      </c>
      <c r="BJ465">
        <v>2020</v>
      </c>
      <c r="BK465">
        <v>2021</v>
      </c>
      <c r="BL465">
        <v>2022</v>
      </c>
      <c r="BM465">
        <v>2023</v>
      </c>
      <c r="BN465">
        <v>2024</v>
      </c>
    </row>
    <row r="466" spans="1:66" ht="15" customHeight="1" x14ac:dyDescent="0.25">
      <c r="A466" t="s">
        <v>1233</v>
      </c>
      <c r="C466" s="77"/>
      <c r="D466" t="s">
        <v>782</v>
      </c>
      <c r="E466" s="45" t="s">
        <v>12</v>
      </c>
      <c r="G466" s="45"/>
      <c r="H466" s="45"/>
      <c r="I466">
        <f t="shared" si="38"/>
        <v>2018</v>
      </c>
      <c r="J466">
        <f t="shared" si="39"/>
        <v>2024</v>
      </c>
      <c r="K466" s="2" t="str">
        <f t="shared" si="40"/>
        <v>-</v>
      </c>
      <c r="BH466">
        <v>2018</v>
      </c>
      <c r="BI466">
        <v>2019</v>
      </c>
      <c r="BJ466">
        <v>2020</v>
      </c>
      <c r="BK466">
        <v>2021</v>
      </c>
      <c r="BL466">
        <v>2022</v>
      </c>
      <c r="BM466">
        <v>2023</v>
      </c>
      <c r="BN466">
        <v>2024</v>
      </c>
    </row>
    <row r="467" spans="1:66" ht="15" customHeight="1" x14ac:dyDescent="0.25">
      <c r="A467" t="s">
        <v>1233</v>
      </c>
      <c r="C467" s="77"/>
      <c r="D467" t="s">
        <v>94</v>
      </c>
      <c r="E467" s="45" t="s">
        <v>12</v>
      </c>
      <c r="G467" s="45" t="s">
        <v>1912</v>
      </c>
      <c r="H467" s="45" t="s">
        <v>1911</v>
      </c>
      <c r="I467">
        <f t="shared" ref="I467:I477" si="41">MIN(L467:BT467)</f>
        <v>2018</v>
      </c>
      <c r="J467">
        <f t="shared" ref="J467:J477" si="42">MAX(L467:BT467)</f>
        <v>2024</v>
      </c>
      <c r="K467" s="2" t="str">
        <f t="shared" ref="K467:K477" si="43">IF(J467-I467+1-COUNTA(L467:BT467)=0, "-", "Yes")</f>
        <v>-</v>
      </c>
      <c r="BH467">
        <v>2018</v>
      </c>
      <c r="BI467">
        <v>2019</v>
      </c>
      <c r="BJ467">
        <v>2020</v>
      </c>
      <c r="BK467">
        <v>2021</v>
      </c>
      <c r="BL467">
        <v>2022</v>
      </c>
      <c r="BM467">
        <v>2023</v>
      </c>
      <c r="BN467">
        <v>2024</v>
      </c>
    </row>
    <row r="468" spans="1:66" ht="15" customHeight="1" x14ac:dyDescent="0.25">
      <c r="A468" t="s">
        <v>1233</v>
      </c>
      <c r="C468" s="77"/>
      <c r="D468" t="s">
        <v>1291</v>
      </c>
      <c r="E468" s="45" t="s">
        <v>12</v>
      </c>
      <c r="G468" s="45" t="s">
        <v>1903</v>
      </c>
      <c r="H468" s="45" t="s">
        <v>1904</v>
      </c>
      <c r="I468">
        <f t="shared" si="41"/>
        <v>2018</v>
      </c>
      <c r="J468">
        <f t="shared" si="42"/>
        <v>2024</v>
      </c>
      <c r="K468" s="2" t="str">
        <f t="shared" si="43"/>
        <v>-</v>
      </c>
      <c r="BH468">
        <v>2018</v>
      </c>
      <c r="BI468">
        <v>2019</v>
      </c>
      <c r="BJ468">
        <v>2020</v>
      </c>
      <c r="BK468">
        <v>2021</v>
      </c>
      <c r="BL468">
        <v>2022</v>
      </c>
      <c r="BM468">
        <v>2023</v>
      </c>
      <c r="BN468">
        <v>2024</v>
      </c>
    </row>
    <row r="469" spans="1:66" ht="15" customHeight="1" x14ac:dyDescent="0.25">
      <c r="A469" t="s">
        <v>1233</v>
      </c>
      <c r="C469" s="77"/>
      <c r="D469" t="s">
        <v>1292</v>
      </c>
      <c r="E469" s="45" t="s">
        <v>1302</v>
      </c>
      <c r="G469" s="45" t="s">
        <v>1916</v>
      </c>
      <c r="H469" s="45" t="s">
        <v>1915</v>
      </c>
      <c r="I469">
        <f t="shared" si="41"/>
        <v>2006</v>
      </c>
      <c r="J469">
        <f t="shared" si="42"/>
        <v>2024</v>
      </c>
      <c r="K469" s="2" t="str">
        <f t="shared" si="43"/>
        <v>-</v>
      </c>
      <c r="AV469">
        <v>2006</v>
      </c>
      <c r="AW469">
        <v>2007</v>
      </c>
      <c r="AX469">
        <v>2008</v>
      </c>
      <c r="AY469">
        <v>2009</v>
      </c>
      <c r="AZ469">
        <v>2010</v>
      </c>
      <c r="BA469">
        <v>2011</v>
      </c>
      <c r="BB469">
        <v>2012</v>
      </c>
      <c r="BC469">
        <v>2013</v>
      </c>
      <c r="BD469">
        <v>2014</v>
      </c>
      <c r="BE469">
        <v>2015</v>
      </c>
      <c r="BF469">
        <v>2016</v>
      </c>
      <c r="BG469">
        <v>2017</v>
      </c>
      <c r="BH469">
        <v>2018</v>
      </c>
      <c r="BI469">
        <v>2019</v>
      </c>
      <c r="BJ469">
        <v>2020</v>
      </c>
      <c r="BK469">
        <v>2021</v>
      </c>
      <c r="BL469">
        <v>2022</v>
      </c>
      <c r="BM469">
        <v>2023</v>
      </c>
      <c r="BN469">
        <v>2024</v>
      </c>
    </row>
    <row r="470" spans="1:66" ht="15" customHeight="1" x14ac:dyDescent="0.25">
      <c r="A470" t="s">
        <v>1233</v>
      </c>
      <c r="C470" s="77"/>
      <c r="D470" t="s">
        <v>1293</v>
      </c>
      <c r="E470" s="45" t="s">
        <v>12</v>
      </c>
      <c r="G470" s="45" t="s">
        <v>1905</v>
      </c>
      <c r="H470" s="45" t="s">
        <v>1906</v>
      </c>
      <c r="I470">
        <f t="shared" si="41"/>
        <v>2018</v>
      </c>
      <c r="J470">
        <f t="shared" si="42"/>
        <v>2024</v>
      </c>
      <c r="K470" s="2" t="str">
        <f t="shared" si="43"/>
        <v>-</v>
      </c>
      <c r="BH470">
        <v>2018</v>
      </c>
      <c r="BI470">
        <v>2019</v>
      </c>
      <c r="BJ470">
        <v>2020</v>
      </c>
      <c r="BK470">
        <v>2021</v>
      </c>
      <c r="BL470">
        <v>2022</v>
      </c>
      <c r="BM470">
        <v>2023</v>
      </c>
      <c r="BN470">
        <v>2024</v>
      </c>
    </row>
    <row r="471" spans="1:66" ht="15" customHeight="1" x14ac:dyDescent="0.25">
      <c r="A471" t="s">
        <v>1233</v>
      </c>
      <c r="C471" s="77"/>
      <c r="D471" t="s">
        <v>21</v>
      </c>
      <c r="E471" s="45" t="s">
        <v>12</v>
      </c>
      <c r="F471" s="7" t="s">
        <v>1303</v>
      </c>
      <c r="G471" s="45" t="s">
        <v>733</v>
      </c>
      <c r="H471" s="45" t="s">
        <v>1533</v>
      </c>
      <c r="I471">
        <f t="shared" si="41"/>
        <v>2000</v>
      </c>
      <c r="J471">
        <f t="shared" si="42"/>
        <v>2024</v>
      </c>
      <c r="K471" s="2" t="str">
        <f t="shared" si="43"/>
        <v>-</v>
      </c>
      <c r="AP471">
        <v>2000</v>
      </c>
      <c r="AQ471">
        <v>2001</v>
      </c>
      <c r="AR471">
        <v>2002</v>
      </c>
      <c r="AS471">
        <v>2003</v>
      </c>
      <c r="AT471">
        <v>2004</v>
      </c>
      <c r="AU471">
        <v>2005</v>
      </c>
      <c r="AV471">
        <v>2006</v>
      </c>
      <c r="AW471">
        <v>2007</v>
      </c>
      <c r="AX471">
        <v>2008</v>
      </c>
      <c r="AY471">
        <v>2009</v>
      </c>
      <c r="AZ471">
        <v>2010</v>
      </c>
      <c r="BA471">
        <v>2011</v>
      </c>
      <c r="BB471">
        <v>2012</v>
      </c>
      <c r="BC471">
        <v>2013</v>
      </c>
      <c r="BD471">
        <v>2014</v>
      </c>
      <c r="BE471">
        <v>2015</v>
      </c>
      <c r="BF471">
        <v>2016</v>
      </c>
      <c r="BG471">
        <v>2017</v>
      </c>
      <c r="BH471">
        <v>2018</v>
      </c>
      <c r="BI471">
        <v>2019</v>
      </c>
      <c r="BJ471">
        <v>2020</v>
      </c>
      <c r="BK471">
        <v>2021</v>
      </c>
      <c r="BL471">
        <v>2022</v>
      </c>
      <c r="BM471">
        <v>2023</v>
      </c>
      <c r="BN471">
        <v>2024</v>
      </c>
    </row>
    <row r="472" spans="1:66" ht="15" customHeight="1" x14ac:dyDescent="0.25">
      <c r="A472" t="s">
        <v>1233</v>
      </c>
      <c r="C472" s="77"/>
      <c r="D472" t="s">
        <v>2876</v>
      </c>
      <c r="E472" s="45" t="s">
        <v>2877</v>
      </c>
      <c r="F472" s="7"/>
      <c r="G472" s="45"/>
      <c r="H472" s="45"/>
      <c r="I472">
        <f t="shared" si="41"/>
        <v>2020</v>
      </c>
      <c r="J472">
        <f t="shared" si="42"/>
        <v>2024</v>
      </c>
      <c r="K472" s="2" t="str">
        <f t="shared" si="43"/>
        <v>-</v>
      </c>
      <c r="BJ472">
        <v>2020</v>
      </c>
      <c r="BK472">
        <v>2021</v>
      </c>
      <c r="BL472">
        <v>2022</v>
      </c>
      <c r="BM472">
        <v>2023</v>
      </c>
      <c r="BN472">
        <v>2024</v>
      </c>
    </row>
    <row r="473" spans="1:66" ht="15" customHeight="1" x14ac:dyDescent="0.25">
      <c r="A473" t="s">
        <v>1233</v>
      </c>
      <c r="C473" s="77"/>
      <c r="D473" t="s">
        <v>2697</v>
      </c>
      <c r="E473" s="45" t="s">
        <v>12</v>
      </c>
      <c r="G473" s="45" t="s">
        <v>1907</v>
      </c>
      <c r="H473" s="45" t="s">
        <v>1908</v>
      </c>
      <c r="I473">
        <f t="shared" si="41"/>
        <v>2018</v>
      </c>
      <c r="J473">
        <f t="shared" si="42"/>
        <v>2024</v>
      </c>
      <c r="K473" s="2" t="str">
        <f t="shared" si="43"/>
        <v>-</v>
      </c>
      <c r="BH473">
        <v>2018</v>
      </c>
      <c r="BI473">
        <v>2019</v>
      </c>
      <c r="BJ473">
        <v>2020</v>
      </c>
      <c r="BK473">
        <v>2021</v>
      </c>
      <c r="BL473">
        <v>2022</v>
      </c>
      <c r="BM473">
        <v>2023</v>
      </c>
      <c r="BN473">
        <v>2024</v>
      </c>
    </row>
    <row r="474" spans="1:66" ht="15" customHeight="1" x14ac:dyDescent="0.25">
      <c r="A474" t="s">
        <v>1233</v>
      </c>
      <c r="C474" s="77"/>
      <c r="D474" t="s">
        <v>95</v>
      </c>
      <c r="E474" s="45" t="s">
        <v>12</v>
      </c>
      <c r="G474" s="45" t="s">
        <v>1917</v>
      </c>
      <c r="H474" s="45" t="s">
        <v>1909</v>
      </c>
      <c r="I474">
        <f t="shared" si="41"/>
        <v>2018</v>
      </c>
      <c r="J474">
        <f t="shared" si="42"/>
        <v>2024</v>
      </c>
      <c r="K474" s="2" t="str">
        <f t="shared" si="43"/>
        <v>-</v>
      </c>
      <c r="BH474">
        <v>2018</v>
      </c>
      <c r="BI474">
        <v>2019</v>
      </c>
      <c r="BJ474">
        <v>2020</v>
      </c>
      <c r="BK474">
        <v>2021</v>
      </c>
      <c r="BL474">
        <v>2022</v>
      </c>
      <c r="BM474">
        <v>2023</v>
      </c>
      <c r="BN474">
        <v>2024</v>
      </c>
    </row>
    <row r="475" spans="1:66" ht="15" customHeight="1" x14ac:dyDescent="0.25">
      <c r="A475" t="s">
        <v>1233</v>
      </c>
      <c r="C475" s="77"/>
      <c r="D475" t="s">
        <v>1294</v>
      </c>
      <c r="E475" s="45" t="s">
        <v>12</v>
      </c>
      <c r="G475" s="45" t="s">
        <v>1896</v>
      </c>
      <c r="H475" s="45" t="s">
        <v>1910</v>
      </c>
      <c r="I475">
        <f t="shared" si="41"/>
        <v>2008</v>
      </c>
      <c r="J475">
        <f t="shared" si="42"/>
        <v>2024</v>
      </c>
      <c r="K475" s="2" t="str">
        <f t="shared" si="43"/>
        <v>-</v>
      </c>
      <c r="AX475">
        <v>2008</v>
      </c>
      <c r="AY475">
        <v>2009</v>
      </c>
      <c r="AZ475">
        <v>2010</v>
      </c>
      <c r="BA475">
        <v>2011</v>
      </c>
      <c r="BB475">
        <v>2012</v>
      </c>
      <c r="BC475">
        <v>2013</v>
      </c>
      <c r="BD475">
        <v>2014</v>
      </c>
      <c r="BE475">
        <v>2015</v>
      </c>
      <c r="BF475">
        <v>2016</v>
      </c>
      <c r="BG475">
        <v>2017</v>
      </c>
      <c r="BH475">
        <v>2018</v>
      </c>
      <c r="BI475">
        <v>2019</v>
      </c>
      <c r="BJ475">
        <v>2020</v>
      </c>
      <c r="BK475">
        <v>2021</v>
      </c>
      <c r="BL475">
        <v>2022</v>
      </c>
      <c r="BM475">
        <v>2023</v>
      </c>
      <c r="BN475">
        <v>2024</v>
      </c>
    </row>
    <row r="476" spans="1:66" ht="15" customHeight="1" x14ac:dyDescent="0.25">
      <c r="A476" t="s">
        <v>1233</v>
      </c>
      <c r="C476" s="77"/>
      <c r="D476" t="s">
        <v>1295</v>
      </c>
      <c r="E476" s="45" t="s">
        <v>12</v>
      </c>
      <c r="G476" s="45" t="s">
        <v>1920</v>
      </c>
      <c r="H476" s="45"/>
      <c r="I476">
        <f t="shared" si="41"/>
        <v>2014</v>
      </c>
      <c r="J476">
        <f t="shared" si="42"/>
        <v>2024</v>
      </c>
      <c r="K476" s="2" t="str">
        <f t="shared" si="43"/>
        <v>-</v>
      </c>
      <c r="BD476">
        <v>2014</v>
      </c>
      <c r="BE476">
        <v>2015</v>
      </c>
      <c r="BF476">
        <v>2016</v>
      </c>
      <c r="BG476">
        <v>2017</v>
      </c>
      <c r="BH476">
        <v>2018</v>
      </c>
      <c r="BI476">
        <v>2019</v>
      </c>
      <c r="BJ476">
        <v>2020</v>
      </c>
      <c r="BK476">
        <v>2021</v>
      </c>
      <c r="BL476">
        <v>2022</v>
      </c>
      <c r="BM476">
        <v>2023</v>
      </c>
      <c r="BN476">
        <v>2024</v>
      </c>
    </row>
    <row r="477" spans="1:66" ht="15" customHeight="1" x14ac:dyDescent="0.25">
      <c r="A477" t="s">
        <v>1233</v>
      </c>
      <c r="C477" s="77"/>
      <c r="D477" t="s">
        <v>1296</v>
      </c>
      <c r="E477" s="45" t="s">
        <v>12</v>
      </c>
      <c r="G477" s="45" t="s">
        <v>1918</v>
      </c>
      <c r="H477" s="45" t="s">
        <v>1919</v>
      </c>
      <c r="I477">
        <f t="shared" si="41"/>
        <v>1991</v>
      </c>
      <c r="J477">
        <f t="shared" si="42"/>
        <v>2024</v>
      </c>
      <c r="K477" s="2" t="str">
        <f t="shared" si="43"/>
        <v>-</v>
      </c>
      <c r="AG477">
        <v>1991</v>
      </c>
      <c r="AH477">
        <v>1992</v>
      </c>
      <c r="AI477">
        <v>1993</v>
      </c>
      <c r="AJ477">
        <v>1994</v>
      </c>
      <c r="AK477">
        <v>1995</v>
      </c>
      <c r="AL477">
        <v>1996</v>
      </c>
      <c r="AM477">
        <v>1997</v>
      </c>
      <c r="AN477">
        <v>1998</v>
      </c>
      <c r="AO477">
        <v>1999</v>
      </c>
      <c r="AP477">
        <v>2000</v>
      </c>
      <c r="AQ477">
        <v>2001</v>
      </c>
      <c r="AR477">
        <v>2002</v>
      </c>
      <c r="AS477">
        <v>2003</v>
      </c>
      <c r="AT477">
        <v>2004</v>
      </c>
      <c r="AU477">
        <v>2005</v>
      </c>
      <c r="AV477">
        <v>2006</v>
      </c>
      <c r="AW477">
        <v>2007</v>
      </c>
      <c r="AX477">
        <v>2008</v>
      </c>
      <c r="AY477">
        <v>2009</v>
      </c>
      <c r="AZ477">
        <v>2010</v>
      </c>
      <c r="BA477">
        <v>2011</v>
      </c>
      <c r="BB477">
        <v>2012</v>
      </c>
      <c r="BC477">
        <v>2013</v>
      </c>
      <c r="BD477">
        <v>2014</v>
      </c>
      <c r="BE477">
        <v>2015</v>
      </c>
      <c r="BF477">
        <v>2016</v>
      </c>
      <c r="BG477">
        <v>2017</v>
      </c>
      <c r="BH477">
        <v>2018</v>
      </c>
      <c r="BI477">
        <v>2019</v>
      </c>
      <c r="BJ477">
        <v>2020</v>
      </c>
      <c r="BK477">
        <v>2021</v>
      </c>
      <c r="BL477">
        <v>2022</v>
      </c>
      <c r="BM477">
        <v>2023</v>
      </c>
      <c r="BN477">
        <v>2024</v>
      </c>
    </row>
    <row r="478" spans="1:66" ht="15" customHeight="1" x14ac:dyDescent="0.25">
      <c r="C478" s="63"/>
      <c r="E478" s="45"/>
      <c r="G478" s="45"/>
      <c r="H478" s="45"/>
    </row>
    <row r="479" spans="1:66" ht="15" customHeight="1" x14ac:dyDescent="0.25">
      <c r="A479" t="s">
        <v>1234</v>
      </c>
      <c r="B479" s="1" t="str">
        <f>A479&amp;MIN(I479:I485)&amp;"(-"&amp;MAX(J479:J485)&amp;")"</f>
        <v>DUR1998(-2016)</v>
      </c>
      <c r="C479" s="77"/>
      <c r="D479" t="s">
        <v>97</v>
      </c>
      <c r="E479" s="45" t="s">
        <v>98</v>
      </c>
      <c r="G479" s="45" t="s">
        <v>98</v>
      </c>
      <c r="H479" s="45" t="s">
        <v>1731</v>
      </c>
      <c r="I479">
        <f t="shared" ref="I479:I565" si="44">MIN(L479:BT479)</f>
        <v>1998</v>
      </c>
      <c r="J479">
        <f t="shared" ref="J479:J485" si="45">MAX(L479:BT479)</f>
        <v>2016</v>
      </c>
      <c r="K479" s="2" t="str">
        <f t="shared" ref="K479:K564" si="46">IF(J479-I479+1-COUNTA(L479:BT479)=0, "-", "Yes")</f>
        <v>-</v>
      </c>
      <c r="AN479">
        <v>1998</v>
      </c>
      <c r="AO479">
        <v>1999</v>
      </c>
      <c r="AP479">
        <v>2000</v>
      </c>
      <c r="AQ479">
        <v>2001</v>
      </c>
      <c r="AR479">
        <v>2002</v>
      </c>
      <c r="AS479">
        <v>2003</v>
      </c>
      <c r="AT479">
        <v>2004</v>
      </c>
      <c r="AU479">
        <v>2005</v>
      </c>
      <c r="AV479">
        <v>2006</v>
      </c>
      <c r="AW479">
        <v>2007</v>
      </c>
      <c r="AX479">
        <v>2008</v>
      </c>
      <c r="AY479">
        <v>2009</v>
      </c>
      <c r="AZ479">
        <v>2010</v>
      </c>
      <c r="BA479">
        <v>2011</v>
      </c>
      <c r="BB479">
        <v>2012</v>
      </c>
      <c r="BC479">
        <v>2013</v>
      </c>
      <c r="BD479">
        <v>2014</v>
      </c>
      <c r="BE479">
        <v>2015</v>
      </c>
      <c r="BF479">
        <v>2016</v>
      </c>
    </row>
    <row r="480" spans="1:66" ht="15" customHeight="1" x14ac:dyDescent="0.25">
      <c r="A480" t="s">
        <v>1234</v>
      </c>
      <c r="C480" s="77"/>
      <c r="D480" t="s">
        <v>99</v>
      </c>
      <c r="E480" s="45" t="s">
        <v>783</v>
      </c>
      <c r="G480" s="45" t="s">
        <v>1732</v>
      </c>
      <c r="H480" s="45" t="s">
        <v>1733</v>
      </c>
      <c r="I480">
        <f t="shared" si="44"/>
        <v>1998</v>
      </c>
      <c r="J480">
        <f t="shared" si="45"/>
        <v>2016</v>
      </c>
      <c r="K480" s="2" t="str">
        <f t="shared" si="46"/>
        <v>-</v>
      </c>
      <c r="AN480">
        <v>1998</v>
      </c>
      <c r="AO480">
        <v>1999</v>
      </c>
      <c r="AP480">
        <v>2000</v>
      </c>
      <c r="AQ480">
        <v>2001</v>
      </c>
      <c r="AR480">
        <v>2002</v>
      </c>
      <c r="AS480">
        <v>2003</v>
      </c>
      <c r="AT480">
        <v>2004</v>
      </c>
      <c r="AU480">
        <v>2005</v>
      </c>
      <c r="AV480">
        <v>2006</v>
      </c>
      <c r="AW480">
        <v>2007</v>
      </c>
      <c r="AX480">
        <v>2008</v>
      </c>
      <c r="AY480">
        <v>2009</v>
      </c>
      <c r="AZ480">
        <v>2010</v>
      </c>
      <c r="BA480">
        <v>2011</v>
      </c>
      <c r="BB480">
        <v>2012</v>
      </c>
      <c r="BC480">
        <v>2013</v>
      </c>
      <c r="BD480">
        <v>2014</v>
      </c>
      <c r="BE480">
        <v>2015</v>
      </c>
      <c r="BF480">
        <v>2016</v>
      </c>
    </row>
    <row r="481" spans="1:63" ht="15" customHeight="1" x14ac:dyDescent="0.25">
      <c r="A481" t="s">
        <v>1234</v>
      </c>
      <c r="C481" s="77"/>
      <c r="D481" t="s">
        <v>100</v>
      </c>
      <c r="E481" s="45" t="s">
        <v>101</v>
      </c>
      <c r="G481" s="45" t="s">
        <v>101</v>
      </c>
      <c r="H481" s="45" t="s">
        <v>1734</v>
      </c>
      <c r="I481">
        <f t="shared" si="44"/>
        <v>1998</v>
      </c>
      <c r="J481">
        <f t="shared" si="45"/>
        <v>2016</v>
      </c>
      <c r="K481" s="2" t="str">
        <f t="shared" si="46"/>
        <v>-</v>
      </c>
      <c r="AN481">
        <v>1998</v>
      </c>
      <c r="AO481">
        <v>1999</v>
      </c>
      <c r="AP481">
        <v>2000</v>
      </c>
      <c r="AQ481">
        <v>2001</v>
      </c>
      <c r="AR481">
        <v>2002</v>
      </c>
      <c r="AS481">
        <v>2003</v>
      </c>
      <c r="AT481">
        <v>2004</v>
      </c>
      <c r="AU481">
        <v>2005</v>
      </c>
      <c r="AV481">
        <v>2006</v>
      </c>
      <c r="AW481">
        <v>2007</v>
      </c>
      <c r="AX481">
        <v>2008</v>
      </c>
      <c r="AY481">
        <v>2009</v>
      </c>
      <c r="AZ481">
        <v>2010</v>
      </c>
      <c r="BA481">
        <v>2011</v>
      </c>
      <c r="BB481">
        <v>2012</v>
      </c>
      <c r="BC481">
        <v>2013</v>
      </c>
      <c r="BD481">
        <v>2014</v>
      </c>
      <c r="BE481">
        <v>2015</v>
      </c>
      <c r="BF481">
        <v>2016</v>
      </c>
    </row>
    <row r="482" spans="1:63" ht="15" customHeight="1" x14ac:dyDescent="0.25">
      <c r="A482" t="s">
        <v>1234</v>
      </c>
      <c r="C482" s="77"/>
      <c r="D482" t="s">
        <v>102</v>
      </c>
      <c r="E482" s="45" t="s">
        <v>784</v>
      </c>
      <c r="G482" s="45" t="s">
        <v>1737</v>
      </c>
      <c r="H482" s="45" t="s">
        <v>1739</v>
      </c>
      <c r="I482">
        <f t="shared" si="44"/>
        <v>1998</v>
      </c>
      <c r="J482">
        <f t="shared" si="45"/>
        <v>2016</v>
      </c>
      <c r="K482" s="2" t="str">
        <f t="shared" si="46"/>
        <v>-</v>
      </c>
      <c r="AN482">
        <v>1998</v>
      </c>
      <c r="AO482">
        <v>1999</v>
      </c>
      <c r="AP482">
        <v>2000</v>
      </c>
      <c r="AQ482">
        <v>2001</v>
      </c>
      <c r="AR482">
        <v>2002</v>
      </c>
      <c r="AS482">
        <v>2003</v>
      </c>
      <c r="AT482">
        <v>2004</v>
      </c>
      <c r="AU482">
        <v>2005</v>
      </c>
      <c r="AV482">
        <v>2006</v>
      </c>
      <c r="AW482">
        <v>2007</v>
      </c>
      <c r="AX482">
        <v>2008</v>
      </c>
      <c r="AY482">
        <v>2009</v>
      </c>
      <c r="AZ482">
        <v>2010</v>
      </c>
      <c r="BA482">
        <v>2011</v>
      </c>
      <c r="BB482">
        <v>2012</v>
      </c>
      <c r="BC482">
        <v>2013</v>
      </c>
      <c r="BD482">
        <v>2014</v>
      </c>
      <c r="BE482">
        <v>2015</v>
      </c>
      <c r="BF482">
        <v>2016</v>
      </c>
    </row>
    <row r="483" spans="1:63" ht="15" customHeight="1" x14ac:dyDescent="0.25">
      <c r="A483" t="s">
        <v>1234</v>
      </c>
      <c r="C483" s="77"/>
      <c r="D483" t="s">
        <v>103</v>
      </c>
      <c r="E483" s="45" t="s">
        <v>785</v>
      </c>
      <c r="G483" s="45" t="s">
        <v>1738</v>
      </c>
      <c r="H483" s="45" t="s">
        <v>1740</v>
      </c>
      <c r="I483">
        <f t="shared" si="44"/>
        <v>1998</v>
      </c>
      <c r="J483">
        <f t="shared" si="45"/>
        <v>2016</v>
      </c>
      <c r="K483" s="2" t="str">
        <f t="shared" si="46"/>
        <v>-</v>
      </c>
      <c r="AN483">
        <v>1998</v>
      </c>
      <c r="AO483">
        <v>1999</v>
      </c>
      <c r="AP483">
        <v>2000</v>
      </c>
      <c r="AQ483">
        <v>2001</v>
      </c>
      <c r="AR483">
        <v>2002</v>
      </c>
      <c r="AS483">
        <v>2003</v>
      </c>
      <c r="AT483">
        <v>2004</v>
      </c>
      <c r="AU483">
        <v>2005</v>
      </c>
      <c r="AV483">
        <v>2006</v>
      </c>
      <c r="AW483">
        <v>2007</v>
      </c>
      <c r="AX483">
        <v>2008</v>
      </c>
      <c r="AY483">
        <v>2009</v>
      </c>
      <c r="AZ483">
        <v>2010</v>
      </c>
      <c r="BA483">
        <v>2011</v>
      </c>
      <c r="BB483">
        <v>2012</v>
      </c>
      <c r="BC483">
        <v>2013</v>
      </c>
      <c r="BD483">
        <v>2014</v>
      </c>
      <c r="BE483">
        <v>2015</v>
      </c>
      <c r="BF483">
        <v>2016</v>
      </c>
    </row>
    <row r="484" spans="1:63" ht="15" customHeight="1" x14ac:dyDescent="0.25">
      <c r="A484" t="s">
        <v>1234</v>
      </c>
      <c r="C484" s="77"/>
      <c r="D484" t="s">
        <v>104</v>
      </c>
      <c r="E484" s="45" t="s">
        <v>105</v>
      </c>
      <c r="G484" s="45" t="s">
        <v>1735</v>
      </c>
      <c r="H484" s="45" t="s">
        <v>1736</v>
      </c>
      <c r="I484">
        <f t="shared" si="44"/>
        <v>1998</v>
      </c>
      <c r="J484">
        <f t="shared" si="45"/>
        <v>2016</v>
      </c>
      <c r="K484" s="2" t="str">
        <f t="shared" si="46"/>
        <v>-</v>
      </c>
      <c r="AN484">
        <v>1998</v>
      </c>
      <c r="AO484">
        <v>1999</v>
      </c>
      <c r="AP484">
        <v>2000</v>
      </c>
      <c r="AQ484">
        <v>2001</v>
      </c>
      <c r="AR484">
        <v>2002</v>
      </c>
      <c r="AS484">
        <v>2003</v>
      </c>
      <c r="AT484">
        <v>2004</v>
      </c>
      <c r="AU484">
        <v>2005</v>
      </c>
      <c r="AV484">
        <v>2006</v>
      </c>
      <c r="AW484">
        <v>2007</v>
      </c>
      <c r="AX484">
        <v>2008</v>
      </c>
      <c r="AY484">
        <v>2009</v>
      </c>
      <c r="AZ484">
        <v>2010</v>
      </c>
      <c r="BA484">
        <v>2011</v>
      </c>
      <c r="BB484">
        <v>2012</v>
      </c>
      <c r="BC484">
        <v>2013</v>
      </c>
      <c r="BD484">
        <v>2014</v>
      </c>
      <c r="BE484">
        <v>2015</v>
      </c>
      <c r="BF484">
        <v>2016</v>
      </c>
    </row>
    <row r="485" spans="1:63" ht="15" customHeight="1" x14ac:dyDescent="0.25">
      <c r="A485" t="s">
        <v>1234</v>
      </c>
      <c r="C485" s="77"/>
      <c r="D485" t="s">
        <v>21</v>
      </c>
      <c r="E485" s="45" t="s">
        <v>12</v>
      </c>
      <c r="F485" s="7" t="s">
        <v>1303</v>
      </c>
      <c r="G485" s="45" t="s">
        <v>733</v>
      </c>
      <c r="H485" s="45" t="s">
        <v>1533</v>
      </c>
      <c r="I485">
        <f t="shared" si="44"/>
        <v>1998</v>
      </c>
      <c r="J485">
        <f t="shared" si="45"/>
        <v>2016</v>
      </c>
      <c r="K485" s="2" t="str">
        <f t="shared" si="46"/>
        <v>-</v>
      </c>
      <c r="AN485">
        <v>1998</v>
      </c>
      <c r="AO485">
        <v>1999</v>
      </c>
      <c r="AP485">
        <v>2000</v>
      </c>
      <c r="AQ485">
        <v>2001</v>
      </c>
      <c r="AR485">
        <v>2002</v>
      </c>
      <c r="AS485">
        <v>2003</v>
      </c>
      <c r="AT485">
        <v>2004</v>
      </c>
      <c r="AU485">
        <v>2005</v>
      </c>
      <c r="AV485">
        <v>2006</v>
      </c>
      <c r="AW485">
        <v>2007</v>
      </c>
      <c r="AX485">
        <v>2008</v>
      </c>
      <c r="AY485">
        <v>2009</v>
      </c>
      <c r="AZ485">
        <v>2010</v>
      </c>
      <c r="BA485">
        <v>2011</v>
      </c>
      <c r="BB485">
        <v>2012</v>
      </c>
      <c r="BC485">
        <v>2013</v>
      </c>
      <c r="BD485">
        <v>2014</v>
      </c>
      <c r="BE485">
        <v>2015</v>
      </c>
      <c r="BF485">
        <v>2016</v>
      </c>
    </row>
    <row r="486" spans="1:63" ht="15" customHeight="1" x14ac:dyDescent="0.25">
      <c r="C486" s="63"/>
      <c r="E486" s="45"/>
      <c r="G486" s="45"/>
      <c r="H486" s="45"/>
    </row>
    <row r="487" spans="1:63" ht="15" customHeight="1" x14ac:dyDescent="0.25">
      <c r="A487" t="s">
        <v>425</v>
      </c>
      <c r="B487" s="1" t="str">
        <f>A487&amp;MIN(I487:I498)&amp;"(-"&amp;MAX(J487:J498)&amp;")"</f>
        <v>EJER1984(-2021)</v>
      </c>
      <c r="C487" s="77"/>
      <c r="D487" t="s">
        <v>2706</v>
      </c>
      <c r="E487" s="45" t="s">
        <v>65</v>
      </c>
      <c r="G487" s="45" t="s">
        <v>65</v>
      </c>
      <c r="H487" s="45" t="s">
        <v>1886</v>
      </c>
      <c r="I487">
        <f t="shared" si="44"/>
        <v>1984</v>
      </c>
      <c r="J487">
        <f>MAX(L487:BT487)</f>
        <v>2021</v>
      </c>
      <c r="K487" s="2" t="str">
        <f t="shared" si="46"/>
        <v>-</v>
      </c>
      <c r="Z487">
        <v>1984</v>
      </c>
      <c r="AA487">
        <v>1985</v>
      </c>
      <c r="AB487">
        <v>1986</v>
      </c>
      <c r="AC487">
        <v>1987</v>
      </c>
      <c r="AD487">
        <v>1988</v>
      </c>
      <c r="AE487">
        <v>1989</v>
      </c>
      <c r="AF487">
        <v>1990</v>
      </c>
      <c r="AG487">
        <v>1991</v>
      </c>
      <c r="AH487">
        <v>1992</v>
      </c>
      <c r="AI487">
        <v>1993</v>
      </c>
      <c r="AJ487">
        <v>1994</v>
      </c>
      <c r="AK487">
        <v>1995</v>
      </c>
      <c r="AL487">
        <v>1996</v>
      </c>
      <c r="AM487">
        <v>1997</v>
      </c>
      <c r="AN487">
        <v>1998</v>
      </c>
      <c r="AO487">
        <v>1999</v>
      </c>
      <c r="AP487">
        <v>2000</v>
      </c>
      <c r="AQ487">
        <v>2001</v>
      </c>
      <c r="AR487">
        <v>2002</v>
      </c>
      <c r="AS487">
        <v>2003</v>
      </c>
      <c r="AT487">
        <v>2004</v>
      </c>
      <c r="AU487">
        <v>2005</v>
      </c>
      <c r="AV487">
        <v>2006</v>
      </c>
      <c r="AW487">
        <v>2007</v>
      </c>
      <c r="AX487">
        <v>2008</v>
      </c>
      <c r="AY487">
        <v>2009</v>
      </c>
      <c r="AZ487">
        <v>2010</v>
      </c>
      <c r="BA487">
        <v>2011</v>
      </c>
      <c r="BB487">
        <v>2012</v>
      </c>
      <c r="BC487">
        <v>2013</v>
      </c>
      <c r="BD487">
        <v>2014</v>
      </c>
      <c r="BE487">
        <v>2015</v>
      </c>
      <c r="BF487">
        <v>2016</v>
      </c>
      <c r="BG487">
        <v>2017</v>
      </c>
      <c r="BH487">
        <v>2018</v>
      </c>
      <c r="BI487">
        <v>2019</v>
      </c>
      <c r="BJ487">
        <v>2020</v>
      </c>
      <c r="BK487">
        <v>2021</v>
      </c>
    </row>
    <row r="488" spans="1:63" ht="15" customHeight="1" x14ac:dyDescent="0.25">
      <c r="A488" t="s">
        <v>425</v>
      </c>
      <c r="B488" s="1"/>
      <c r="C488" s="77"/>
      <c r="D488" t="s">
        <v>66</v>
      </c>
      <c r="E488" s="45" t="s">
        <v>67</v>
      </c>
      <c r="G488" s="45" t="s">
        <v>67</v>
      </c>
      <c r="H488" s="45" t="s">
        <v>1885</v>
      </c>
      <c r="I488">
        <f>MIN(L488:BT488)</f>
        <v>1984</v>
      </c>
      <c r="J488">
        <f>MAX(L488:BT488)</f>
        <v>2021</v>
      </c>
      <c r="K488" s="2" t="str">
        <f>IF(J488-I488+1-COUNTA(L488:BT488)=0, "-", "Yes")</f>
        <v>-</v>
      </c>
      <c r="Z488">
        <v>1984</v>
      </c>
      <c r="AA488">
        <v>1985</v>
      </c>
      <c r="AB488">
        <v>1986</v>
      </c>
      <c r="AC488">
        <v>1987</v>
      </c>
      <c r="AD488">
        <v>1988</v>
      </c>
      <c r="AE488">
        <v>1989</v>
      </c>
      <c r="AF488">
        <v>1990</v>
      </c>
      <c r="AG488">
        <v>1991</v>
      </c>
      <c r="AH488">
        <v>1992</v>
      </c>
      <c r="AI488">
        <v>1993</v>
      </c>
      <c r="AJ488">
        <v>1994</v>
      </c>
      <c r="AK488">
        <v>1995</v>
      </c>
      <c r="AL488">
        <v>1996</v>
      </c>
      <c r="AM488">
        <v>1997</v>
      </c>
      <c r="AN488">
        <v>1998</v>
      </c>
      <c r="AO488">
        <v>1999</v>
      </c>
      <c r="AP488">
        <v>2000</v>
      </c>
      <c r="AQ488">
        <v>2001</v>
      </c>
      <c r="AR488">
        <v>2002</v>
      </c>
      <c r="AS488">
        <v>2003</v>
      </c>
      <c r="AT488">
        <v>2004</v>
      </c>
      <c r="AU488">
        <v>2005</v>
      </c>
      <c r="AV488">
        <v>2006</v>
      </c>
      <c r="AW488">
        <v>2007</v>
      </c>
      <c r="AX488">
        <v>2008</v>
      </c>
      <c r="AY488">
        <v>2009</v>
      </c>
      <c r="AZ488">
        <v>2010</v>
      </c>
      <c r="BA488">
        <v>2011</v>
      </c>
      <c r="BB488">
        <v>2012</v>
      </c>
      <c r="BC488">
        <v>2013</v>
      </c>
      <c r="BD488">
        <v>2014</v>
      </c>
      <c r="BE488">
        <v>2015</v>
      </c>
      <c r="BF488">
        <v>2016</v>
      </c>
      <c r="BG488">
        <v>2017</v>
      </c>
      <c r="BH488">
        <v>2018</v>
      </c>
      <c r="BI488">
        <v>2019</v>
      </c>
      <c r="BJ488">
        <v>2020</v>
      </c>
      <c r="BK488">
        <v>2021</v>
      </c>
    </row>
    <row r="489" spans="1:63" ht="15" customHeight="1" x14ac:dyDescent="0.25">
      <c r="A489" t="s">
        <v>425</v>
      </c>
      <c r="C489" s="77"/>
      <c r="D489" t="s">
        <v>2698</v>
      </c>
      <c r="E489" s="45" t="s">
        <v>2700</v>
      </c>
      <c r="G489" s="45"/>
      <c r="H489" s="45"/>
      <c r="I489">
        <f t="shared" si="44"/>
        <v>2018</v>
      </c>
      <c r="J489">
        <f>MAX(L489:BT489)</f>
        <v>2021</v>
      </c>
      <c r="K489" s="2" t="str">
        <f t="shared" si="46"/>
        <v>-</v>
      </c>
      <c r="BH489">
        <v>2018</v>
      </c>
      <c r="BI489">
        <v>2019</v>
      </c>
      <c r="BJ489">
        <v>2020</v>
      </c>
      <c r="BK489">
        <v>2021</v>
      </c>
    </row>
    <row r="490" spans="1:63" ht="15" customHeight="1" x14ac:dyDescent="0.25">
      <c r="A490" t="s">
        <v>425</v>
      </c>
      <c r="C490" s="77"/>
      <c r="D490" t="s">
        <v>68</v>
      </c>
      <c r="E490" s="45" t="s">
        <v>69</v>
      </c>
      <c r="G490" s="45" t="s">
        <v>69</v>
      </c>
      <c r="H490" s="45" t="s">
        <v>1887</v>
      </c>
      <c r="I490">
        <f t="shared" si="44"/>
        <v>1984</v>
      </c>
      <c r="J490">
        <f>MAX(L490:BT490)</f>
        <v>2021</v>
      </c>
      <c r="K490" s="2" t="str">
        <f t="shared" si="46"/>
        <v>-</v>
      </c>
      <c r="Z490">
        <v>1984</v>
      </c>
      <c r="AA490">
        <v>1985</v>
      </c>
      <c r="AB490">
        <v>1986</v>
      </c>
      <c r="AC490">
        <v>1987</v>
      </c>
      <c r="AD490">
        <v>1988</v>
      </c>
      <c r="AE490">
        <v>1989</v>
      </c>
      <c r="AF490">
        <v>1990</v>
      </c>
      <c r="AG490">
        <v>1991</v>
      </c>
      <c r="AH490">
        <v>1992</v>
      </c>
      <c r="AI490">
        <v>1993</v>
      </c>
      <c r="AJ490">
        <v>1994</v>
      </c>
      <c r="AK490">
        <v>1995</v>
      </c>
      <c r="AL490">
        <v>1996</v>
      </c>
      <c r="AM490">
        <v>1997</v>
      </c>
      <c r="AN490">
        <v>1998</v>
      </c>
      <c r="AO490">
        <v>1999</v>
      </c>
      <c r="AP490">
        <v>2000</v>
      </c>
      <c r="AQ490">
        <v>2001</v>
      </c>
      <c r="AR490">
        <v>2002</v>
      </c>
      <c r="AS490">
        <v>2003</v>
      </c>
      <c r="AT490">
        <v>2004</v>
      </c>
      <c r="AU490">
        <v>2005</v>
      </c>
      <c r="AV490">
        <v>2006</v>
      </c>
      <c r="AW490">
        <v>2007</v>
      </c>
      <c r="AX490">
        <v>2008</v>
      </c>
      <c r="AY490">
        <v>2009</v>
      </c>
      <c r="AZ490">
        <v>2010</v>
      </c>
      <c r="BA490">
        <v>2011</v>
      </c>
      <c r="BB490">
        <v>2012</v>
      </c>
      <c r="BC490">
        <v>2013</v>
      </c>
      <c r="BD490">
        <v>2014</v>
      </c>
      <c r="BE490">
        <v>2015</v>
      </c>
      <c r="BF490">
        <v>2016</v>
      </c>
      <c r="BG490">
        <v>2017</v>
      </c>
      <c r="BH490">
        <v>2018</v>
      </c>
      <c r="BI490">
        <v>2019</v>
      </c>
      <c r="BJ490">
        <v>2020</v>
      </c>
      <c r="BK490">
        <v>2021</v>
      </c>
    </row>
    <row r="491" spans="1:63" ht="15" customHeight="1" x14ac:dyDescent="0.25">
      <c r="A491" t="s">
        <v>425</v>
      </c>
      <c r="C491" s="77"/>
      <c r="D491" t="s">
        <v>786</v>
      </c>
      <c r="E491" s="45" t="s">
        <v>1888</v>
      </c>
      <c r="G491" s="45"/>
      <c r="H491" s="45"/>
      <c r="I491">
        <f t="shared" ref="I491:I499" si="47">MIN(L491:BT491)</f>
        <v>1984</v>
      </c>
      <c r="J491">
        <f t="shared" ref="J491:J499" si="48">MAX(L491:BT491)</f>
        <v>2021</v>
      </c>
      <c r="K491" s="2" t="str">
        <f t="shared" ref="K491:K499" si="49">IF(J491-I491+1-COUNTA(L491:BT491)=0, "-", "Yes")</f>
        <v>-</v>
      </c>
      <c r="Z491">
        <v>1984</v>
      </c>
      <c r="AA491">
        <v>1985</v>
      </c>
      <c r="AB491">
        <v>1986</v>
      </c>
      <c r="AC491">
        <v>1987</v>
      </c>
      <c r="AD491">
        <v>1988</v>
      </c>
      <c r="AE491">
        <v>1989</v>
      </c>
      <c r="AF491">
        <v>1990</v>
      </c>
      <c r="AG491">
        <v>1991</v>
      </c>
      <c r="AH491">
        <v>1992</v>
      </c>
      <c r="AI491">
        <v>1993</v>
      </c>
      <c r="AJ491">
        <v>1994</v>
      </c>
      <c r="AK491">
        <v>1995</v>
      </c>
      <c r="AL491">
        <v>1996</v>
      </c>
      <c r="AM491">
        <v>1997</v>
      </c>
      <c r="AN491">
        <v>1998</v>
      </c>
      <c r="AO491">
        <v>1999</v>
      </c>
      <c r="AP491">
        <v>2000</v>
      </c>
      <c r="AQ491">
        <v>2001</v>
      </c>
      <c r="AR491">
        <v>2002</v>
      </c>
      <c r="AS491">
        <v>2003</v>
      </c>
      <c r="AT491">
        <v>2004</v>
      </c>
      <c r="AU491">
        <v>2005</v>
      </c>
      <c r="AV491">
        <v>2006</v>
      </c>
      <c r="AW491">
        <v>2007</v>
      </c>
      <c r="AX491">
        <v>2008</v>
      </c>
      <c r="AY491">
        <v>2009</v>
      </c>
      <c r="AZ491">
        <v>2010</v>
      </c>
      <c r="BA491">
        <v>2011</v>
      </c>
      <c r="BB491">
        <v>2012</v>
      </c>
      <c r="BC491">
        <v>2013</v>
      </c>
      <c r="BD491">
        <v>2014</v>
      </c>
      <c r="BE491">
        <v>2015</v>
      </c>
      <c r="BF491">
        <v>2016</v>
      </c>
      <c r="BG491">
        <v>2017</v>
      </c>
      <c r="BH491">
        <v>2018</v>
      </c>
      <c r="BI491">
        <v>2019</v>
      </c>
      <c r="BJ491">
        <v>2020</v>
      </c>
      <c r="BK491">
        <v>2021</v>
      </c>
    </row>
    <row r="492" spans="1:63" ht="15" customHeight="1" x14ac:dyDescent="0.25">
      <c r="A492" t="s">
        <v>425</v>
      </c>
      <c r="C492" s="77"/>
      <c r="D492" t="s">
        <v>788</v>
      </c>
      <c r="E492" s="45" t="s">
        <v>787</v>
      </c>
      <c r="G492" s="45"/>
      <c r="H492" s="45"/>
      <c r="I492">
        <f t="shared" si="47"/>
        <v>2015</v>
      </c>
      <c r="J492">
        <f t="shared" si="48"/>
        <v>2021</v>
      </c>
      <c r="K492" s="2" t="str">
        <f t="shared" si="49"/>
        <v>-</v>
      </c>
      <c r="BE492">
        <v>2015</v>
      </c>
      <c r="BF492">
        <v>2016</v>
      </c>
      <c r="BG492">
        <v>2017</v>
      </c>
      <c r="BH492">
        <v>2018</v>
      </c>
      <c r="BI492">
        <v>2019</v>
      </c>
      <c r="BJ492">
        <v>2020</v>
      </c>
      <c r="BK492">
        <v>2021</v>
      </c>
    </row>
    <row r="493" spans="1:63" ht="15" customHeight="1" x14ac:dyDescent="0.25">
      <c r="A493" t="s">
        <v>425</v>
      </c>
      <c r="C493" s="77"/>
      <c r="D493" t="s">
        <v>2699</v>
      </c>
      <c r="E493" s="47" t="s">
        <v>2701</v>
      </c>
      <c r="G493" s="45"/>
      <c r="H493" s="45"/>
      <c r="I493">
        <f t="shared" si="47"/>
        <v>2018</v>
      </c>
      <c r="J493">
        <f t="shared" si="48"/>
        <v>2021</v>
      </c>
      <c r="K493" s="2" t="str">
        <f t="shared" si="49"/>
        <v>-</v>
      </c>
      <c r="BH493">
        <v>2018</v>
      </c>
      <c r="BI493">
        <v>2019</v>
      </c>
      <c r="BJ493">
        <v>2020</v>
      </c>
      <c r="BK493">
        <v>2021</v>
      </c>
    </row>
    <row r="494" spans="1:63" ht="15" customHeight="1" x14ac:dyDescent="0.25">
      <c r="A494" t="s">
        <v>425</v>
      </c>
      <c r="C494" s="77"/>
      <c r="D494" t="s">
        <v>70</v>
      </c>
      <c r="E494" s="45" t="s">
        <v>736</v>
      </c>
      <c r="G494" s="45" t="s">
        <v>736</v>
      </c>
      <c r="H494" s="45" t="s">
        <v>1889</v>
      </c>
      <c r="I494">
        <f>MIN(L494:BT494)</f>
        <v>1984</v>
      </c>
      <c r="J494">
        <f>MAX(L494:BT494)</f>
        <v>2016</v>
      </c>
      <c r="K494" s="2" t="str">
        <f t="shared" si="49"/>
        <v>-</v>
      </c>
      <c r="Z494">
        <v>1984</v>
      </c>
      <c r="AA494">
        <v>1985</v>
      </c>
      <c r="AB494">
        <v>1986</v>
      </c>
      <c r="AC494">
        <v>1987</v>
      </c>
      <c r="AD494">
        <v>1988</v>
      </c>
      <c r="AE494">
        <v>1989</v>
      </c>
      <c r="AF494">
        <v>1990</v>
      </c>
      <c r="AG494">
        <v>1991</v>
      </c>
      <c r="AH494">
        <v>1992</v>
      </c>
      <c r="AI494">
        <v>1993</v>
      </c>
      <c r="AJ494">
        <v>1994</v>
      </c>
      <c r="AK494">
        <v>1995</v>
      </c>
      <c r="AL494">
        <v>1996</v>
      </c>
      <c r="AM494">
        <v>1997</v>
      </c>
      <c r="AN494">
        <v>1998</v>
      </c>
      <c r="AO494">
        <v>1999</v>
      </c>
      <c r="AP494">
        <v>2000</v>
      </c>
      <c r="AQ494">
        <v>2001</v>
      </c>
      <c r="AR494">
        <v>2002</v>
      </c>
      <c r="AS494">
        <v>2003</v>
      </c>
      <c r="AT494">
        <v>2004</v>
      </c>
      <c r="AU494">
        <v>2005</v>
      </c>
      <c r="AV494">
        <v>2006</v>
      </c>
      <c r="AW494">
        <v>2007</v>
      </c>
      <c r="AX494">
        <v>2008</v>
      </c>
      <c r="AY494">
        <v>2009</v>
      </c>
      <c r="AZ494">
        <v>2010</v>
      </c>
      <c r="BA494">
        <v>2011</v>
      </c>
      <c r="BB494">
        <v>2012</v>
      </c>
      <c r="BC494">
        <v>2013</v>
      </c>
      <c r="BD494">
        <v>2014</v>
      </c>
      <c r="BE494">
        <v>2015</v>
      </c>
      <c r="BF494">
        <v>2016</v>
      </c>
    </row>
    <row r="495" spans="1:63" ht="15" customHeight="1" x14ac:dyDescent="0.25">
      <c r="A495" t="s">
        <v>425</v>
      </c>
      <c r="C495" s="77"/>
      <c r="D495" t="s">
        <v>47</v>
      </c>
      <c r="E495" s="45" t="s">
        <v>736</v>
      </c>
      <c r="G495" s="45" t="s">
        <v>736</v>
      </c>
      <c r="H495" s="45" t="s">
        <v>1889</v>
      </c>
      <c r="I495">
        <f t="shared" si="47"/>
        <v>2017</v>
      </c>
      <c r="J495">
        <f t="shared" si="48"/>
        <v>2021</v>
      </c>
      <c r="K495" s="2" t="str">
        <f t="shared" si="49"/>
        <v>-</v>
      </c>
      <c r="BG495">
        <v>2017</v>
      </c>
      <c r="BH495">
        <v>2018</v>
      </c>
      <c r="BI495">
        <v>2019</v>
      </c>
      <c r="BJ495">
        <v>2020</v>
      </c>
      <c r="BK495">
        <v>2021</v>
      </c>
    </row>
    <row r="496" spans="1:63" ht="15" customHeight="1" x14ac:dyDescent="0.25">
      <c r="A496" t="s">
        <v>425</v>
      </c>
      <c r="C496" s="77"/>
      <c r="D496" t="s">
        <v>2702</v>
      </c>
      <c r="E496" s="47" t="s">
        <v>2704</v>
      </c>
      <c r="G496" s="45"/>
      <c r="H496" s="45"/>
      <c r="I496">
        <f t="shared" si="47"/>
        <v>2018</v>
      </c>
      <c r="J496">
        <f t="shared" si="48"/>
        <v>2021</v>
      </c>
      <c r="K496" s="2" t="str">
        <f t="shared" si="49"/>
        <v>-</v>
      </c>
      <c r="BH496">
        <v>2018</v>
      </c>
      <c r="BI496">
        <v>2019</v>
      </c>
      <c r="BJ496">
        <v>2020</v>
      </c>
      <c r="BK496">
        <v>2021</v>
      </c>
    </row>
    <row r="497" spans="1:65" ht="15" customHeight="1" x14ac:dyDescent="0.25">
      <c r="A497" t="s">
        <v>425</v>
      </c>
      <c r="C497" s="77"/>
      <c r="D497" t="s">
        <v>2703</v>
      </c>
      <c r="E497" s="45" t="s">
        <v>2705</v>
      </c>
      <c r="G497" s="45"/>
      <c r="H497" s="45"/>
      <c r="I497">
        <f t="shared" si="47"/>
        <v>2018</v>
      </c>
      <c r="J497">
        <f t="shared" si="48"/>
        <v>2021</v>
      </c>
      <c r="K497" s="2" t="str">
        <f t="shared" si="49"/>
        <v>-</v>
      </c>
      <c r="BH497">
        <v>2018</v>
      </c>
      <c r="BI497">
        <v>2019</v>
      </c>
      <c r="BJ497">
        <v>2020</v>
      </c>
      <c r="BK497">
        <v>2021</v>
      </c>
    </row>
    <row r="498" spans="1:65" ht="15" customHeight="1" x14ac:dyDescent="0.25">
      <c r="A498" t="s">
        <v>425</v>
      </c>
      <c r="C498" s="77"/>
      <c r="D498" t="s">
        <v>21</v>
      </c>
      <c r="E498" s="45" t="s">
        <v>733</v>
      </c>
      <c r="F498" s="7" t="s">
        <v>1303</v>
      </c>
      <c r="G498" s="45" t="s">
        <v>733</v>
      </c>
      <c r="H498" s="45" t="s">
        <v>1533</v>
      </c>
      <c r="I498">
        <f t="shared" si="47"/>
        <v>1984</v>
      </c>
      <c r="J498">
        <f t="shared" si="48"/>
        <v>2021</v>
      </c>
      <c r="K498" s="2" t="str">
        <f t="shared" si="49"/>
        <v>-</v>
      </c>
      <c r="Z498">
        <v>1984</v>
      </c>
      <c r="AA498">
        <v>1985</v>
      </c>
      <c r="AB498">
        <v>1986</v>
      </c>
      <c r="AC498">
        <v>1987</v>
      </c>
      <c r="AD498">
        <v>1988</v>
      </c>
      <c r="AE498">
        <v>1989</v>
      </c>
      <c r="AF498">
        <v>1990</v>
      </c>
      <c r="AG498">
        <v>1991</v>
      </c>
      <c r="AH498">
        <v>1992</v>
      </c>
      <c r="AI498">
        <v>1993</v>
      </c>
      <c r="AJ498">
        <v>1994</v>
      </c>
      <c r="AK498">
        <v>1995</v>
      </c>
      <c r="AL498">
        <v>1996</v>
      </c>
      <c r="AM498">
        <v>1997</v>
      </c>
      <c r="AN498">
        <v>1998</v>
      </c>
      <c r="AO498">
        <v>1999</v>
      </c>
      <c r="AP498">
        <v>2000</v>
      </c>
      <c r="AQ498">
        <v>2001</v>
      </c>
      <c r="AR498">
        <v>2002</v>
      </c>
      <c r="AS498">
        <v>2003</v>
      </c>
      <c r="AT498">
        <v>2004</v>
      </c>
      <c r="AU498">
        <v>2005</v>
      </c>
      <c r="AV498">
        <v>2006</v>
      </c>
      <c r="AW498">
        <v>2007</v>
      </c>
      <c r="AX498">
        <v>2008</v>
      </c>
      <c r="AY498">
        <v>2009</v>
      </c>
      <c r="AZ498">
        <v>2010</v>
      </c>
      <c r="BA498">
        <v>2011</v>
      </c>
      <c r="BB498">
        <v>2012</v>
      </c>
      <c r="BC498">
        <v>2013</v>
      </c>
      <c r="BD498">
        <v>2014</v>
      </c>
      <c r="BE498">
        <v>2015</v>
      </c>
      <c r="BF498">
        <v>2016</v>
      </c>
      <c r="BG498">
        <v>2017</v>
      </c>
      <c r="BH498">
        <v>2018</v>
      </c>
      <c r="BI498">
        <v>2019</v>
      </c>
      <c r="BJ498">
        <v>2020</v>
      </c>
      <c r="BK498">
        <v>2021</v>
      </c>
    </row>
    <row r="499" spans="1:65" ht="15" customHeight="1" x14ac:dyDescent="0.25">
      <c r="A499" t="s">
        <v>425</v>
      </c>
      <c r="C499" s="77"/>
      <c r="D499" t="s">
        <v>593</v>
      </c>
      <c r="E499" s="45" t="s">
        <v>593</v>
      </c>
      <c r="F499" s="7"/>
      <c r="G499" s="45"/>
      <c r="H499" s="45"/>
      <c r="I499">
        <f t="shared" si="47"/>
        <v>2018</v>
      </c>
      <c r="J499">
        <f t="shared" si="48"/>
        <v>2021</v>
      </c>
      <c r="K499" s="2" t="str">
        <f t="shared" si="49"/>
        <v>-</v>
      </c>
      <c r="BH499">
        <v>2018</v>
      </c>
      <c r="BI499">
        <v>2019</v>
      </c>
      <c r="BJ499">
        <v>2020</v>
      </c>
      <c r="BK499">
        <v>2021</v>
      </c>
    </row>
    <row r="500" spans="1:65" ht="15" customHeight="1" x14ac:dyDescent="0.25">
      <c r="C500" s="63"/>
      <c r="E500" s="45"/>
      <c r="G500" s="45"/>
      <c r="H500" s="45"/>
    </row>
    <row r="501" spans="1:65" ht="15" customHeight="1" x14ac:dyDescent="0.25">
      <c r="A501" t="s">
        <v>1235</v>
      </c>
      <c r="B501" s="1" t="str">
        <f>A501&amp;J502</f>
        <v>EJSA2023</v>
      </c>
      <c r="C501" s="74"/>
      <c r="D501" t="s">
        <v>3669</v>
      </c>
      <c r="E501" s="45" t="s">
        <v>3719</v>
      </c>
      <c r="G501" s="45"/>
      <c r="H501" s="45"/>
      <c r="J501">
        <f t="shared" ref="J501:J519" si="50">MAX(L501:BT501)</f>
        <v>2023</v>
      </c>
      <c r="BM501">
        <v>2023</v>
      </c>
    </row>
    <row r="502" spans="1:65" ht="15" customHeight="1" x14ac:dyDescent="0.25">
      <c r="A502" t="s">
        <v>1235</v>
      </c>
      <c r="B502" s="1"/>
      <c r="C502" s="75"/>
      <c r="D502" s="15" t="s">
        <v>1044</v>
      </c>
      <c r="E502" s="45" t="s">
        <v>1045</v>
      </c>
      <c r="G502" s="45"/>
      <c r="H502" s="45"/>
      <c r="J502">
        <f t="shared" si="50"/>
        <v>2023</v>
      </c>
      <c r="BM502">
        <v>2023</v>
      </c>
    </row>
    <row r="503" spans="1:65" ht="15" customHeight="1" x14ac:dyDescent="0.25">
      <c r="A503" t="s">
        <v>1235</v>
      </c>
      <c r="B503" s="1"/>
      <c r="C503" s="75"/>
      <c r="D503" s="15" t="s">
        <v>3681</v>
      </c>
      <c r="E503" s="45" t="s">
        <v>3720</v>
      </c>
      <c r="G503" s="45"/>
      <c r="H503" s="45"/>
      <c r="J503">
        <f t="shared" si="50"/>
        <v>2023</v>
      </c>
      <c r="BM503">
        <v>2023</v>
      </c>
    </row>
    <row r="504" spans="1:65" ht="15" customHeight="1" x14ac:dyDescent="0.25">
      <c r="A504" t="s">
        <v>1235</v>
      </c>
      <c r="B504" s="1"/>
      <c r="C504" s="75"/>
      <c r="D504" s="15" t="s">
        <v>3682</v>
      </c>
      <c r="E504" s="45" t="s">
        <v>3721</v>
      </c>
      <c r="G504" s="45"/>
      <c r="H504" s="45"/>
      <c r="J504">
        <f t="shared" si="50"/>
        <v>2023</v>
      </c>
      <c r="BM504">
        <v>2023</v>
      </c>
    </row>
    <row r="505" spans="1:65" ht="15" customHeight="1" x14ac:dyDescent="0.25">
      <c r="A505" t="s">
        <v>1235</v>
      </c>
      <c r="B505" s="1"/>
      <c r="C505" s="75"/>
      <c r="D505" s="15" t="s">
        <v>3683</v>
      </c>
      <c r="E505" s="45" t="s">
        <v>3722</v>
      </c>
      <c r="G505" s="45"/>
      <c r="H505" s="45"/>
      <c r="J505">
        <f t="shared" si="50"/>
        <v>2023</v>
      </c>
      <c r="BM505">
        <v>2023</v>
      </c>
    </row>
    <row r="506" spans="1:65" ht="15" customHeight="1" x14ac:dyDescent="0.25">
      <c r="A506" t="s">
        <v>1235</v>
      </c>
      <c r="B506" s="1"/>
      <c r="C506" s="75"/>
      <c r="D506" s="15" t="s">
        <v>3684</v>
      </c>
      <c r="E506" s="45" t="s">
        <v>3684</v>
      </c>
      <c r="G506" s="45"/>
      <c r="H506" s="45"/>
      <c r="J506">
        <f t="shared" si="50"/>
        <v>2023</v>
      </c>
      <c r="BM506">
        <v>2023</v>
      </c>
    </row>
    <row r="507" spans="1:65" ht="15" customHeight="1" x14ac:dyDescent="0.25">
      <c r="A507" t="s">
        <v>1235</v>
      </c>
      <c r="B507" s="1"/>
      <c r="C507" s="75"/>
      <c r="D507" s="15" t="s">
        <v>3685</v>
      </c>
      <c r="E507" s="45" t="s">
        <v>3723</v>
      </c>
      <c r="G507" s="45"/>
      <c r="H507" s="45"/>
      <c r="J507">
        <f t="shared" si="50"/>
        <v>2023</v>
      </c>
      <c r="BM507">
        <v>2023</v>
      </c>
    </row>
    <row r="508" spans="1:65" ht="15" customHeight="1" x14ac:dyDescent="0.25">
      <c r="A508" t="s">
        <v>1235</v>
      </c>
      <c r="B508" s="1"/>
      <c r="C508" s="75"/>
      <c r="D508" s="15" t="s">
        <v>3686</v>
      </c>
      <c r="E508" s="45" t="s">
        <v>3724</v>
      </c>
      <c r="G508" s="45"/>
      <c r="H508" s="45"/>
      <c r="J508">
        <f t="shared" si="50"/>
        <v>2023</v>
      </c>
      <c r="BM508">
        <v>2023</v>
      </c>
    </row>
    <row r="509" spans="1:65" ht="15" customHeight="1" x14ac:dyDescent="0.25">
      <c r="A509" t="s">
        <v>1235</v>
      </c>
      <c r="B509" s="1"/>
      <c r="C509" s="75"/>
      <c r="D509" s="15" t="s">
        <v>3687</v>
      </c>
      <c r="E509" s="45" t="s">
        <v>109</v>
      </c>
      <c r="G509" s="45"/>
      <c r="H509" s="45"/>
      <c r="J509">
        <f t="shared" si="50"/>
        <v>2023</v>
      </c>
      <c r="BM509">
        <v>2023</v>
      </c>
    </row>
    <row r="510" spans="1:65" ht="15" customHeight="1" x14ac:dyDescent="0.25">
      <c r="A510" t="s">
        <v>1235</v>
      </c>
      <c r="B510" s="1"/>
      <c r="C510" s="75"/>
      <c r="D510" s="15" t="s">
        <v>735</v>
      </c>
      <c r="E510" s="45" t="s">
        <v>65</v>
      </c>
      <c r="G510" s="45" t="s">
        <v>65</v>
      </c>
      <c r="H510" s="45" t="s">
        <v>1886</v>
      </c>
      <c r="J510">
        <f t="shared" si="50"/>
        <v>2023</v>
      </c>
      <c r="BM510">
        <v>2023</v>
      </c>
    </row>
    <row r="511" spans="1:65" ht="15" customHeight="1" x14ac:dyDescent="0.25">
      <c r="A511" t="s">
        <v>1235</v>
      </c>
      <c r="B511" s="1"/>
      <c r="C511" s="75"/>
      <c r="D511" s="15" t="s">
        <v>3688</v>
      </c>
      <c r="E511" s="45" t="s">
        <v>3725</v>
      </c>
      <c r="G511" s="45"/>
      <c r="H511" s="45"/>
      <c r="J511">
        <f t="shared" si="50"/>
        <v>2023</v>
      </c>
      <c r="BM511">
        <v>2023</v>
      </c>
    </row>
    <row r="512" spans="1:65" ht="15" customHeight="1" x14ac:dyDescent="0.25">
      <c r="A512" t="s">
        <v>1235</v>
      </c>
      <c r="B512" s="1"/>
      <c r="C512" s="75"/>
      <c r="D512" s="15" t="s">
        <v>3689</v>
      </c>
      <c r="E512" s="45" t="s">
        <v>3726</v>
      </c>
      <c r="G512" s="45"/>
      <c r="H512" s="45"/>
      <c r="J512">
        <f t="shared" si="50"/>
        <v>2023</v>
      </c>
      <c r="BM512">
        <v>2023</v>
      </c>
    </row>
    <row r="513" spans="1:65" ht="15" customHeight="1" x14ac:dyDescent="0.25">
      <c r="A513" t="s">
        <v>1235</v>
      </c>
      <c r="B513" s="1"/>
      <c r="C513" s="75"/>
      <c r="D513" s="15" t="s">
        <v>3690</v>
      </c>
      <c r="E513" s="45" t="s">
        <v>3727</v>
      </c>
      <c r="G513" s="45"/>
      <c r="H513" s="45"/>
      <c r="J513">
        <f t="shared" si="50"/>
        <v>2023</v>
      </c>
      <c r="BM513">
        <v>2023</v>
      </c>
    </row>
    <row r="514" spans="1:65" ht="15" customHeight="1" x14ac:dyDescent="0.25">
      <c r="A514" t="s">
        <v>1235</v>
      </c>
      <c r="B514" s="1"/>
      <c r="C514" s="75"/>
      <c r="D514" s="15" t="s">
        <v>3691</v>
      </c>
      <c r="E514" s="45" t="s">
        <v>111</v>
      </c>
      <c r="G514" s="45"/>
      <c r="H514" s="45"/>
      <c r="J514">
        <f t="shared" si="50"/>
        <v>2023</v>
      </c>
      <c r="BM514">
        <v>2023</v>
      </c>
    </row>
    <row r="515" spans="1:65" ht="15" customHeight="1" x14ac:dyDescent="0.25">
      <c r="A515" t="s">
        <v>1235</v>
      </c>
      <c r="B515" s="1"/>
      <c r="C515" s="75"/>
      <c r="D515" s="15" t="s">
        <v>789</v>
      </c>
      <c r="E515" s="45" t="s">
        <v>790</v>
      </c>
      <c r="G515" s="45"/>
      <c r="H515" s="45"/>
      <c r="J515">
        <f t="shared" si="50"/>
        <v>2023</v>
      </c>
      <c r="BM515">
        <v>2023</v>
      </c>
    </row>
    <row r="516" spans="1:65" ht="15" customHeight="1" x14ac:dyDescent="0.25">
      <c r="A516" t="s">
        <v>1235</v>
      </c>
      <c r="B516" s="1"/>
      <c r="C516" s="75"/>
      <c r="D516" s="15" t="s">
        <v>3692</v>
      </c>
      <c r="E516" s="45" t="s">
        <v>3692</v>
      </c>
      <c r="G516" s="45"/>
      <c r="H516" s="45"/>
      <c r="J516">
        <f t="shared" si="50"/>
        <v>2023</v>
      </c>
      <c r="BM516">
        <v>2023</v>
      </c>
    </row>
    <row r="517" spans="1:65" ht="15" customHeight="1" x14ac:dyDescent="0.25">
      <c r="A517" t="s">
        <v>1235</v>
      </c>
      <c r="C517" s="75"/>
      <c r="D517" s="15" t="s">
        <v>3693</v>
      </c>
      <c r="E517" s="21" t="s">
        <v>3693</v>
      </c>
      <c r="J517">
        <f t="shared" si="50"/>
        <v>2023</v>
      </c>
      <c r="BM517">
        <v>2023</v>
      </c>
    </row>
    <row r="518" spans="1:65" ht="15" customHeight="1" x14ac:dyDescent="0.25">
      <c r="A518" t="s">
        <v>1235</v>
      </c>
      <c r="C518" s="75"/>
      <c r="D518" s="15" t="s">
        <v>3694</v>
      </c>
      <c r="E518" s="21" t="s">
        <v>3728</v>
      </c>
      <c r="J518">
        <f t="shared" si="50"/>
        <v>2023</v>
      </c>
      <c r="BM518">
        <v>2023</v>
      </c>
    </row>
    <row r="519" spans="1:65" ht="15" customHeight="1" x14ac:dyDescent="0.25">
      <c r="A519" t="s">
        <v>1235</v>
      </c>
      <c r="C519" s="75"/>
      <c r="D519" s="15" t="s">
        <v>3695</v>
      </c>
      <c r="E519" s="21" t="s">
        <v>3729</v>
      </c>
      <c r="J519">
        <f t="shared" si="50"/>
        <v>2023</v>
      </c>
      <c r="BM519">
        <v>2023</v>
      </c>
    </row>
    <row r="520" spans="1:65" ht="15" customHeight="1" x14ac:dyDescent="0.25">
      <c r="A520" t="s">
        <v>1235</v>
      </c>
      <c r="C520" s="75"/>
      <c r="D520" s="15" t="s">
        <v>791</v>
      </c>
      <c r="E520" s="45" t="s">
        <v>736</v>
      </c>
      <c r="G520" s="45"/>
      <c r="H520" s="45"/>
      <c r="J520">
        <f>MAX(L520:BT520)</f>
        <v>2023</v>
      </c>
      <c r="BM520">
        <v>2023</v>
      </c>
    </row>
    <row r="521" spans="1:65" ht="15" customHeight="1" x14ac:dyDescent="0.25">
      <c r="A521" t="s">
        <v>1235</v>
      </c>
      <c r="C521" s="75"/>
      <c r="D521" s="15" t="s">
        <v>792</v>
      </c>
      <c r="E521" s="45" t="s">
        <v>1046</v>
      </c>
      <c r="G521" s="45"/>
      <c r="H521" s="45"/>
      <c r="J521">
        <f>MAX(L521:BT521)</f>
        <v>2023</v>
      </c>
      <c r="BM521">
        <v>2023</v>
      </c>
    </row>
    <row r="522" spans="1:65" ht="15" customHeight="1" x14ac:dyDescent="0.25">
      <c r="A522" t="s">
        <v>1235</v>
      </c>
      <c r="C522" s="75"/>
      <c r="D522" s="15" t="s">
        <v>3696</v>
      </c>
      <c r="E522" s="21" t="s">
        <v>3696</v>
      </c>
      <c r="J522">
        <f t="shared" ref="J522:J547" si="51">MAX(L522:BT522)</f>
        <v>2023</v>
      </c>
      <c r="BM522">
        <v>2023</v>
      </c>
    </row>
    <row r="523" spans="1:65" ht="15" customHeight="1" x14ac:dyDescent="0.25">
      <c r="A523" t="s">
        <v>1235</v>
      </c>
      <c r="C523" s="75"/>
      <c r="D523" s="15" t="s">
        <v>3697</v>
      </c>
      <c r="E523" s="21" t="s">
        <v>3730</v>
      </c>
      <c r="J523">
        <f t="shared" si="51"/>
        <v>2023</v>
      </c>
      <c r="BM523">
        <v>2023</v>
      </c>
    </row>
    <row r="524" spans="1:65" ht="15" customHeight="1" x14ac:dyDescent="0.25">
      <c r="A524" t="s">
        <v>1235</v>
      </c>
      <c r="C524" s="75"/>
      <c r="D524" s="15" t="s">
        <v>3698</v>
      </c>
      <c r="E524" s="21" t="s">
        <v>3731</v>
      </c>
      <c r="J524">
        <f t="shared" si="51"/>
        <v>2023</v>
      </c>
      <c r="BM524">
        <v>2023</v>
      </c>
    </row>
    <row r="525" spans="1:65" ht="15" customHeight="1" x14ac:dyDescent="0.25">
      <c r="A525" t="s">
        <v>1235</v>
      </c>
      <c r="C525" s="75"/>
      <c r="D525" s="15" t="s">
        <v>3699</v>
      </c>
      <c r="E525" s="21" t="s">
        <v>3732</v>
      </c>
      <c r="J525">
        <f t="shared" si="51"/>
        <v>2023</v>
      </c>
      <c r="BM525">
        <v>2023</v>
      </c>
    </row>
    <row r="526" spans="1:65" ht="15" customHeight="1" x14ac:dyDescent="0.25">
      <c r="A526" t="s">
        <v>1235</v>
      </c>
      <c r="C526" s="75"/>
      <c r="D526" s="15" t="s">
        <v>3700</v>
      </c>
      <c r="E526" s="21" t="s">
        <v>3733</v>
      </c>
      <c r="J526">
        <f t="shared" si="51"/>
        <v>2023</v>
      </c>
      <c r="BM526">
        <v>2023</v>
      </c>
    </row>
    <row r="527" spans="1:65" ht="15" customHeight="1" x14ac:dyDescent="0.25">
      <c r="A527" t="s">
        <v>1235</v>
      </c>
      <c r="C527" s="75"/>
      <c r="D527" s="15" t="s">
        <v>1047</v>
      </c>
      <c r="E527" s="45" t="s">
        <v>1048</v>
      </c>
      <c r="G527" s="45"/>
      <c r="H527" s="45"/>
      <c r="J527">
        <f t="shared" si="51"/>
        <v>2023</v>
      </c>
      <c r="BM527">
        <v>2023</v>
      </c>
    </row>
    <row r="528" spans="1:65" ht="15" customHeight="1" x14ac:dyDescent="0.25">
      <c r="A528" t="s">
        <v>1235</v>
      </c>
      <c r="C528" s="75"/>
      <c r="D528" s="15" t="s">
        <v>443</v>
      </c>
      <c r="E528" s="21" t="s">
        <v>12</v>
      </c>
      <c r="J528">
        <f t="shared" si="51"/>
        <v>2023</v>
      </c>
      <c r="BM528">
        <v>2023</v>
      </c>
    </row>
    <row r="529" spans="1:65" ht="15" customHeight="1" x14ac:dyDescent="0.25">
      <c r="A529" t="s">
        <v>1235</v>
      </c>
      <c r="C529" s="75"/>
      <c r="D529" s="15" t="s">
        <v>3701</v>
      </c>
      <c r="E529" s="21" t="s">
        <v>3734</v>
      </c>
      <c r="J529">
        <f t="shared" si="51"/>
        <v>2023</v>
      </c>
      <c r="BM529">
        <v>2023</v>
      </c>
    </row>
    <row r="530" spans="1:65" ht="15" customHeight="1" x14ac:dyDescent="0.25">
      <c r="A530" t="s">
        <v>1235</v>
      </c>
      <c r="C530" s="75"/>
      <c r="D530" s="15" t="s">
        <v>3702</v>
      </c>
      <c r="E530" s="21" t="s">
        <v>3702</v>
      </c>
      <c r="J530">
        <f t="shared" si="51"/>
        <v>2023</v>
      </c>
      <c r="BM530">
        <v>2023</v>
      </c>
    </row>
    <row r="531" spans="1:65" ht="15" customHeight="1" x14ac:dyDescent="0.25">
      <c r="A531" t="s">
        <v>1235</v>
      </c>
      <c r="C531" s="75"/>
      <c r="D531" s="15" t="s">
        <v>3703</v>
      </c>
      <c r="E531" s="21" t="s">
        <v>3703</v>
      </c>
      <c r="J531">
        <f t="shared" si="51"/>
        <v>2023</v>
      </c>
      <c r="BM531">
        <v>2023</v>
      </c>
    </row>
    <row r="532" spans="1:65" ht="15" customHeight="1" x14ac:dyDescent="0.25">
      <c r="A532" t="s">
        <v>1235</v>
      </c>
      <c r="C532" s="75"/>
      <c r="D532" s="15" t="s">
        <v>3704</v>
      </c>
      <c r="E532" s="21" t="s">
        <v>3704</v>
      </c>
      <c r="J532">
        <f t="shared" si="51"/>
        <v>2023</v>
      </c>
      <c r="BM532">
        <v>2023</v>
      </c>
    </row>
    <row r="533" spans="1:65" ht="15" customHeight="1" x14ac:dyDescent="0.25">
      <c r="A533" t="s">
        <v>1235</v>
      </c>
      <c r="C533" s="75"/>
      <c r="D533" s="15" t="s">
        <v>3705</v>
      </c>
      <c r="E533" s="21" t="s">
        <v>3705</v>
      </c>
      <c r="J533">
        <f t="shared" si="51"/>
        <v>2023</v>
      </c>
      <c r="BM533">
        <v>2023</v>
      </c>
    </row>
    <row r="534" spans="1:65" ht="15" customHeight="1" x14ac:dyDescent="0.25">
      <c r="A534" t="s">
        <v>1235</v>
      </c>
      <c r="C534" s="75"/>
      <c r="D534" s="15" t="s">
        <v>3706</v>
      </c>
      <c r="E534" s="21" t="s">
        <v>3706</v>
      </c>
      <c r="J534">
        <f t="shared" si="51"/>
        <v>2023</v>
      </c>
      <c r="BM534">
        <v>2023</v>
      </c>
    </row>
    <row r="535" spans="1:65" ht="15" customHeight="1" x14ac:dyDescent="0.25">
      <c r="A535" t="s">
        <v>1235</v>
      </c>
      <c r="C535" s="75"/>
      <c r="D535" s="15" t="s">
        <v>3707</v>
      </c>
      <c r="E535" s="21" t="s">
        <v>3710</v>
      </c>
      <c r="J535">
        <f t="shared" si="51"/>
        <v>2023</v>
      </c>
      <c r="BM535">
        <v>2023</v>
      </c>
    </row>
    <row r="536" spans="1:65" ht="15" customHeight="1" x14ac:dyDescent="0.25">
      <c r="A536" t="s">
        <v>1235</v>
      </c>
      <c r="C536" s="75"/>
      <c r="D536" s="15" t="s">
        <v>3708</v>
      </c>
      <c r="E536" s="21" t="s">
        <v>3735</v>
      </c>
      <c r="J536">
        <f t="shared" si="51"/>
        <v>2023</v>
      </c>
      <c r="BM536">
        <v>2023</v>
      </c>
    </row>
    <row r="537" spans="1:65" ht="15" customHeight="1" x14ac:dyDescent="0.25">
      <c r="A537" t="s">
        <v>1235</v>
      </c>
      <c r="C537" s="75"/>
      <c r="D537" s="15" t="s">
        <v>793</v>
      </c>
      <c r="E537" s="45" t="s">
        <v>3736</v>
      </c>
      <c r="G537" s="45"/>
      <c r="H537" s="45"/>
      <c r="J537">
        <f t="shared" si="51"/>
        <v>2023</v>
      </c>
      <c r="BM537">
        <v>2023</v>
      </c>
    </row>
    <row r="538" spans="1:65" ht="15" customHeight="1" x14ac:dyDescent="0.25">
      <c r="A538" t="s">
        <v>1235</v>
      </c>
      <c r="C538" s="75"/>
      <c r="D538" s="15" t="s">
        <v>3709</v>
      </c>
      <c r="E538" s="21" t="s">
        <v>793</v>
      </c>
      <c r="J538">
        <f t="shared" si="51"/>
        <v>2023</v>
      </c>
      <c r="BM538">
        <v>2023</v>
      </c>
    </row>
    <row r="539" spans="1:65" ht="15" customHeight="1" x14ac:dyDescent="0.25">
      <c r="A539" t="s">
        <v>1235</v>
      </c>
      <c r="C539" s="75"/>
      <c r="D539" s="15" t="s">
        <v>3710</v>
      </c>
      <c r="E539" s="21" t="s">
        <v>3737</v>
      </c>
      <c r="J539">
        <f t="shared" si="51"/>
        <v>2023</v>
      </c>
      <c r="BM539">
        <v>2023</v>
      </c>
    </row>
    <row r="540" spans="1:65" ht="15" customHeight="1" x14ac:dyDescent="0.25">
      <c r="A540" t="s">
        <v>1235</v>
      </c>
      <c r="C540" s="75"/>
      <c r="D540" s="15" t="s">
        <v>3711</v>
      </c>
      <c r="E540" s="21" t="s">
        <v>3738</v>
      </c>
      <c r="J540">
        <f t="shared" si="51"/>
        <v>2023</v>
      </c>
      <c r="BM540">
        <v>2023</v>
      </c>
    </row>
    <row r="541" spans="1:65" ht="15" customHeight="1" x14ac:dyDescent="0.25">
      <c r="A541" t="s">
        <v>1235</v>
      </c>
      <c r="C541" s="75"/>
      <c r="D541" s="15" t="s">
        <v>3712</v>
      </c>
      <c r="E541" s="21" t="s">
        <v>3739</v>
      </c>
      <c r="J541">
        <f t="shared" si="51"/>
        <v>2023</v>
      </c>
      <c r="BM541">
        <v>2023</v>
      </c>
    </row>
    <row r="542" spans="1:65" ht="15" customHeight="1" x14ac:dyDescent="0.25">
      <c r="A542" t="s">
        <v>1235</v>
      </c>
      <c r="C542" s="75"/>
      <c r="D542" s="15" t="s">
        <v>3713</v>
      </c>
      <c r="E542" s="21" t="s">
        <v>3740</v>
      </c>
      <c r="J542">
        <f t="shared" si="51"/>
        <v>2023</v>
      </c>
      <c r="BM542">
        <v>2023</v>
      </c>
    </row>
    <row r="543" spans="1:65" ht="15" customHeight="1" x14ac:dyDescent="0.25">
      <c r="A543" t="s">
        <v>1235</v>
      </c>
      <c r="C543" s="75"/>
      <c r="D543" s="15" t="s">
        <v>3714</v>
      </c>
      <c r="E543" s="21" t="s">
        <v>3714</v>
      </c>
      <c r="J543">
        <f t="shared" si="51"/>
        <v>2023</v>
      </c>
      <c r="BM543">
        <v>2023</v>
      </c>
    </row>
    <row r="544" spans="1:65" ht="15" customHeight="1" x14ac:dyDescent="0.25">
      <c r="A544" t="s">
        <v>1235</v>
      </c>
      <c r="C544" s="75"/>
      <c r="D544" s="15" t="s">
        <v>3715</v>
      </c>
      <c r="E544" s="21" t="s">
        <v>3715</v>
      </c>
      <c r="J544">
        <f t="shared" si="51"/>
        <v>2023</v>
      </c>
      <c r="BM544">
        <v>2023</v>
      </c>
    </row>
    <row r="545" spans="1:65" ht="15" customHeight="1" x14ac:dyDescent="0.25">
      <c r="A545" t="s">
        <v>1235</v>
      </c>
      <c r="C545" s="75"/>
      <c r="D545" s="15" t="s">
        <v>3716</v>
      </c>
      <c r="E545" s="21" t="s">
        <v>3716</v>
      </c>
      <c r="J545">
        <f t="shared" si="51"/>
        <v>2023</v>
      </c>
      <c r="BM545">
        <v>2023</v>
      </c>
    </row>
    <row r="546" spans="1:65" ht="15" customHeight="1" x14ac:dyDescent="0.25">
      <c r="A546" t="s">
        <v>1235</v>
      </c>
      <c r="C546" s="75"/>
      <c r="D546" s="15" t="s">
        <v>3717</v>
      </c>
      <c r="E546" s="21" t="s">
        <v>3741</v>
      </c>
      <c r="J546">
        <f t="shared" si="51"/>
        <v>2023</v>
      </c>
      <c r="BM546">
        <v>2023</v>
      </c>
    </row>
    <row r="547" spans="1:65" ht="15" customHeight="1" x14ac:dyDescent="0.25">
      <c r="A547" t="s">
        <v>1235</v>
      </c>
      <c r="C547" s="76"/>
      <c r="D547" s="15" t="s">
        <v>3718</v>
      </c>
      <c r="E547" s="21" t="s">
        <v>3718</v>
      </c>
      <c r="J547">
        <f t="shared" si="51"/>
        <v>2023</v>
      </c>
      <c r="BM547">
        <v>2023</v>
      </c>
    </row>
    <row r="548" spans="1:65" ht="15" customHeight="1" x14ac:dyDescent="0.25">
      <c r="C548" s="63"/>
      <c r="E548" s="45"/>
      <c r="G548" s="45"/>
      <c r="H548" s="45"/>
    </row>
    <row r="549" spans="1:65" ht="15" customHeight="1" x14ac:dyDescent="0.25">
      <c r="A549" t="s">
        <v>1236</v>
      </c>
      <c r="B549" s="1" t="str">
        <f>A549&amp;MIN(I549:I556)&amp;"(-"&amp;MAX(J549:J556)&amp;")"</f>
        <v>EJVK1983(-2021)</v>
      </c>
      <c r="C549" s="77"/>
      <c r="D549" t="s">
        <v>106</v>
      </c>
      <c r="E549" s="45" t="s">
        <v>107</v>
      </c>
      <c r="G549" s="45" t="s">
        <v>1890</v>
      </c>
      <c r="H549" s="45" t="s">
        <v>1891</v>
      </c>
      <c r="I549">
        <f t="shared" si="44"/>
        <v>1983</v>
      </c>
      <c r="J549">
        <f t="shared" ref="J549:J556" si="52">MAX(L549:BT549)</f>
        <v>2021</v>
      </c>
      <c r="K549" s="2" t="str">
        <f t="shared" si="46"/>
        <v>-</v>
      </c>
      <c r="Y549">
        <v>1983</v>
      </c>
      <c r="Z549">
        <v>1984</v>
      </c>
      <c r="AA549">
        <v>1985</v>
      </c>
      <c r="AB549">
        <v>1986</v>
      </c>
      <c r="AC549">
        <v>1987</v>
      </c>
      <c r="AD549">
        <v>1988</v>
      </c>
      <c r="AE549">
        <v>1989</v>
      </c>
      <c r="AF549">
        <v>1990</v>
      </c>
      <c r="AG549">
        <v>1991</v>
      </c>
      <c r="AH549">
        <v>1992</v>
      </c>
      <c r="AI549">
        <v>1993</v>
      </c>
      <c r="AJ549">
        <v>1994</v>
      </c>
      <c r="AK549">
        <v>1995</v>
      </c>
      <c r="AL549">
        <v>1996</v>
      </c>
      <c r="AM549">
        <v>1997</v>
      </c>
      <c r="AN549">
        <v>1998</v>
      </c>
      <c r="AO549">
        <v>1999</v>
      </c>
      <c r="AP549">
        <v>2000</v>
      </c>
      <c r="AQ549">
        <v>2001</v>
      </c>
      <c r="AR549">
        <v>2002</v>
      </c>
      <c r="AS549">
        <v>2003</v>
      </c>
      <c r="AT549">
        <v>2004</v>
      </c>
      <c r="AU549">
        <v>2005</v>
      </c>
      <c r="AV549">
        <v>2006</v>
      </c>
      <c r="AW549">
        <v>2007</v>
      </c>
      <c r="AX549">
        <v>2008</v>
      </c>
      <c r="AY549">
        <v>2009</v>
      </c>
      <c r="AZ549">
        <v>2010</v>
      </c>
      <c r="BA549">
        <v>2011</v>
      </c>
      <c r="BB549">
        <v>2012</v>
      </c>
      <c r="BC549">
        <v>2013</v>
      </c>
      <c r="BD549">
        <v>2014</v>
      </c>
      <c r="BE549">
        <v>2015</v>
      </c>
      <c r="BF549">
        <v>2016</v>
      </c>
      <c r="BG549">
        <v>2017</v>
      </c>
      <c r="BH549">
        <v>2018</v>
      </c>
      <c r="BI549">
        <v>2019</v>
      </c>
      <c r="BJ549">
        <v>2020</v>
      </c>
      <c r="BK549">
        <v>2021</v>
      </c>
    </row>
    <row r="550" spans="1:65" ht="15" customHeight="1" x14ac:dyDescent="0.25">
      <c r="A550" t="s">
        <v>1236</v>
      </c>
      <c r="C550" s="77"/>
      <c r="D550" t="s">
        <v>108</v>
      </c>
      <c r="E550" s="45" t="s">
        <v>109</v>
      </c>
      <c r="G550" s="45" t="s">
        <v>109</v>
      </c>
      <c r="H550" s="45" t="s">
        <v>1892</v>
      </c>
      <c r="I550">
        <f>MIN(L550:BT550)</f>
        <v>1983</v>
      </c>
      <c r="J550">
        <f t="shared" si="52"/>
        <v>2021</v>
      </c>
      <c r="K550" s="2" t="str">
        <f>IF(J550-I550+1-COUNTA(L550:BT550)=0, "-", "Yes")</f>
        <v>-</v>
      </c>
      <c r="Y550">
        <v>1983</v>
      </c>
      <c r="Z550">
        <v>1984</v>
      </c>
      <c r="AA550">
        <v>1985</v>
      </c>
      <c r="AB550">
        <v>1986</v>
      </c>
      <c r="AC550">
        <v>1987</v>
      </c>
      <c r="AD550">
        <v>1988</v>
      </c>
      <c r="AE550">
        <v>1989</v>
      </c>
      <c r="AF550">
        <v>1990</v>
      </c>
      <c r="AG550">
        <v>1991</v>
      </c>
      <c r="AH550">
        <v>1992</v>
      </c>
      <c r="AI550">
        <v>1993</v>
      </c>
      <c r="AJ550">
        <v>1994</v>
      </c>
      <c r="AK550">
        <v>1995</v>
      </c>
      <c r="AL550">
        <v>1996</v>
      </c>
      <c r="AM550">
        <v>1997</v>
      </c>
      <c r="AN550">
        <v>1998</v>
      </c>
      <c r="AO550">
        <v>1999</v>
      </c>
      <c r="AP550">
        <v>2000</v>
      </c>
      <c r="AQ550">
        <v>2001</v>
      </c>
      <c r="AR550">
        <v>2002</v>
      </c>
      <c r="AS550">
        <v>2003</v>
      </c>
      <c r="AT550">
        <v>2004</v>
      </c>
      <c r="AU550">
        <v>2005</v>
      </c>
      <c r="AV550">
        <v>2006</v>
      </c>
      <c r="AW550">
        <v>2007</v>
      </c>
      <c r="AX550">
        <v>2008</v>
      </c>
      <c r="AY550">
        <v>2009</v>
      </c>
      <c r="AZ550">
        <v>2010</v>
      </c>
      <c r="BA550">
        <v>2011</v>
      </c>
      <c r="BB550">
        <v>2012</v>
      </c>
      <c r="BC550">
        <v>2013</v>
      </c>
      <c r="BD550">
        <v>2014</v>
      </c>
      <c r="BE550">
        <v>2015</v>
      </c>
      <c r="BF550">
        <v>2016</v>
      </c>
      <c r="BG550">
        <v>2017</v>
      </c>
      <c r="BH550">
        <v>2018</v>
      </c>
      <c r="BI550">
        <v>2019</v>
      </c>
      <c r="BJ550">
        <v>2020</v>
      </c>
      <c r="BK550">
        <v>2021</v>
      </c>
    </row>
    <row r="551" spans="1:65" ht="15" customHeight="1" x14ac:dyDescent="0.25">
      <c r="A551" t="s">
        <v>1236</v>
      </c>
      <c r="C551" s="77"/>
      <c r="D551" t="s">
        <v>2707</v>
      </c>
      <c r="E551" s="45" t="s">
        <v>65</v>
      </c>
      <c r="G551" s="45" t="s">
        <v>65</v>
      </c>
      <c r="H551" s="45" t="s">
        <v>1886</v>
      </c>
      <c r="I551">
        <f>MIN(L551:BT551)</f>
        <v>1983</v>
      </c>
      <c r="J551">
        <f t="shared" si="52"/>
        <v>2021</v>
      </c>
      <c r="K551" s="2" t="str">
        <f t="shared" si="46"/>
        <v>-</v>
      </c>
      <c r="Y551">
        <v>1983</v>
      </c>
      <c r="Z551">
        <v>1984</v>
      </c>
      <c r="AA551">
        <v>1985</v>
      </c>
      <c r="AB551">
        <v>1986</v>
      </c>
      <c r="AC551">
        <v>1987</v>
      </c>
      <c r="AD551">
        <v>1988</v>
      </c>
      <c r="AE551">
        <v>1989</v>
      </c>
      <c r="AF551">
        <v>1990</v>
      </c>
      <c r="AG551">
        <v>1991</v>
      </c>
      <c r="AH551">
        <v>1992</v>
      </c>
      <c r="AI551">
        <v>1993</v>
      </c>
      <c r="AJ551">
        <v>1994</v>
      </c>
      <c r="AK551">
        <v>1995</v>
      </c>
      <c r="AL551">
        <v>1996</v>
      </c>
      <c r="AM551">
        <v>1997</v>
      </c>
      <c r="AN551">
        <v>1998</v>
      </c>
      <c r="AO551">
        <v>1999</v>
      </c>
      <c r="AP551">
        <v>2000</v>
      </c>
      <c r="AQ551">
        <v>2001</v>
      </c>
      <c r="AR551">
        <v>2002</v>
      </c>
      <c r="AS551">
        <v>2003</v>
      </c>
      <c r="AT551">
        <v>2004</v>
      </c>
      <c r="AU551">
        <v>2005</v>
      </c>
      <c r="AV551">
        <v>2006</v>
      </c>
      <c r="AW551">
        <v>2007</v>
      </c>
      <c r="AX551">
        <v>2008</v>
      </c>
      <c r="AY551">
        <v>2009</v>
      </c>
      <c r="AZ551">
        <v>2010</v>
      </c>
      <c r="BA551">
        <v>2011</v>
      </c>
      <c r="BB551">
        <v>2012</v>
      </c>
      <c r="BC551">
        <v>2013</v>
      </c>
      <c r="BD551">
        <v>2014</v>
      </c>
      <c r="BE551">
        <v>2015</v>
      </c>
      <c r="BF551">
        <v>2016</v>
      </c>
      <c r="BG551">
        <v>2017</v>
      </c>
      <c r="BH551">
        <v>2018</v>
      </c>
      <c r="BI551">
        <v>2019</v>
      </c>
      <c r="BJ551">
        <v>2020</v>
      </c>
      <c r="BK551">
        <v>2021</v>
      </c>
    </row>
    <row r="552" spans="1:65" ht="15" customHeight="1" x14ac:dyDescent="0.25">
      <c r="A552" t="s">
        <v>1236</v>
      </c>
      <c r="C552" s="77"/>
      <c r="D552" t="s">
        <v>110</v>
      </c>
      <c r="E552" s="45" t="s">
        <v>111</v>
      </c>
      <c r="G552" s="45" t="s">
        <v>111</v>
      </c>
      <c r="H552" s="45" t="s">
        <v>1893</v>
      </c>
      <c r="I552">
        <f t="shared" si="44"/>
        <v>1983</v>
      </c>
      <c r="J552">
        <f t="shared" si="52"/>
        <v>2021</v>
      </c>
      <c r="K552" s="2" t="str">
        <f t="shared" si="46"/>
        <v>-</v>
      </c>
      <c r="Y552">
        <v>1983</v>
      </c>
      <c r="Z552">
        <v>1984</v>
      </c>
      <c r="AA552">
        <v>1985</v>
      </c>
      <c r="AB552">
        <v>1986</v>
      </c>
      <c r="AC552">
        <v>1987</v>
      </c>
      <c r="AD552">
        <v>1988</v>
      </c>
      <c r="AE552">
        <v>1989</v>
      </c>
      <c r="AF552">
        <v>1990</v>
      </c>
      <c r="AG552">
        <v>1991</v>
      </c>
      <c r="AH552">
        <v>1992</v>
      </c>
      <c r="AI552">
        <v>1993</v>
      </c>
      <c r="AJ552">
        <v>1994</v>
      </c>
      <c r="AK552">
        <v>1995</v>
      </c>
      <c r="AL552">
        <v>1996</v>
      </c>
      <c r="AM552">
        <v>1997</v>
      </c>
      <c r="AN552">
        <v>1998</v>
      </c>
      <c r="AO552">
        <v>1999</v>
      </c>
      <c r="AP552">
        <v>2000</v>
      </c>
      <c r="AQ552">
        <v>2001</v>
      </c>
      <c r="AR552">
        <v>2002</v>
      </c>
      <c r="AS552">
        <v>2003</v>
      </c>
      <c r="AT552">
        <v>2004</v>
      </c>
      <c r="AU552">
        <v>2005</v>
      </c>
      <c r="AV552">
        <v>2006</v>
      </c>
      <c r="AW552">
        <v>2007</v>
      </c>
      <c r="AX552">
        <v>2008</v>
      </c>
      <c r="AY552">
        <v>2009</v>
      </c>
      <c r="AZ552">
        <v>2010</v>
      </c>
      <c r="BA552">
        <v>2011</v>
      </c>
      <c r="BB552">
        <v>2012</v>
      </c>
      <c r="BC552">
        <v>2013</v>
      </c>
      <c r="BD552">
        <v>2014</v>
      </c>
      <c r="BE552">
        <v>2015</v>
      </c>
      <c r="BF552">
        <v>2016</v>
      </c>
      <c r="BG552">
        <v>2017</v>
      </c>
      <c r="BH552">
        <v>2018</v>
      </c>
      <c r="BI552">
        <v>2019</v>
      </c>
      <c r="BJ552">
        <v>2020</v>
      </c>
      <c r="BK552">
        <v>2021</v>
      </c>
    </row>
    <row r="553" spans="1:65" ht="15" customHeight="1" x14ac:dyDescent="0.25">
      <c r="A553" t="s">
        <v>1236</v>
      </c>
      <c r="C553" s="77"/>
      <c r="D553" t="s">
        <v>47</v>
      </c>
      <c r="E553" s="45" t="s">
        <v>736</v>
      </c>
      <c r="G553" s="45"/>
      <c r="H553" s="45"/>
      <c r="I553">
        <f t="shared" si="44"/>
        <v>1983</v>
      </c>
      <c r="J553">
        <f t="shared" si="52"/>
        <v>2021</v>
      </c>
      <c r="K553" s="2" t="str">
        <f t="shared" si="46"/>
        <v>-</v>
      </c>
      <c r="Y553">
        <v>1983</v>
      </c>
      <c r="Z553">
        <v>1984</v>
      </c>
      <c r="AA553">
        <v>1985</v>
      </c>
      <c r="AB553">
        <v>1986</v>
      </c>
      <c r="AC553">
        <v>1987</v>
      </c>
      <c r="AD553">
        <v>1988</v>
      </c>
      <c r="AE553">
        <v>1989</v>
      </c>
      <c r="AF553">
        <v>1990</v>
      </c>
      <c r="AG553">
        <v>1991</v>
      </c>
      <c r="AH553">
        <v>1992</v>
      </c>
      <c r="AI553">
        <v>1993</v>
      </c>
      <c r="AJ553">
        <v>1994</v>
      </c>
      <c r="AK553">
        <v>1995</v>
      </c>
      <c r="AL553">
        <v>1996</v>
      </c>
      <c r="AM553">
        <v>1997</v>
      </c>
      <c r="AN553">
        <v>1998</v>
      </c>
      <c r="AO553">
        <v>1999</v>
      </c>
      <c r="AP553">
        <v>2000</v>
      </c>
      <c r="AQ553">
        <v>2001</v>
      </c>
      <c r="AR553">
        <v>2002</v>
      </c>
      <c r="AS553">
        <v>2003</v>
      </c>
      <c r="AT553">
        <v>2004</v>
      </c>
      <c r="AU553">
        <v>2005</v>
      </c>
      <c r="AV553">
        <v>2006</v>
      </c>
      <c r="AW553">
        <v>2007</v>
      </c>
      <c r="AX553">
        <v>2008</v>
      </c>
      <c r="AY553">
        <v>2009</v>
      </c>
      <c r="AZ553">
        <v>2010</v>
      </c>
      <c r="BA553">
        <v>2011</v>
      </c>
      <c r="BB553">
        <v>2012</v>
      </c>
      <c r="BC553">
        <v>2013</v>
      </c>
      <c r="BD553">
        <v>2014</v>
      </c>
      <c r="BE553">
        <v>2015</v>
      </c>
      <c r="BF553">
        <v>2016</v>
      </c>
      <c r="BG553">
        <v>2017</v>
      </c>
      <c r="BH553">
        <v>2018</v>
      </c>
      <c r="BI553">
        <v>2019</v>
      </c>
      <c r="BJ553">
        <v>2020</v>
      </c>
      <c r="BK553">
        <v>2021</v>
      </c>
    </row>
    <row r="554" spans="1:65" ht="15" customHeight="1" x14ac:dyDescent="0.25">
      <c r="A554" t="s">
        <v>1236</v>
      </c>
      <c r="C554" s="77"/>
      <c r="D554" t="s">
        <v>1049</v>
      </c>
      <c r="E554" s="45" t="s">
        <v>1045</v>
      </c>
      <c r="G554" s="45"/>
      <c r="H554" s="45"/>
      <c r="I554">
        <f t="shared" si="44"/>
        <v>1983</v>
      </c>
      <c r="J554">
        <f t="shared" si="52"/>
        <v>2021</v>
      </c>
      <c r="K554" s="2" t="str">
        <f t="shared" si="46"/>
        <v>-</v>
      </c>
      <c r="Y554">
        <v>1983</v>
      </c>
      <c r="Z554">
        <v>1984</v>
      </c>
      <c r="AA554">
        <v>1985</v>
      </c>
      <c r="AB554">
        <v>1986</v>
      </c>
      <c r="AC554">
        <v>1987</v>
      </c>
      <c r="AD554">
        <v>1988</v>
      </c>
      <c r="AE554">
        <v>1989</v>
      </c>
      <c r="AF554">
        <v>1990</v>
      </c>
      <c r="AG554">
        <v>1991</v>
      </c>
      <c r="AH554">
        <v>1992</v>
      </c>
      <c r="AI554">
        <v>1993</v>
      </c>
      <c r="AJ554">
        <v>1994</v>
      </c>
      <c r="AK554">
        <v>1995</v>
      </c>
      <c r="AL554">
        <v>1996</v>
      </c>
      <c r="AM554">
        <v>1997</v>
      </c>
      <c r="AN554">
        <v>1998</v>
      </c>
      <c r="AO554">
        <v>1999</v>
      </c>
      <c r="AP554">
        <v>2000</v>
      </c>
      <c r="AQ554">
        <v>2001</v>
      </c>
      <c r="AR554">
        <v>2002</v>
      </c>
      <c r="AS554">
        <v>2003</v>
      </c>
      <c r="AT554">
        <v>2004</v>
      </c>
      <c r="AU554">
        <v>2005</v>
      </c>
      <c r="AV554">
        <v>2006</v>
      </c>
      <c r="AW554">
        <v>2007</v>
      </c>
      <c r="AX554">
        <v>2008</v>
      </c>
      <c r="AY554">
        <v>2009</v>
      </c>
      <c r="AZ554">
        <v>2010</v>
      </c>
      <c r="BA554">
        <v>2011</v>
      </c>
      <c r="BB554">
        <v>2012</v>
      </c>
      <c r="BC554">
        <v>2013</v>
      </c>
      <c r="BD554">
        <v>2014</v>
      </c>
      <c r="BE554">
        <v>2015</v>
      </c>
      <c r="BF554">
        <v>2016</v>
      </c>
      <c r="BG554">
        <v>2017</v>
      </c>
      <c r="BH554">
        <v>2018</v>
      </c>
      <c r="BI554">
        <v>2019</v>
      </c>
      <c r="BJ554">
        <v>2020</v>
      </c>
      <c r="BK554">
        <v>2021</v>
      </c>
    </row>
    <row r="555" spans="1:65" ht="15" customHeight="1" x14ac:dyDescent="0.25">
      <c r="A555" t="s">
        <v>1236</v>
      </c>
      <c r="C555" s="77"/>
      <c r="D555" t="s">
        <v>1050</v>
      </c>
      <c r="E555" s="45" t="s">
        <v>1051</v>
      </c>
      <c r="G555" s="45"/>
      <c r="H555" s="45"/>
      <c r="I555">
        <f t="shared" si="44"/>
        <v>2007</v>
      </c>
      <c r="J555">
        <f t="shared" si="52"/>
        <v>2021</v>
      </c>
      <c r="K555" s="2" t="str">
        <f t="shared" si="46"/>
        <v>-</v>
      </c>
      <c r="AW555">
        <v>2007</v>
      </c>
      <c r="AX555">
        <v>2008</v>
      </c>
      <c r="AY555">
        <v>2009</v>
      </c>
      <c r="AZ555">
        <v>2010</v>
      </c>
      <c r="BA555">
        <v>2011</v>
      </c>
      <c r="BB555">
        <v>2012</v>
      </c>
      <c r="BC555">
        <v>2013</v>
      </c>
      <c r="BD555">
        <v>2014</v>
      </c>
      <c r="BE555">
        <v>2015</v>
      </c>
      <c r="BF555">
        <v>2016</v>
      </c>
      <c r="BG555">
        <v>2017</v>
      </c>
      <c r="BH555">
        <v>2018</v>
      </c>
      <c r="BI555">
        <v>2019</v>
      </c>
      <c r="BJ555">
        <v>2020</v>
      </c>
      <c r="BK555">
        <v>2021</v>
      </c>
    </row>
    <row r="556" spans="1:65" ht="15" customHeight="1" x14ac:dyDescent="0.25">
      <c r="A556" t="s">
        <v>1236</v>
      </c>
      <c r="C556" s="77"/>
      <c r="D556" t="s">
        <v>1052</v>
      </c>
      <c r="E556" s="45" t="s">
        <v>1053</v>
      </c>
      <c r="G556" s="45"/>
      <c r="H556" s="45"/>
      <c r="I556">
        <f t="shared" si="44"/>
        <v>1983</v>
      </c>
      <c r="J556">
        <f t="shared" si="52"/>
        <v>2006</v>
      </c>
      <c r="K556" s="2" t="str">
        <f t="shared" si="46"/>
        <v>-</v>
      </c>
      <c r="Y556">
        <v>1983</v>
      </c>
      <c r="Z556">
        <v>1984</v>
      </c>
      <c r="AA556">
        <v>1985</v>
      </c>
      <c r="AB556">
        <v>1986</v>
      </c>
      <c r="AC556">
        <v>1987</v>
      </c>
      <c r="AD556">
        <v>1988</v>
      </c>
      <c r="AE556">
        <v>1989</v>
      </c>
      <c r="AF556">
        <v>1990</v>
      </c>
      <c r="AG556">
        <v>1991</v>
      </c>
      <c r="AH556">
        <v>1992</v>
      </c>
      <c r="AI556">
        <v>1993</v>
      </c>
      <c r="AJ556">
        <v>1994</v>
      </c>
      <c r="AK556">
        <v>1995</v>
      </c>
      <c r="AL556">
        <v>1996</v>
      </c>
      <c r="AM556">
        <v>1997</v>
      </c>
      <c r="AN556">
        <v>1998</v>
      </c>
      <c r="AO556">
        <v>1999</v>
      </c>
      <c r="AP556">
        <v>2000</v>
      </c>
      <c r="AQ556">
        <v>2001</v>
      </c>
      <c r="AR556">
        <v>2002</v>
      </c>
      <c r="AS556">
        <v>2003</v>
      </c>
      <c r="AT556">
        <v>2004</v>
      </c>
      <c r="AU556">
        <v>2005</v>
      </c>
      <c r="AV556">
        <v>2006</v>
      </c>
    </row>
    <row r="557" spans="1:65" ht="15" customHeight="1" x14ac:dyDescent="0.25">
      <c r="C557" s="63"/>
      <c r="E557" s="45"/>
      <c r="G557" s="45"/>
      <c r="H557" s="45"/>
    </row>
    <row r="558" spans="1:65" ht="15" customHeight="1" x14ac:dyDescent="0.25">
      <c r="A558" t="s">
        <v>1237</v>
      </c>
      <c r="B558" s="1" t="str">
        <f>A558&amp;MIN(I558:I561)&amp;"(-"&amp;MAX(J558:J561)&amp;")"</f>
        <v>FAFA1980(-2007)</v>
      </c>
      <c r="C558" s="77"/>
      <c r="D558" t="s">
        <v>112</v>
      </c>
      <c r="E558" s="45" t="s">
        <v>113</v>
      </c>
      <c r="G558" s="45" t="s">
        <v>113</v>
      </c>
      <c r="H558" s="45" t="s">
        <v>1562</v>
      </c>
      <c r="I558">
        <f t="shared" si="44"/>
        <v>1980</v>
      </c>
      <c r="J558">
        <f>MAX(L558:BT558)</f>
        <v>2007</v>
      </c>
      <c r="K558" s="2" t="str">
        <f t="shared" si="46"/>
        <v>-</v>
      </c>
      <c r="V558">
        <v>1980</v>
      </c>
      <c r="W558">
        <v>1981</v>
      </c>
      <c r="X558">
        <v>1982</v>
      </c>
      <c r="Y558">
        <v>1983</v>
      </c>
      <c r="Z558">
        <v>1984</v>
      </c>
      <c r="AA558">
        <v>1985</v>
      </c>
      <c r="AB558">
        <v>1986</v>
      </c>
      <c r="AC558">
        <v>1987</v>
      </c>
      <c r="AD558">
        <v>1988</v>
      </c>
      <c r="AE558">
        <v>1989</v>
      </c>
      <c r="AF558">
        <v>1990</v>
      </c>
      <c r="AG558">
        <v>1991</v>
      </c>
      <c r="AH558">
        <v>1992</v>
      </c>
      <c r="AI558">
        <v>1993</v>
      </c>
      <c r="AJ558">
        <v>1994</v>
      </c>
      <c r="AK558">
        <v>1995</v>
      </c>
      <c r="AL558">
        <v>1996</v>
      </c>
      <c r="AM558">
        <v>1997</v>
      </c>
      <c r="AN558">
        <v>1998</v>
      </c>
      <c r="AO558">
        <v>1999</v>
      </c>
      <c r="AP558">
        <v>2000</v>
      </c>
      <c r="AQ558">
        <v>2001</v>
      </c>
      <c r="AR558">
        <v>2002</v>
      </c>
      <c r="AS558">
        <v>2003</v>
      </c>
      <c r="AT558">
        <v>2004</v>
      </c>
      <c r="AU558">
        <v>2005</v>
      </c>
      <c r="AV558">
        <v>2006</v>
      </c>
      <c r="AW558">
        <v>2007</v>
      </c>
    </row>
    <row r="559" spans="1:65" ht="15" customHeight="1" x14ac:dyDescent="0.25">
      <c r="A559" t="s">
        <v>1237</v>
      </c>
      <c r="C559" s="77"/>
      <c r="D559" t="s">
        <v>114</v>
      </c>
      <c r="E559" s="45" t="s">
        <v>115</v>
      </c>
      <c r="G559" s="45" t="s">
        <v>1563</v>
      </c>
      <c r="H559" s="45" t="s">
        <v>1564</v>
      </c>
      <c r="I559">
        <f t="shared" si="44"/>
        <v>1980</v>
      </c>
      <c r="J559">
        <f>MAX(L559:BT559)</f>
        <v>2007</v>
      </c>
      <c r="K559" s="2" t="str">
        <f t="shared" si="46"/>
        <v>-</v>
      </c>
      <c r="V559">
        <v>1980</v>
      </c>
      <c r="W559">
        <v>1981</v>
      </c>
      <c r="X559">
        <v>1982</v>
      </c>
      <c r="Y559">
        <v>1983</v>
      </c>
      <c r="Z559">
        <v>1984</v>
      </c>
      <c r="AA559">
        <v>1985</v>
      </c>
      <c r="AB559">
        <v>1986</v>
      </c>
      <c r="AC559">
        <v>1987</v>
      </c>
      <c r="AD559">
        <v>1988</v>
      </c>
      <c r="AE559">
        <v>1989</v>
      </c>
      <c r="AF559">
        <v>1990</v>
      </c>
      <c r="AG559">
        <v>1991</v>
      </c>
      <c r="AH559">
        <v>1992</v>
      </c>
      <c r="AI559">
        <v>1993</v>
      </c>
      <c r="AJ559">
        <v>1994</v>
      </c>
      <c r="AK559">
        <v>1995</v>
      </c>
      <c r="AL559">
        <v>1996</v>
      </c>
      <c r="AM559">
        <v>1997</v>
      </c>
      <c r="AN559">
        <v>1998</v>
      </c>
      <c r="AO559">
        <v>1999</v>
      </c>
      <c r="AP559">
        <v>2000</v>
      </c>
      <c r="AQ559">
        <v>2001</v>
      </c>
      <c r="AR559">
        <v>2002</v>
      </c>
      <c r="AS559">
        <v>2003</v>
      </c>
      <c r="AT559">
        <v>2004</v>
      </c>
      <c r="AU559">
        <v>2005</v>
      </c>
      <c r="AV559">
        <v>2006</v>
      </c>
      <c r="AW559">
        <v>2007</v>
      </c>
    </row>
    <row r="560" spans="1:65" ht="15" customHeight="1" x14ac:dyDescent="0.25">
      <c r="A560" t="s">
        <v>1237</v>
      </c>
      <c r="C560" s="77"/>
      <c r="D560" t="s">
        <v>116</v>
      </c>
      <c r="E560" s="45" t="s">
        <v>12</v>
      </c>
      <c r="F560" s="7" t="s">
        <v>1303</v>
      </c>
      <c r="G560" s="45" t="s">
        <v>1565</v>
      </c>
      <c r="H560" s="45" t="s">
        <v>1566</v>
      </c>
      <c r="I560">
        <f t="shared" si="44"/>
        <v>1980</v>
      </c>
      <c r="J560">
        <f>MAX(L560:BT560)</f>
        <v>2007</v>
      </c>
      <c r="K560" s="2" t="str">
        <f t="shared" si="46"/>
        <v>-</v>
      </c>
      <c r="V560">
        <v>1980</v>
      </c>
      <c r="W560">
        <v>1981</v>
      </c>
      <c r="X560">
        <v>1982</v>
      </c>
      <c r="Y560">
        <v>1983</v>
      </c>
      <c r="Z560">
        <v>1984</v>
      </c>
      <c r="AA560">
        <v>1985</v>
      </c>
      <c r="AB560">
        <v>1986</v>
      </c>
      <c r="AC560">
        <v>1987</v>
      </c>
      <c r="AD560">
        <v>1988</v>
      </c>
      <c r="AE560">
        <v>1989</v>
      </c>
      <c r="AF560">
        <v>1990</v>
      </c>
      <c r="AG560">
        <v>1991</v>
      </c>
      <c r="AH560">
        <v>1992</v>
      </c>
      <c r="AI560">
        <v>1993</v>
      </c>
      <c r="AJ560">
        <v>1994</v>
      </c>
      <c r="AK560">
        <v>1995</v>
      </c>
      <c r="AL560">
        <v>1996</v>
      </c>
      <c r="AM560">
        <v>1997</v>
      </c>
      <c r="AN560">
        <v>1998</v>
      </c>
      <c r="AO560">
        <v>1999</v>
      </c>
      <c r="AP560">
        <v>2000</v>
      </c>
      <c r="AQ560">
        <v>2001</v>
      </c>
      <c r="AR560">
        <v>2002</v>
      </c>
      <c r="AS560">
        <v>2003</v>
      </c>
      <c r="AT560">
        <v>2004</v>
      </c>
      <c r="AU560">
        <v>2005</v>
      </c>
      <c r="AV560">
        <v>2006</v>
      </c>
      <c r="AW560">
        <v>2007</v>
      </c>
    </row>
    <row r="561" spans="1:65" ht="15" customHeight="1" x14ac:dyDescent="0.25">
      <c r="A561" t="s">
        <v>1237</v>
      </c>
      <c r="C561" s="77"/>
      <c r="D561" t="s">
        <v>21</v>
      </c>
      <c r="E561" s="45" t="s">
        <v>12</v>
      </c>
      <c r="F561" s="7" t="s">
        <v>1303</v>
      </c>
      <c r="G561" s="45" t="s">
        <v>733</v>
      </c>
      <c r="H561" s="45" t="s">
        <v>1533</v>
      </c>
      <c r="I561">
        <f t="shared" si="44"/>
        <v>1980</v>
      </c>
      <c r="J561">
        <f>MAX(L561:BT561)</f>
        <v>2007</v>
      </c>
      <c r="K561" s="2" t="str">
        <f t="shared" si="46"/>
        <v>-</v>
      </c>
      <c r="V561">
        <v>1980</v>
      </c>
      <c r="W561">
        <v>1981</v>
      </c>
      <c r="X561">
        <v>1982</v>
      </c>
      <c r="Y561">
        <v>1983</v>
      </c>
      <c r="Z561">
        <v>1984</v>
      </c>
      <c r="AA561">
        <v>1985</v>
      </c>
      <c r="AB561">
        <v>1986</v>
      </c>
      <c r="AC561">
        <v>1987</v>
      </c>
      <c r="AD561">
        <v>1988</v>
      </c>
      <c r="AE561">
        <v>1989</v>
      </c>
      <c r="AF561">
        <v>1990</v>
      </c>
      <c r="AG561">
        <v>1991</v>
      </c>
      <c r="AH561">
        <v>1992</v>
      </c>
      <c r="AI561">
        <v>1993</v>
      </c>
      <c r="AJ561">
        <v>1994</v>
      </c>
      <c r="AK561">
        <v>1995</v>
      </c>
      <c r="AL561">
        <v>1996</v>
      </c>
      <c r="AM561">
        <v>1997</v>
      </c>
      <c r="AN561">
        <v>1998</v>
      </c>
      <c r="AO561">
        <v>1999</v>
      </c>
      <c r="AP561">
        <v>2000</v>
      </c>
      <c r="AQ561">
        <v>2001</v>
      </c>
      <c r="AR561">
        <v>2002</v>
      </c>
      <c r="AS561">
        <v>2003</v>
      </c>
      <c r="AT561">
        <v>2004</v>
      </c>
      <c r="AU561">
        <v>2005</v>
      </c>
      <c r="AV561">
        <v>2006</v>
      </c>
      <c r="AW561">
        <v>2007</v>
      </c>
    </row>
    <row r="562" spans="1:65" ht="15" customHeight="1" x14ac:dyDescent="0.25">
      <c r="C562" s="63"/>
      <c r="E562" s="45"/>
      <c r="G562" s="45"/>
      <c r="H562" s="45"/>
    </row>
    <row r="563" spans="1:65" ht="15" customHeight="1" x14ac:dyDescent="0.25">
      <c r="A563" t="s">
        <v>1238</v>
      </c>
      <c r="B563" s="1" t="str">
        <f>A563&amp;MIN(I563:I568)&amp;"(-"&amp;MAX(J563:J568)&amp;")"</f>
        <v>FAHU1980(-2007)</v>
      </c>
      <c r="C563" s="77"/>
      <c r="D563" t="s">
        <v>117</v>
      </c>
      <c r="E563" s="45" t="s">
        <v>118</v>
      </c>
      <c r="G563" s="45" t="s">
        <v>118</v>
      </c>
      <c r="H563" s="45" t="s">
        <v>1568</v>
      </c>
      <c r="I563">
        <f t="shared" si="44"/>
        <v>1980</v>
      </c>
      <c r="J563">
        <f t="shared" ref="J563:J568" si="53">MAX(L563:BT563)</f>
        <v>2007</v>
      </c>
      <c r="K563" s="2" t="str">
        <f t="shared" si="46"/>
        <v>-</v>
      </c>
      <c r="V563">
        <v>1980</v>
      </c>
      <c r="W563">
        <v>1981</v>
      </c>
      <c r="X563">
        <v>1982</v>
      </c>
      <c r="Y563">
        <v>1983</v>
      </c>
      <c r="Z563">
        <v>1984</v>
      </c>
      <c r="AA563">
        <v>1985</v>
      </c>
      <c r="AB563">
        <v>1986</v>
      </c>
      <c r="AC563">
        <v>1987</v>
      </c>
      <c r="AD563">
        <v>1988</v>
      </c>
      <c r="AE563">
        <v>1989</v>
      </c>
      <c r="AF563">
        <v>1990</v>
      </c>
      <c r="AG563">
        <v>1991</v>
      </c>
      <c r="AH563">
        <v>1992</v>
      </c>
      <c r="AI563">
        <v>1993</v>
      </c>
      <c r="AJ563">
        <v>1994</v>
      </c>
      <c r="AK563">
        <v>1995</v>
      </c>
      <c r="AL563">
        <v>1996</v>
      </c>
      <c r="AM563">
        <v>1997</v>
      </c>
      <c r="AN563">
        <v>1998</v>
      </c>
      <c r="AO563">
        <v>1999</v>
      </c>
      <c r="AP563">
        <v>2000</v>
      </c>
      <c r="AQ563">
        <v>2001</v>
      </c>
      <c r="AR563">
        <v>2002</v>
      </c>
      <c r="AS563">
        <v>2003</v>
      </c>
      <c r="AT563">
        <v>2004</v>
      </c>
      <c r="AU563">
        <v>2005</v>
      </c>
      <c r="AV563">
        <v>2006</v>
      </c>
      <c r="AW563">
        <v>2007</v>
      </c>
    </row>
    <row r="564" spans="1:65" ht="15" customHeight="1" x14ac:dyDescent="0.25">
      <c r="A564" t="s">
        <v>1238</v>
      </c>
      <c r="C564" s="77"/>
      <c r="D564" t="s">
        <v>119</v>
      </c>
      <c r="E564" s="45" t="s">
        <v>120</v>
      </c>
      <c r="G564" s="45" t="s">
        <v>120</v>
      </c>
      <c r="H564" s="45" t="s">
        <v>1569</v>
      </c>
      <c r="I564">
        <f t="shared" si="44"/>
        <v>1980</v>
      </c>
      <c r="J564">
        <f t="shared" si="53"/>
        <v>2007</v>
      </c>
      <c r="K564" s="2" t="str">
        <f t="shared" si="46"/>
        <v>-</v>
      </c>
      <c r="V564">
        <v>1980</v>
      </c>
      <c r="W564">
        <v>1981</v>
      </c>
      <c r="X564">
        <v>1982</v>
      </c>
      <c r="Y564">
        <v>1983</v>
      </c>
      <c r="Z564">
        <v>1984</v>
      </c>
      <c r="AA564">
        <v>1985</v>
      </c>
      <c r="AB564">
        <v>1986</v>
      </c>
      <c r="AC564">
        <v>1987</v>
      </c>
      <c r="AD564">
        <v>1988</v>
      </c>
      <c r="AE564">
        <v>1989</v>
      </c>
      <c r="AF564">
        <v>1990</v>
      </c>
      <c r="AG564">
        <v>1991</v>
      </c>
      <c r="AH564">
        <v>1992</v>
      </c>
      <c r="AI564">
        <v>1993</v>
      </c>
      <c r="AJ564">
        <v>1994</v>
      </c>
      <c r="AK564">
        <v>1995</v>
      </c>
      <c r="AL564">
        <v>1996</v>
      </c>
      <c r="AM564">
        <v>1997</v>
      </c>
      <c r="AN564">
        <v>1998</v>
      </c>
      <c r="AO564">
        <v>1999</v>
      </c>
      <c r="AP564">
        <v>2000</v>
      </c>
      <c r="AQ564">
        <v>2001</v>
      </c>
      <c r="AR564">
        <v>2002</v>
      </c>
      <c r="AS564">
        <v>2003</v>
      </c>
      <c r="AT564">
        <v>2004</v>
      </c>
      <c r="AU564">
        <v>2005</v>
      </c>
      <c r="AV564">
        <v>2006</v>
      </c>
      <c r="AW564">
        <v>2007</v>
      </c>
    </row>
    <row r="565" spans="1:65" ht="15" customHeight="1" x14ac:dyDescent="0.25">
      <c r="A565" t="s">
        <v>1238</v>
      </c>
      <c r="C565" s="77"/>
      <c r="D565" t="s">
        <v>33</v>
      </c>
      <c r="E565" s="45" t="s">
        <v>121</v>
      </c>
      <c r="F565" s="7" t="s">
        <v>1303</v>
      </c>
      <c r="G565" s="45" t="s">
        <v>1570</v>
      </c>
      <c r="H565" s="45" t="s">
        <v>1571</v>
      </c>
      <c r="I565">
        <f t="shared" si="44"/>
        <v>1980</v>
      </c>
      <c r="J565">
        <f t="shared" si="53"/>
        <v>2007</v>
      </c>
      <c r="K565" s="2" t="str">
        <f>IF(J565-I565+1-COUNTA(L565:BT565)=0, "-", "Yes")</f>
        <v>-</v>
      </c>
      <c r="V565">
        <v>1980</v>
      </c>
      <c r="W565">
        <v>1981</v>
      </c>
      <c r="X565">
        <v>1982</v>
      </c>
      <c r="Y565">
        <v>1983</v>
      </c>
      <c r="Z565">
        <v>1984</v>
      </c>
      <c r="AA565">
        <v>1985</v>
      </c>
      <c r="AB565">
        <v>1986</v>
      </c>
      <c r="AC565">
        <v>1987</v>
      </c>
      <c r="AD565">
        <v>1988</v>
      </c>
      <c r="AE565">
        <v>1989</v>
      </c>
      <c r="AF565">
        <v>1990</v>
      </c>
      <c r="AG565">
        <v>1991</v>
      </c>
      <c r="AH565">
        <v>1992</v>
      </c>
      <c r="AI565">
        <v>1993</v>
      </c>
      <c r="AJ565">
        <v>1994</v>
      </c>
      <c r="AK565">
        <v>1995</v>
      </c>
      <c r="AL565">
        <v>1996</v>
      </c>
      <c r="AM565">
        <v>1997</v>
      </c>
      <c r="AN565">
        <v>1998</v>
      </c>
      <c r="AO565">
        <v>1999</v>
      </c>
      <c r="AP565">
        <v>2000</v>
      </c>
      <c r="AQ565">
        <v>2001</v>
      </c>
      <c r="AR565">
        <v>2002</v>
      </c>
      <c r="AS565">
        <v>2003</v>
      </c>
      <c r="AT565">
        <v>2004</v>
      </c>
      <c r="AU565">
        <v>2005</v>
      </c>
      <c r="AV565">
        <v>2006</v>
      </c>
      <c r="AW565">
        <v>2007</v>
      </c>
    </row>
    <row r="566" spans="1:65" ht="15" customHeight="1" x14ac:dyDescent="0.25">
      <c r="A566" t="s">
        <v>1238</v>
      </c>
      <c r="C566" s="77"/>
      <c r="D566" t="s">
        <v>45</v>
      </c>
      <c r="E566" s="45" t="s">
        <v>46</v>
      </c>
      <c r="G566" s="45" t="s">
        <v>46</v>
      </c>
      <c r="H566" s="45" t="s">
        <v>1554</v>
      </c>
      <c r="I566">
        <f>MIN(L566:BT566)</f>
        <v>1980</v>
      </c>
      <c r="J566">
        <f t="shared" si="53"/>
        <v>2007</v>
      </c>
      <c r="K566" s="2" t="str">
        <f>IF(J566-I566+1-COUNTA(L566:BT566)=0, "-", "Yes")</f>
        <v>-</v>
      </c>
      <c r="V566">
        <v>1980</v>
      </c>
      <c r="W566">
        <v>1981</v>
      </c>
      <c r="X566">
        <v>1982</v>
      </c>
      <c r="Y566">
        <v>1983</v>
      </c>
      <c r="Z566">
        <v>1984</v>
      </c>
      <c r="AA566">
        <v>1985</v>
      </c>
      <c r="AB566">
        <v>1986</v>
      </c>
      <c r="AC566">
        <v>1987</v>
      </c>
      <c r="AD566">
        <v>1988</v>
      </c>
      <c r="AE566">
        <v>1989</v>
      </c>
      <c r="AF566">
        <v>1990</v>
      </c>
      <c r="AG566">
        <v>1991</v>
      </c>
      <c r="AH566">
        <v>1992</v>
      </c>
      <c r="AI566">
        <v>1993</v>
      </c>
      <c r="AJ566">
        <v>1994</v>
      </c>
      <c r="AK566">
        <v>1995</v>
      </c>
      <c r="AL566">
        <v>1996</v>
      </c>
      <c r="AM566">
        <v>1997</v>
      </c>
      <c r="AN566">
        <v>1998</v>
      </c>
      <c r="AO566">
        <v>1999</v>
      </c>
      <c r="AP566">
        <v>2000</v>
      </c>
      <c r="AQ566">
        <v>2001</v>
      </c>
      <c r="AR566">
        <v>2002</v>
      </c>
      <c r="AS566">
        <v>2003</v>
      </c>
      <c r="AT566">
        <v>2004</v>
      </c>
      <c r="AU566">
        <v>2005</v>
      </c>
      <c r="AV566">
        <v>2006</v>
      </c>
      <c r="AW566">
        <v>2007</v>
      </c>
    </row>
    <row r="567" spans="1:65" ht="15" customHeight="1" x14ac:dyDescent="0.25">
      <c r="A567" t="s">
        <v>1238</v>
      </c>
      <c r="C567" s="77"/>
      <c r="D567" t="s">
        <v>47</v>
      </c>
      <c r="E567" s="45" t="s">
        <v>59</v>
      </c>
      <c r="G567" s="45" t="s">
        <v>59</v>
      </c>
      <c r="H567" s="45" t="s">
        <v>1558</v>
      </c>
      <c r="I567">
        <f>MIN(L567:BT567)</f>
        <v>1980</v>
      </c>
      <c r="J567">
        <f t="shared" si="53"/>
        <v>2007</v>
      </c>
      <c r="K567" s="2" t="str">
        <f>IF(J567-I567+1-COUNTA(L567:BT567)=0, "-", "Yes")</f>
        <v>-</v>
      </c>
      <c r="V567">
        <v>1980</v>
      </c>
      <c r="W567">
        <v>1981</v>
      </c>
      <c r="X567">
        <v>1982</v>
      </c>
      <c r="Y567">
        <v>1983</v>
      </c>
      <c r="Z567">
        <v>1984</v>
      </c>
      <c r="AA567">
        <v>1985</v>
      </c>
      <c r="AB567">
        <v>1986</v>
      </c>
      <c r="AC567">
        <v>1987</v>
      </c>
      <c r="AD567">
        <v>1988</v>
      </c>
      <c r="AE567">
        <v>1989</v>
      </c>
      <c r="AF567">
        <v>1990</v>
      </c>
      <c r="AG567">
        <v>1991</v>
      </c>
      <c r="AH567">
        <v>1992</v>
      </c>
      <c r="AI567">
        <v>1993</v>
      </c>
      <c r="AJ567">
        <v>1994</v>
      </c>
      <c r="AK567">
        <v>1995</v>
      </c>
      <c r="AL567">
        <v>1996</v>
      </c>
      <c r="AM567">
        <v>1997</v>
      </c>
      <c r="AN567">
        <v>1998</v>
      </c>
      <c r="AO567">
        <v>1999</v>
      </c>
      <c r="AP567">
        <v>2000</v>
      </c>
      <c r="AQ567">
        <v>2001</v>
      </c>
      <c r="AR567">
        <v>2002</v>
      </c>
      <c r="AS567">
        <v>2003</v>
      </c>
      <c r="AT567">
        <v>2004</v>
      </c>
      <c r="AU567">
        <v>2005</v>
      </c>
      <c r="AV567">
        <v>2006</v>
      </c>
      <c r="AW567">
        <v>2007</v>
      </c>
    </row>
    <row r="568" spans="1:65" ht="15" customHeight="1" x14ac:dyDescent="0.25">
      <c r="A568" t="s">
        <v>1238</v>
      </c>
      <c r="C568" s="77"/>
      <c r="D568" t="s">
        <v>21</v>
      </c>
      <c r="E568" s="45" t="s">
        <v>1567</v>
      </c>
      <c r="F568" s="7" t="s">
        <v>1303</v>
      </c>
      <c r="G568" s="45" t="s">
        <v>733</v>
      </c>
      <c r="H568" s="45" t="s">
        <v>1533</v>
      </c>
      <c r="I568">
        <f>MIN(L568:BT568)</f>
        <v>1980</v>
      </c>
      <c r="J568">
        <f t="shared" si="53"/>
        <v>2007</v>
      </c>
      <c r="K568" s="2" t="str">
        <f>IF(J568-I568+1-COUNTA(L568:BT568)=0, "-", "Yes")</f>
        <v>-</v>
      </c>
      <c r="V568">
        <v>1980</v>
      </c>
      <c r="W568">
        <v>1981</v>
      </c>
      <c r="X568">
        <v>1982</v>
      </c>
      <c r="Y568">
        <v>1983</v>
      </c>
      <c r="Z568">
        <v>1984</v>
      </c>
      <c r="AA568">
        <v>1985</v>
      </c>
      <c r="AB568">
        <v>1986</v>
      </c>
      <c r="AC568">
        <v>1987</v>
      </c>
      <c r="AD568">
        <v>1988</v>
      </c>
      <c r="AE568">
        <v>1989</v>
      </c>
      <c r="AF568">
        <v>1990</v>
      </c>
      <c r="AG568">
        <v>1991</v>
      </c>
      <c r="AH568">
        <v>1992</v>
      </c>
      <c r="AI568">
        <v>1993</v>
      </c>
      <c r="AJ568">
        <v>1994</v>
      </c>
      <c r="AK568">
        <v>1995</v>
      </c>
      <c r="AL568">
        <v>1996</v>
      </c>
      <c r="AM568">
        <v>1997</v>
      </c>
      <c r="AN568">
        <v>1998</v>
      </c>
      <c r="AO568">
        <v>1999</v>
      </c>
      <c r="AP568">
        <v>2000</v>
      </c>
      <c r="AQ568">
        <v>2001</v>
      </c>
      <c r="AR568">
        <v>2002</v>
      </c>
      <c r="AS568">
        <v>2003</v>
      </c>
      <c r="AT568">
        <v>2004</v>
      </c>
      <c r="AU568">
        <v>2005</v>
      </c>
      <c r="AV568">
        <v>2006</v>
      </c>
      <c r="AW568">
        <v>2007</v>
      </c>
    </row>
    <row r="569" spans="1:65" ht="15" customHeight="1" x14ac:dyDescent="0.25">
      <c r="C569" s="63"/>
      <c r="E569" s="45"/>
      <c r="G569" s="45"/>
      <c r="H569" s="45"/>
    </row>
    <row r="570" spans="1:65" ht="15" customHeight="1" x14ac:dyDescent="0.25">
      <c r="A570" t="s">
        <v>1239</v>
      </c>
      <c r="B570" s="1" t="str">
        <f>A570&amp;MIN(I570:I594)&amp;"(-"&amp;MAX(J570:J594)&amp;")"</f>
        <v>FAIK1987(-2023)</v>
      </c>
      <c r="C570" s="77"/>
      <c r="D570" t="s">
        <v>2088</v>
      </c>
      <c r="E570" s="45" t="s">
        <v>2092</v>
      </c>
      <c r="G570" s="45" t="s">
        <v>2092</v>
      </c>
      <c r="H570" s="45" t="s">
        <v>2093</v>
      </c>
      <c r="I570">
        <f>MIN(L570:BT570)</f>
        <v>1987</v>
      </c>
      <c r="J570">
        <f>MAX(L570:BT570)</f>
        <v>2023</v>
      </c>
      <c r="K570" s="2" t="str">
        <f>IF(J570-I570+1-COUNTA(L570:BT570)=0, "-", "Yes")</f>
        <v>-</v>
      </c>
      <c r="AC570">
        <v>1987</v>
      </c>
      <c r="AD570">
        <v>1988</v>
      </c>
      <c r="AE570">
        <v>1989</v>
      </c>
      <c r="AF570">
        <v>1990</v>
      </c>
      <c r="AG570">
        <v>1991</v>
      </c>
      <c r="AH570">
        <v>1992</v>
      </c>
      <c r="AI570">
        <v>1993</v>
      </c>
      <c r="AJ570">
        <v>1994</v>
      </c>
      <c r="AK570">
        <v>1995</v>
      </c>
      <c r="AL570">
        <v>1996</v>
      </c>
      <c r="AM570">
        <v>1997</v>
      </c>
      <c r="AN570">
        <v>1998</v>
      </c>
      <c r="AO570">
        <v>1999</v>
      </c>
      <c r="AP570">
        <v>2000</v>
      </c>
      <c r="AQ570">
        <v>2001</v>
      </c>
      <c r="AR570">
        <v>2002</v>
      </c>
      <c r="AS570">
        <v>2003</v>
      </c>
      <c r="AT570">
        <v>2004</v>
      </c>
      <c r="AU570">
        <v>2005</v>
      </c>
      <c r="AV570">
        <v>2006</v>
      </c>
      <c r="AW570">
        <v>2007</v>
      </c>
      <c r="AX570">
        <v>2008</v>
      </c>
      <c r="AY570">
        <v>2009</v>
      </c>
      <c r="AZ570">
        <v>2010</v>
      </c>
      <c r="BA570">
        <v>2011</v>
      </c>
      <c r="BB570">
        <v>2012</v>
      </c>
      <c r="BC570">
        <v>2013</v>
      </c>
      <c r="BD570">
        <v>2014</v>
      </c>
      <c r="BE570">
        <v>2015</v>
      </c>
      <c r="BF570">
        <v>2016</v>
      </c>
      <c r="BG570">
        <v>2017</v>
      </c>
      <c r="BH570">
        <v>2018</v>
      </c>
      <c r="BI570">
        <v>2019</v>
      </c>
      <c r="BJ570">
        <v>2020</v>
      </c>
      <c r="BK570">
        <v>2021</v>
      </c>
      <c r="BL570">
        <v>2022</v>
      </c>
      <c r="BM570">
        <v>2023</v>
      </c>
    </row>
    <row r="571" spans="1:65" ht="15" customHeight="1" x14ac:dyDescent="0.25">
      <c r="A571" t="s">
        <v>1239</v>
      </c>
      <c r="B571" s="1"/>
      <c r="C571" s="77"/>
      <c r="D571" t="s">
        <v>2708</v>
      </c>
      <c r="E571" s="47" t="s">
        <v>2725</v>
      </c>
      <c r="G571" s="45"/>
      <c r="H571" s="45"/>
      <c r="I571">
        <f t="shared" ref="I571:I596" si="54">MIN(L571:BT571)</f>
        <v>1987</v>
      </c>
      <c r="J571">
        <f t="shared" ref="J571:J596" si="55">MAX(L571:BT571)</f>
        <v>2023</v>
      </c>
      <c r="K571" s="2" t="str">
        <f t="shared" ref="K571:K598" si="56">IF(J571-I571+1-COUNTA(L571:BT571)=0, "-", "Yes")</f>
        <v>-</v>
      </c>
      <c r="AC571">
        <v>1987</v>
      </c>
      <c r="AD571">
        <v>1988</v>
      </c>
      <c r="AE571">
        <v>1989</v>
      </c>
      <c r="AF571">
        <v>1990</v>
      </c>
      <c r="AG571">
        <v>1991</v>
      </c>
      <c r="AH571">
        <v>1992</v>
      </c>
      <c r="AI571">
        <v>1993</v>
      </c>
      <c r="AJ571">
        <v>1994</v>
      </c>
      <c r="AK571">
        <v>1995</v>
      </c>
      <c r="AL571">
        <v>1996</v>
      </c>
      <c r="AM571">
        <v>1997</v>
      </c>
      <c r="AN571">
        <v>1998</v>
      </c>
      <c r="AO571">
        <v>1999</v>
      </c>
      <c r="AP571">
        <v>2000</v>
      </c>
      <c r="AQ571">
        <v>2001</v>
      </c>
      <c r="AR571">
        <v>2002</v>
      </c>
      <c r="AS571">
        <v>2003</v>
      </c>
      <c r="AT571">
        <v>2004</v>
      </c>
      <c r="AU571">
        <v>2005</v>
      </c>
      <c r="AV571">
        <v>2006</v>
      </c>
      <c r="AW571">
        <v>2007</v>
      </c>
      <c r="AX571">
        <v>2008</v>
      </c>
      <c r="AY571">
        <v>2009</v>
      </c>
      <c r="AZ571">
        <v>2010</v>
      </c>
      <c r="BA571">
        <v>2011</v>
      </c>
      <c r="BB571">
        <v>2012</v>
      </c>
      <c r="BC571">
        <v>2013</v>
      </c>
      <c r="BD571">
        <v>2014</v>
      </c>
      <c r="BE571">
        <v>2015</v>
      </c>
      <c r="BF571">
        <v>2016</v>
      </c>
      <c r="BG571">
        <v>2017</v>
      </c>
      <c r="BH571">
        <v>2018</v>
      </c>
      <c r="BI571">
        <v>2019</v>
      </c>
      <c r="BJ571">
        <v>2020</v>
      </c>
      <c r="BK571">
        <v>2021</v>
      </c>
      <c r="BL571">
        <v>2022</v>
      </c>
      <c r="BM571">
        <v>2023</v>
      </c>
    </row>
    <row r="572" spans="1:65" ht="15" customHeight="1" x14ac:dyDescent="0.25">
      <c r="A572" t="s">
        <v>1239</v>
      </c>
      <c r="C572" s="77"/>
      <c r="D572" t="s">
        <v>2709</v>
      </c>
      <c r="E572" s="47" t="s">
        <v>2726</v>
      </c>
      <c r="G572" s="45"/>
      <c r="H572" s="45"/>
      <c r="I572">
        <f t="shared" si="54"/>
        <v>1987</v>
      </c>
      <c r="J572">
        <f t="shared" si="55"/>
        <v>2023</v>
      </c>
      <c r="K572" s="2" t="str">
        <f t="shared" si="56"/>
        <v>-</v>
      </c>
      <c r="AC572">
        <v>1987</v>
      </c>
      <c r="AD572">
        <v>1988</v>
      </c>
      <c r="AE572">
        <v>1989</v>
      </c>
      <c r="AF572">
        <v>1990</v>
      </c>
      <c r="AG572">
        <v>1991</v>
      </c>
      <c r="AH572">
        <v>1992</v>
      </c>
      <c r="AI572">
        <v>1993</v>
      </c>
      <c r="AJ572">
        <v>1994</v>
      </c>
      <c r="AK572">
        <v>1995</v>
      </c>
      <c r="AL572">
        <v>1996</v>
      </c>
      <c r="AM572">
        <v>1997</v>
      </c>
      <c r="AN572">
        <v>1998</v>
      </c>
      <c r="AO572">
        <v>1999</v>
      </c>
      <c r="AP572">
        <v>2000</v>
      </c>
      <c r="AQ572">
        <v>2001</v>
      </c>
      <c r="AR572">
        <v>2002</v>
      </c>
      <c r="AS572">
        <v>2003</v>
      </c>
      <c r="AT572">
        <v>2004</v>
      </c>
      <c r="AU572">
        <v>2005</v>
      </c>
      <c r="AV572">
        <v>2006</v>
      </c>
      <c r="AW572">
        <v>2007</v>
      </c>
      <c r="AX572">
        <v>2008</v>
      </c>
      <c r="AY572">
        <v>2009</v>
      </c>
      <c r="AZ572">
        <v>2010</v>
      </c>
      <c r="BA572">
        <v>2011</v>
      </c>
      <c r="BB572">
        <v>2012</v>
      </c>
      <c r="BC572">
        <v>2013</v>
      </c>
      <c r="BD572">
        <v>2014</v>
      </c>
      <c r="BE572">
        <v>2015</v>
      </c>
      <c r="BF572">
        <v>2016</v>
      </c>
      <c r="BG572">
        <v>2017</v>
      </c>
      <c r="BH572">
        <v>2018</v>
      </c>
      <c r="BI572">
        <v>2019</v>
      </c>
      <c r="BJ572">
        <v>2020</v>
      </c>
      <c r="BK572">
        <v>2021</v>
      </c>
      <c r="BL572">
        <v>2022</v>
      </c>
      <c r="BM572">
        <v>2023</v>
      </c>
    </row>
    <row r="573" spans="1:65" ht="15" customHeight="1" x14ac:dyDescent="0.25">
      <c r="A573" t="s">
        <v>1239</v>
      </c>
      <c r="C573" s="77"/>
      <c r="D573" t="s">
        <v>122</v>
      </c>
      <c r="E573" s="45" t="s">
        <v>123</v>
      </c>
      <c r="G573" s="45" t="s">
        <v>123</v>
      </c>
      <c r="H573" s="45" t="s">
        <v>1572</v>
      </c>
      <c r="I573">
        <f t="shared" si="54"/>
        <v>2000</v>
      </c>
      <c r="J573">
        <f t="shared" si="55"/>
        <v>2023</v>
      </c>
      <c r="K573" s="2" t="str">
        <f t="shared" si="56"/>
        <v>-</v>
      </c>
      <c r="AP573">
        <v>2000</v>
      </c>
      <c r="AQ573">
        <v>2001</v>
      </c>
      <c r="AR573">
        <v>2002</v>
      </c>
      <c r="AS573">
        <v>2003</v>
      </c>
      <c r="AT573">
        <v>2004</v>
      </c>
      <c r="AU573">
        <v>2005</v>
      </c>
      <c r="AV573">
        <v>2006</v>
      </c>
      <c r="AW573">
        <v>2007</v>
      </c>
      <c r="AX573">
        <v>2008</v>
      </c>
      <c r="AY573">
        <v>2009</v>
      </c>
      <c r="AZ573">
        <v>2010</v>
      </c>
      <c r="BA573">
        <v>2011</v>
      </c>
      <c r="BB573">
        <v>2012</v>
      </c>
      <c r="BC573">
        <v>2013</v>
      </c>
      <c r="BD573">
        <v>2014</v>
      </c>
      <c r="BE573">
        <v>2015</v>
      </c>
      <c r="BF573">
        <v>2016</v>
      </c>
      <c r="BG573">
        <v>2017</v>
      </c>
      <c r="BH573">
        <v>2018</v>
      </c>
      <c r="BI573">
        <v>2019</v>
      </c>
      <c r="BJ573">
        <v>2020</v>
      </c>
      <c r="BK573">
        <v>2021</v>
      </c>
      <c r="BL573">
        <v>2022</v>
      </c>
      <c r="BM573">
        <v>2023</v>
      </c>
    </row>
    <row r="574" spans="1:65" ht="15" customHeight="1" x14ac:dyDescent="0.25">
      <c r="A574" t="s">
        <v>1239</v>
      </c>
      <c r="C574" s="77"/>
      <c r="D574" t="s">
        <v>2710</v>
      </c>
      <c r="E574" s="47" t="s">
        <v>2727</v>
      </c>
      <c r="G574" s="45"/>
      <c r="H574" s="45"/>
      <c r="I574">
        <f t="shared" si="54"/>
        <v>1987</v>
      </c>
      <c r="J574">
        <f t="shared" si="55"/>
        <v>2023</v>
      </c>
      <c r="K574" s="2" t="str">
        <f t="shared" si="56"/>
        <v>-</v>
      </c>
      <c r="AC574">
        <v>1987</v>
      </c>
      <c r="AD574">
        <v>1988</v>
      </c>
      <c r="AE574">
        <v>1989</v>
      </c>
      <c r="AF574">
        <v>1990</v>
      </c>
      <c r="AG574">
        <v>1991</v>
      </c>
      <c r="AH574">
        <v>1992</v>
      </c>
      <c r="AI574">
        <v>1993</v>
      </c>
      <c r="AJ574">
        <v>1994</v>
      </c>
      <c r="AK574">
        <v>1995</v>
      </c>
      <c r="AL574">
        <v>1996</v>
      </c>
      <c r="AM574">
        <v>1997</v>
      </c>
      <c r="AN574">
        <v>1998</v>
      </c>
      <c r="AO574">
        <v>1999</v>
      </c>
      <c r="AP574">
        <v>2000</v>
      </c>
      <c r="AQ574">
        <v>2001</v>
      </c>
      <c r="AR574">
        <v>2002</v>
      </c>
      <c r="AS574">
        <v>2003</v>
      </c>
      <c r="AT574">
        <v>2004</v>
      </c>
      <c r="AU574">
        <v>2005</v>
      </c>
      <c r="AV574">
        <v>2006</v>
      </c>
      <c r="AW574">
        <v>2007</v>
      </c>
      <c r="AX574">
        <v>2008</v>
      </c>
      <c r="AY574">
        <v>2009</v>
      </c>
      <c r="AZ574">
        <v>2010</v>
      </c>
      <c r="BA574">
        <v>2011</v>
      </c>
      <c r="BB574">
        <v>2012</v>
      </c>
      <c r="BC574">
        <v>2013</v>
      </c>
      <c r="BD574">
        <v>2014</v>
      </c>
      <c r="BE574">
        <v>2015</v>
      </c>
      <c r="BF574">
        <v>2016</v>
      </c>
      <c r="BG574">
        <v>2017</v>
      </c>
      <c r="BH574">
        <v>2018</v>
      </c>
      <c r="BI574">
        <v>2019</v>
      </c>
      <c r="BJ574">
        <v>2020</v>
      </c>
      <c r="BK574">
        <v>2021</v>
      </c>
      <c r="BL574">
        <v>2022</v>
      </c>
      <c r="BM574">
        <v>2023</v>
      </c>
    </row>
    <row r="575" spans="1:65" ht="15" customHeight="1" x14ac:dyDescent="0.25">
      <c r="A575" t="s">
        <v>1239</v>
      </c>
      <c r="C575" s="77"/>
      <c r="D575" t="s">
        <v>124</v>
      </c>
      <c r="E575" s="45" t="s">
        <v>125</v>
      </c>
      <c r="G575" s="45" t="s">
        <v>125</v>
      </c>
      <c r="H575" s="45" t="s">
        <v>1573</v>
      </c>
      <c r="I575">
        <f t="shared" si="54"/>
        <v>2000</v>
      </c>
      <c r="J575">
        <f t="shared" si="55"/>
        <v>2023</v>
      </c>
      <c r="K575" s="2" t="str">
        <f t="shared" si="56"/>
        <v>-</v>
      </c>
      <c r="AP575">
        <v>2000</v>
      </c>
      <c r="AQ575">
        <v>2001</v>
      </c>
      <c r="AR575">
        <v>2002</v>
      </c>
      <c r="AS575">
        <v>2003</v>
      </c>
      <c r="AT575">
        <v>2004</v>
      </c>
      <c r="AU575">
        <v>2005</v>
      </c>
      <c r="AV575">
        <v>2006</v>
      </c>
      <c r="AW575">
        <v>2007</v>
      </c>
      <c r="AX575">
        <v>2008</v>
      </c>
      <c r="AY575">
        <v>2009</v>
      </c>
      <c r="AZ575">
        <v>2010</v>
      </c>
      <c r="BA575">
        <v>2011</v>
      </c>
      <c r="BB575">
        <v>2012</v>
      </c>
      <c r="BC575">
        <v>2013</v>
      </c>
      <c r="BD575">
        <v>2014</v>
      </c>
      <c r="BE575">
        <v>2015</v>
      </c>
      <c r="BF575">
        <v>2016</v>
      </c>
      <c r="BG575">
        <v>2017</v>
      </c>
      <c r="BH575">
        <v>2018</v>
      </c>
      <c r="BI575">
        <v>2019</v>
      </c>
      <c r="BJ575">
        <v>2020</v>
      </c>
      <c r="BK575">
        <v>2021</v>
      </c>
      <c r="BL575">
        <v>2022</v>
      </c>
      <c r="BM575">
        <v>2023</v>
      </c>
    </row>
    <row r="576" spans="1:65" ht="15" customHeight="1" x14ac:dyDescent="0.25">
      <c r="A576" t="s">
        <v>1239</v>
      </c>
      <c r="C576" s="77"/>
      <c r="D576" t="s">
        <v>126</v>
      </c>
      <c r="E576" s="45" t="s">
        <v>127</v>
      </c>
      <c r="G576" s="45" t="s">
        <v>127</v>
      </c>
      <c r="H576" s="45" t="s">
        <v>1574</v>
      </c>
      <c r="I576">
        <f t="shared" si="54"/>
        <v>1990</v>
      </c>
      <c r="J576">
        <f t="shared" si="55"/>
        <v>2009</v>
      </c>
      <c r="K576" s="2" t="str">
        <f t="shared" si="56"/>
        <v>-</v>
      </c>
      <c r="AF576">
        <v>1990</v>
      </c>
      <c r="AG576">
        <v>1991</v>
      </c>
      <c r="AH576">
        <v>1992</v>
      </c>
      <c r="AI576">
        <v>1993</v>
      </c>
      <c r="AJ576">
        <v>1994</v>
      </c>
      <c r="AK576">
        <v>1995</v>
      </c>
      <c r="AL576">
        <v>1996</v>
      </c>
      <c r="AM576">
        <v>1997</v>
      </c>
      <c r="AN576">
        <v>1998</v>
      </c>
      <c r="AO576">
        <v>1999</v>
      </c>
      <c r="AP576">
        <v>2000</v>
      </c>
      <c r="AQ576">
        <v>2001</v>
      </c>
      <c r="AR576">
        <v>2002</v>
      </c>
      <c r="AS576">
        <v>2003</v>
      </c>
      <c r="AT576">
        <v>2004</v>
      </c>
      <c r="AU576">
        <v>2005</v>
      </c>
      <c r="AV576">
        <v>2006</v>
      </c>
      <c r="AW576">
        <v>2007</v>
      </c>
      <c r="AX576">
        <v>2008</v>
      </c>
      <c r="AY576">
        <v>2009</v>
      </c>
    </row>
    <row r="577" spans="1:65" ht="15" customHeight="1" x14ac:dyDescent="0.25">
      <c r="A577" t="s">
        <v>1239</v>
      </c>
      <c r="C577" s="77"/>
      <c r="D577" t="s">
        <v>794</v>
      </c>
      <c r="E577" s="45" t="s">
        <v>795</v>
      </c>
      <c r="G577" s="45" t="s">
        <v>795</v>
      </c>
      <c r="H577" s="45" t="s">
        <v>2094</v>
      </c>
      <c r="I577">
        <f t="shared" si="54"/>
        <v>1990</v>
      </c>
      <c r="J577">
        <f t="shared" si="55"/>
        <v>2009</v>
      </c>
      <c r="K577" s="2" t="str">
        <f t="shared" si="56"/>
        <v>-</v>
      </c>
      <c r="AF577">
        <v>1990</v>
      </c>
      <c r="AG577">
        <v>1991</v>
      </c>
      <c r="AH577">
        <v>1992</v>
      </c>
      <c r="AI577">
        <v>1993</v>
      </c>
      <c r="AJ577">
        <v>1994</v>
      </c>
      <c r="AK577">
        <v>1995</v>
      </c>
      <c r="AL577">
        <v>1996</v>
      </c>
      <c r="AM577">
        <v>1997</v>
      </c>
      <c r="AN577">
        <v>1998</v>
      </c>
      <c r="AO577">
        <v>1999</v>
      </c>
      <c r="AP577">
        <v>2000</v>
      </c>
      <c r="AQ577">
        <v>2001</v>
      </c>
      <c r="AR577">
        <v>2002</v>
      </c>
      <c r="AS577">
        <v>2003</v>
      </c>
      <c r="AT577">
        <v>2004</v>
      </c>
      <c r="AU577">
        <v>2005</v>
      </c>
      <c r="AV577">
        <v>2006</v>
      </c>
      <c r="AW577">
        <v>2007</v>
      </c>
      <c r="AX577">
        <v>2008</v>
      </c>
      <c r="AY577">
        <v>2009</v>
      </c>
    </row>
    <row r="578" spans="1:65" ht="15" customHeight="1" x14ac:dyDescent="0.25">
      <c r="A578" t="s">
        <v>1239</v>
      </c>
      <c r="C578" s="77"/>
      <c r="D578" t="s">
        <v>1054</v>
      </c>
      <c r="E578" s="45" t="s">
        <v>1055</v>
      </c>
      <c r="G578" s="45" t="s">
        <v>795</v>
      </c>
      <c r="H578" s="45" t="s">
        <v>2094</v>
      </c>
      <c r="I578">
        <f t="shared" si="54"/>
        <v>1987</v>
      </c>
      <c r="J578">
        <f t="shared" si="55"/>
        <v>2023</v>
      </c>
      <c r="K578" s="2" t="str">
        <f t="shared" si="56"/>
        <v>-</v>
      </c>
      <c r="AC578">
        <v>1987</v>
      </c>
      <c r="AD578">
        <v>1988</v>
      </c>
      <c r="AE578">
        <v>1989</v>
      </c>
      <c r="AF578">
        <v>1990</v>
      </c>
      <c r="AG578">
        <v>1991</v>
      </c>
      <c r="AH578">
        <v>1992</v>
      </c>
      <c r="AI578">
        <v>1993</v>
      </c>
      <c r="AJ578">
        <v>1994</v>
      </c>
      <c r="AK578">
        <v>1995</v>
      </c>
      <c r="AL578">
        <v>1996</v>
      </c>
      <c r="AM578">
        <v>1997</v>
      </c>
      <c r="AN578">
        <v>1998</v>
      </c>
      <c r="AO578">
        <v>1999</v>
      </c>
      <c r="AP578">
        <v>2000</v>
      </c>
      <c r="AQ578">
        <v>2001</v>
      </c>
      <c r="AR578">
        <v>2002</v>
      </c>
      <c r="AS578">
        <v>2003</v>
      </c>
      <c r="AT578">
        <v>2004</v>
      </c>
      <c r="AU578">
        <v>2005</v>
      </c>
      <c r="AV578">
        <v>2006</v>
      </c>
      <c r="AW578">
        <v>2007</v>
      </c>
      <c r="AX578">
        <v>2008</v>
      </c>
      <c r="AY578">
        <v>2009</v>
      </c>
      <c r="AZ578">
        <v>2010</v>
      </c>
      <c r="BA578">
        <v>2011</v>
      </c>
      <c r="BB578">
        <v>2012</v>
      </c>
      <c r="BC578">
        <v>2013</v>
      </c>
      <c r="BD578">
        <v>2014</v>
      </c>
      <c r="BE578">
        <v>2015</v>
      </c>
      <c r="BF578">
        <v>2016</v>
      </c>
      <c r="BG578">
        <v>2017</v>
      </c>
      <c r="BH578">
        <v>2018</v>
      </c>
      <c r="BI578">
        <v>2019</v>
      </c>
      <c r="BJ578">
        <v>2020</v>
      </c>
      <c r="BK578">
        <v>2021</v>
      </c>
      <c r="BL578">
        <v>2022</v>
      </c>
      <c r="BM578">
        <v>2023</v>
      </c>
    </row>
    <row r="579" spans="1:65" ht="15" customHeight="1" x14ac:dyDescent="0.25">
      <c r="A579" t="s">
        <v>1239</v>
      </c>
      <c r="C579" s="77"/>
      <c r="D579" t="s">
        <v>2711</v>
      </c>
      <c r="E579" s="47" t="s">
        <v>2728</v>
      </c>
      <c r="G579" s="45"/>
      <c r="H579" s="45"/>
      <c r="I579">
        <f t="shared" si="54"/>
        <v>2010</v>
      </c>
      <c r="J579">
        <f t="shared" si="55"/>
        <v>2023</v>
      </c>
      <c r="K579" s="2" t="str">
        <f t="shared" si="56"/>
        <v>-</v>
      </c>
      <c r="AZ579">
        <v>2010</v>
      </c>
      <c r="BA579">
        <v>2011</v>
      </c>
      <c r="BB579">
        <v>2012</v>
      </c>
      <c r="BC579">
        <v>2013</v>
      </c>
      <c r="BD579">
        <v>2014</v>
      </c>
      <c r="BE579">
        <v>2015</v>
      </c>
      <c r="BF579">
        <v>2016</v>
      </c>
      <c r="BG579">
        <v>2017</v>
      </c>
      <c r="BH579">
        <v>2018</v>
      </c>
      <c r="BI579">
        <v>2019</v>
      </c>
      <c r="BJ579">
        <v>2020</v>
      </c>
      <c r="BK579">
        <v>2021</v>
      </c>
      <c r="BL579">
        <v>2022</v>
      </c>
      <c r="BM579">
        <v>2023</v>
      </c>
    </row>
    <row r="580" spans="1:65" ht="15" customHeight="1" x14ac:dyDescent="0.25">
      <c r="A580" t="s">
        <v>1239</v>
      </c>
      <c r="C580" s="77"/>
      <c r="D580" t="s">
        <v>2712</v>
      </c>
      <c r="E580" s="47" t="s">
        <v>2729</v>
      </c>
      <c r="G580" s="45"/>
      <c r="H580" s="45"/>
      <c r="I580">
        <f t="shared" si="54"/>
        <v>2010</v>
      </c>
      <c r="J580">
        <f t="shared" si="55"/>
        <v>2023</v>
      </c>
      <c r="K580" s="2" t="str">
        <f t="shared" si="56"/>
        <v>-</v>
      </c>
      <c r="AZ580">
        <v>2010</v>
      </c>
      <c r="BA580">
        <v>2011</v>
      </c>
      <c r="BB580">
        <v>2012</v>
      </c>
      <c r="BC580">
        <v>2013</v>
      </c>
      <c r="BD580">
        <v>2014</v>
      </c>
      <c r="BE580">
        <v>2015</v>
      </c>
      <c r="BF580">
        <v>2016</v>
      </c>
      <c r="BG580">
        <v>2017</v>
      </c>
      <c r="BH580">
        <v>2018</v>
      </c>
      <c r="BI580">
        <v>2019</v>
      </c>
      <c r="BJ580">
        <v>2020</v>
      </c>
      <c r="BK580">
        <v>2021</v>
      </c>
      <c r="BL580">
        <v>2022</v>
      </c>
      <c r="BM580">
        <v>2023</v>
      </c>
    </row>
    <row r="581" spans="1:65" ht="15" customHeight="1" x14ac:dyDescent="0.25">
      <c r="A581" t="s">
        <v>1239</v>
      </c>
      <c r="C581" s="77"/>
      <c r="D581" t="s">
        <v>2713</v>
      </c>
      <c r="E581" s="47" t="s">
        <v>2730</v>
      </c>
      <c r="G581" s="45"/>
      <c r="H581" s="45"/>
      <c r="I581">
        <f t="shared" si="54"/>
        <v>1987</v>
      </c>
      <c r="J581">
        <f t="shared" si="55"/>
        <v>2023</v>
      </c>
      <c r="K581" s="2" t="str">
        <f t="shared" si="56"/>
        <v>-</v>
      </c>
      <c r="AC581">
        <v>1987</v>
      </c>
      <c r="AD581">
        <v>1988</v>
      </c>
      <c r="AE581">
        <v>1989</v>
      </c>
      <c r="AF581">
        <v>1990</v>
      </c>
      <c r="AG581">
        <v>1991</v>
      </c>
      <c r="AH581">
        <v>1992</v>
      </c>
      <c r="AI581">
        <v>1993</v>
      </c>
      <c r="AJ581">
        <v>1994</v>
      </c>
      <c r="AK581">
        <v>1995</v>
      </c>
      <c r="AL581">
        <v>1996</v>
      </c>
      <c r="AM581">
        <v>1997</v>
      </c>
      <c r="AN581">
        <v>1998</v>
      </c>
      <c r="AO581">
        <v>1999</v>
      </c>
      <c r="AP581">
        <v>2000</v>
      </c>
      <c r="AQ581">
        <v>2001</v>
      </c>
      <c r="AR581">
        <v>2002</v>
      </c>
      <c r="AS581">
        <v>2003</v>
      </c>
      <c r="AT581">
        <v>2004</v>
      </c>
      <c r="AU581">
        <v>2005</v>
      </c>
      <c r="AV581">
        <v>2006</v>
      </c>
      <c r="AW581">
        <v>2007</v>
      </c>
      <c r="AX581">
        <v>2008</v>
      </c>
      <c r="AY581">
        <v>2009</v>
      </c>
      <c r="AZ581">
        <v>2010</v>
      </c>
      <c r="BA581">
        <v>2011</v>
      </c>
      <c r="BB581">
        <v>2012</v>
      </c>
      <c r="BC581">
        <v>2013</v>
      </c>
      <c r="BD581">
        <v>2014</v>
      </c>
      <c r="BE581">
        <v>2015</v>
      </c>
      <c r="BF581">
        <v>2016</v>
      </c>
      <c r="BG581">
        <v>2017</v>
      </c>
      <c r="BH581">
        <v>2018</v>
      </c>
      <c r="BI581">
        <v>2019</v>
      </c>
      <c r="BJ581">
        <v>2020</v>
      </c>
      <c r="BK581">
        <v>2021</v>
      </c>
      <c r="BL581">
        <v>2022</v>
      </c>
      <c r="BM581">
        <v>2023</v>
      </c>
    </row>
    <row r="582" spans="1:65" ht="15" customHeight="1" x14ac:dyDescent="0.25">
      <c r="A582" t="s">
        <v>1239</v>
      </c>
      <c r="C582" s="77"/>
      <c r="D582" t="s">
        <v>2714</v>
      </c>
      <c r="E582" s="47" t="s">
        <v>2731</v>
      </c>
      <c r="G582" s="45"/>
      <c r="H582" s="45"/>
      <c r="I582">
        <f t="shared" si="54"/>
        <v>1987</v>
      </c>
      <c r="J582">
        <f t="shared" si="55"/>
        <v>2023</v>
      </c>
      <c r="K582" s="2" t="str">
        <f t="shared" si="56"/>
        <v>-</v>
      </c>
      <c r="AC582">
        <v>1987</v>
      </c>
      <c r="AD582">
        <v>1988</v>
      </c>
      <c r="AE582">
        <v>1989</v>
      </c>
      <c r="AF582">
        <v>1990</v>
      </c>
      <c r="AG582">
        <v>1991</v>
      </c>
      <c r="AH582">
        <v>1992</v>
      </c>
      <c r="AI582">
        <v>1993</v>
      </c>
      <c r="AJ582">
        <v>1994</v>
      </c>
      <c r="AK582">
        <v>1995</v>
      </c>
      <c r="AL582">
        <v>1996</v>
      </c>
      <c r="AM582">
        <v>1997</v>
      </c>
      <c r="AN582">
        <v>1998</v>
      </c>
      <c r="AO582">
        <v>1999</v>
      </c>
      <c r="AP582">
        <v>2000</v>
      </c>
      <c r="AQ582">
        <v>2001</v>
      </c>
      <c r="AR582">
        <v>2002</v>
      </c>
      <c r="AS582">
        <v>2003</v>
      </c>
      <c r="AT582">
        <v>2004</v>
      </c>
      <c r="AU582">
        <v>2005</v>
      </c>
      <c r="AV582">
        <v>2006</v>
      </c>
      <c r="AW582">
        <v>2007</v>
      </c>
      <c r="AX582">
        <v>2008</v>
      </c>
      <c r="AY582">
        <v>2009</v>
      </c>
      <c r="AZ582">
        <v>2010</v>
      </c>
      <c r="BA582">
        <v>2011</v>
      </c>
      <c r="BB582">
        <v>2012</v>
      </c>
      <c r="BC582">
        <v>2013</v>
      </c>
      <c r="BD582">
        <v>2014</v>
      </c>
      <c r="BE582">
        <v>2015</v>
      </c>
      <c r="BF582">
        <v>2016</v>
      </c>
      <c r="BG582">
        <v>2017</v>
      </c>
      <c r="BH582">
        <v>2018</v>
      </c>
      <c r="BI582">
        <v>2019</v>
      </c>
      <c r="BJ582">
        <v>2020</v>
      </c>
      <c r="BK582">
        <v>2021</v>
      </c>
      <c r="BL582">
        <v>2022</v>
      </c>
      <c r="BM582">
        <v>2023</v>
      </c>
    </row>
    <row r="583" spans="1:65" ht="15" customHeight="1" x14ac:dyDescent="0.25">
      <c r="A583" t="s">
        <v>1239</v>
      </c>
      <c r="C583" s="77"/>
      <c r="D583" t="s">
        <v>2715</v>
      </c>
      <c r="E583" s="47" t="s">
        <v>2732</v>
      </c>
      <c r="G583" s="45"/>
      <c r="H583" s="45"/>
      <c r="I583">
        <f t="shared" si="54"/>
        <v>1987</v>
      </c>
      <c r="J583">
        <f t="shared" si="55"/>
        <v>2023</v>
      </c>
      <c r="K583" s="2" t="str">
        <f t="shared" si="56"/>
        <v>-</v>
      </c>
      <c r="AC583">
        <v>1987</v>
      </c>
      <c r="AD583">
        <v>1988</v>
      </c>
      <c r="AE583">
        <v>1989</v>
      </c>
      <c r="AF583">
        <v>1990</v>
      </c>
      <c r="AG583">
        <v>1991</v>
      </c>
      <c r="AH583">
        <v>1992</v>
      </c>
      <c r="AI583">
        <v>1993</v>
      </c>
      <c r="AJ583">
        <v>1994</v>
      </c>
      <c r="AK583">
        <v>1995</v>
      </c>
      <c r="AL583">
        <v>1996</v>
      </c>
      <c r="AM583">
        <v>1997</v>
      </c>
      <c r="AN583">
        <v>1998</v>
      </c>
      <c r="AO583">
        <v>1999</v>
      </c>
      <c r="AP583">
        <v>2000</v>
      </c>
      <c r="AQ583">
        <v>2001</v>
      </c>
      <c r="AR583">
        <v>2002</v>
      </c>
      <c r="AS583">
        <v>2003</v>
      </c>
      <c r="AT583">
        <v>2004</v>
      </c>
      <c r="AU583">
        <v>2005</v>
      </c>
      <c r="AV583">
        <v>2006</v>
      </c>
      <c r="AW583">
        <v>2007</v>
      </c>
      <c r="AX583">
        <v>2008</v>
      </c>
      <c r="AY583">
        <v>2009</v>
      </c>
      <c r="AZ583">
        <v>2010</v>
      </c>
      <c r="BA583">
        <v>2011</v>
      </c>
      <c r="BB583">
        <v>2012</v>
      </c>
      <c r="BC583">
        <v>2013</v>
      </c>
      <c r="BD583">
        <v>2014</v>
      </c>
      <c r="BE583">
        <v>2015</v>
      </c>
      <c r="BF583">
        <v>2016</v>
      </c>
      <c r="BG583">
        <v>2017</v>
      </c>
      <c r="BH583">
        <v>2018</v>
      </c>
      <c r="BI583">
        <v>2019</v>
      </c>
      <c r="BJ583">
        <v>2020</v>
      </c>
      <c r="BK583">
        <v>2021</v>
      </c>
      <c r="BL583">
        <v>2022</v>
      </c>
      <c r="BM583">
        <v>2023</v>
      </c>
    </row>
    <row r="584" spans="1:65" ht="15" customHeight="1" x14ac:dyDescent="0.25">
      <c r="A584" t="s">
        <v>1239</v>
      </c>
      <c r="C584" s="77"/>
      <c r="D584" t="s">
        <v>2716</v>
      </c>
      <c r="E584" s="47" t="s">
        <v>2733</v>
      </c>
      <c r="G584" s="45"/>
      <c r="H584" s="45"/>
      <c r="I584">
        <f t="shared" si="54"/>
        <v>1987</v>
      </c>
      <c r="J584">
        <f t="shared" si="55"/>
        <v>2023</v>
      </c>
      <c r="K584" s="2" t="str">
        <f t="shared" si="56"/>
        <v>-</v>
      </c>
      <c r="AC584">
        <v>1987</v>
      </c>
      <c r="AD584">
        <v>1988</v>
      </c>
      <c r="AE584">
        <v>1989</v>
      </c>
      <c r="AF584">
        <v>1990</v>
      </c>
      <c r="AG584">
        <v>1991</v>
      </c>
      <c r="AH584">
        <v>1992</v>
      </c>
      <c r="AI584">
        <v>1993</v>
      </c>
      <c r="AJ584">
        <v>1994</v>
      </c>
      <c r="AK584">
        <v>1995</v>
      </c>
      <c r="AL584">
        <v>1996</v>
      </c>
      <c r="AM584">
        <v>1997</v>
      </c>
      <c r="AN584">
        <v>1998</v>
      </c>
      <c r="AO584">
        <v>1999</v>
      </c>
      <c r="AP584">
        <v>2000</v>
      </c>
      <c r="AQ584">
        <v>2001</v>
      </c>
      <c r="AR584">
        <v>2002</v>
      </c>
      <c r="AS584">
        <v>2003</v>
      </c>
      <c r="AT584">
        <v>2004</v>
      </c>
      <c r="AU584">
        <v>2005</v>
      </c>
      <c r="AV584">
        <v>2006</v>
      </c>
      <c r="AW584">
        <v>2007</v>
      </c>
      <c r="AX584">
        <v>2008</v>
      </c>
      <c r="AY584">
        <v>2009</v>
      </c>
      <c r="AZ584">
        <v>2010</v>
      </c>
      <c r="BA584">
        <v>2011</v>
      </c>
      <c r="BB584">
        <v>2012</v>
      </c>
      <c r="BC584">
        <v>2013</v>
      </c>
      <c r="BD584">
        <v>2014</v>
      </c>
      <c r="BE584">
        <v>2015</v>
      </c>
      <c r="BF584">
        <v>2016</v>
      </c>
      <c r="BG584">
        <v>2017</v>
      </c>
      <c r="BH584">
        <v>2018</v>
      </c>
      <c r="BI584">
        <v>2019</v>
      </c>
      <c r="BJ584">
        <v>2020</v>
      </c>
      <c r="BK584">
        <v>2021</v>
      </c>
      <c r="BL584">
        <v>2022</v>
      </c>
      <c r="BM584">
        <v>2023</v>
      </c>
    </row>
    <row r="585" spans="1:65" ht="15" customHeight="1" x14ac:dyDescent="0.25">
      <c r="A585" t="s">
        <v>1239</v>
      </c>
      <c r="C585" s="77"/>
      <c r="D585" t="s">
        <v>796</v>
      </c>
      <c r="E585" s="45" t="s">
        <v>797</v>
      </c>
      <c r="G585" s="45" t="s">
        <v>797</v>
      </c>
      <c r="H585" s="45" t="s">
        <v>2095</v>
      </c>
      <c r="I585">
        <f t="shared" si="54"/>
        <v>2000</v>
      </c>
      <c r="J585">
        <f t="shared" si="55"/>
        <v>2023</v>
      </c>
      <c r="K585" s="2" t="str">
        <f t="shared" si="56"/>
        <v>-</v>
      </c>
      <c r="AP585">
        <v>2000</v>
      </c>
      <c r="AQ585">
        <v>2001</v>
      </c>
      <c r="AR585">
        <v>2002</v>
      </c>
      <c r="AS585">
        <v>2003</v>
      </c>
      <c r="AT585">
        <v>2004</v>
      </c>
      <c r="AU585">
        <v>2005</v>
      </c>
      <c r="AV585">
        <v>2006</v>
      </c>
      <c r="AW585">
        <v>2007</v>
      </c>
      <c r="AX585">
        <v>2008</v>
      </c>
      <c r="AY585">
        <v>2009</v>
      </c>
      <c r="AZ585">
        <v>2010</v>
      </c>
      <c r="BA585">
        <v>2011</v>
      </c>
      <c r="BB585">
        <v>2012</v>
      </c>
      <c r="BC585">
        <v>2013</v>
      </c>
      <c r="BD585">
        <v>2014</v>
      </c>
      <c r="BE585">
        <v>2015</v>
      </c>
      <c r="BF585">
        <v>2016</v>
      </c>
      <c r="BG585">
        <v>2017</v>
      </c>
      <c r="BH585">
        <v>2018</v>
      </c>
      <c r="BI585">
        <v>2019</v>
      </c>
      <c r="BJ585">
        <v>2020</v>
      </c>
      <c r="BK585">
        <v>2021</v>
      </c>
      <c r="BL585">
        <v>2022</v>
      </c>
      <c r="BM585">
        <v>2023</v>
      </c>
    </row>
    <row r="586" spans="1:65" ht="15" customHeight="1" x14ac:dyDescent="0.25">
      <c r="A586" t="s">
        <v>1239</v>
      </c>
      <c r="C586" s="77"/>
      <c r="D586" t="s">
        <v>39</v>
      </c>
      <c r="E586" s="45" t="s">
        <v>798</v>
      </c>
      <c r="F586" s="7" t="s">
        <v>1303</v>
      </c>
      <c r="G586" s="45" t="s">
        <v>1575</v>
      </c>
      <c r="H586" s="45" t="s">
        <v>1576</v>
      </c>
      <c r="I586">
        <f t="shared" si="54"/>
        <v>1987</v>
      </c>
      <c r="J586">
        <f t="shared" si="55"/>
        <v>2023</v>
      </c>
      <c r="K586" s="2" t="str">
        <f t="shared" si="56"/>
        <v>-</v>
      </c>
      <c r="AC586">
        <v>1987</v>
      </c>
      <c r="AD586">
        <v>1988</v>
      </c>
      <c r="AE586">
        <v>1989</v>
      </c>
      <c r="AF586">
        <v>1990</v>
      </c>
      <c r="AG586">
        <v>1991</v>
      </c>
      <c r="AH586">
        <v>1992</v>
      </c>
      <c r="AI586">
        <v>1993</v>
      </c>
      <c r="AJ586">
        <v>1994</v>
      </c>
      <c r="AK586">
        <v>1995</v>
      </c>
      <c r="AL586">
        <v>1996</v>
      </c>
      <c r="AM586">
        <v>1997</v>
      </c>
      <c r="AN586">
        <v>1998</v>
      </c>
      <c r="AO586">
        <v>1999</v>
      </c>
      <c r="AP586">
        <v>2000</v>
      </c>
      <c r="AQ586">
        <v>2001</v>
      </c>
      <c r="AR586">
        <v>2002</v>
      </c>
      <c r="AS586">
        <v>2003</v>
      </c>
      <c r="AT586">
        <v>2004</v>
      </c>
      <c r="AU586">
        <v>2005</v>
      </c>
      <c r="AV586">
        <v>2006</v>
      </c>
      <c r="AW586">
        <v>2007</v>
      </c>
      <c r="AX586">
        <v>2008</v>
      </c>
      <c r="AY586">
        <v>2009</v>
      </c>
      <c r="AZ586">
        <v>2010</v>
      </c>
      <c r="BA586">
        <v>2011</v>
      </c>
      <c r="BB586">
        <v>2012</v>
      </c>
      <c r="BC586">
        <v>2013</v>
      </c>
      <c r="BD586">
        <v>2014</v>
      </c>
      <c r="BE586">
        <v>2015</v>
      </c>
      <c r="BF586">
        <v>2016</v>
      </c>
      <c r="BG586">
        <v>2017</v>
      </c>
      <c r="BH586">
        <v>2018</v>
      </c>
      <c r="BI586">
        <v>2019</v>
      </c>
      <c r="BJ586">
        <v>2020</v>
      </c>
      <c r="BK586">
        <v>2021</v>
      </c>
      <c r="BL586">
        <v>2022</v>
      </c>
      <c r="BM586">
        <v>2023</v>
      </c>
    </row>
    <row r="587" spans="1:65" ht="15" customHeight="1" x14ac:dyDescent="0.25">
      <c r="A587" t="s">
        <v>1239</v>
      </c>
      <c r="C587" s="77"/>
      <c r="D587" t="s">
        <v>2089</v>
      </c>
      <c r="E587" s="45" t="s">
        <v>2090</v>
      </c>
      <c r="F587" s="7"/>
      <c r="G587" s="45" t="s">
        <v>2090</v>
      </c>
      <c r="H587" s="45" t="s">
        <v>2091</v>
      </c>
      <c r="I587">
        <f t="shared" si="54"/>
        <v>1987</v>
      </c>
      <c r="J587">
        <f t="shared" si="55"/>
        <v>2023</v>
      </c>
      <c r="K587" s="2" t="str">
        <f t="shared" si="56"/>
        <v>-</v>
      </c>
      <c r="AC587">
        <v>1987</v>
      </c>
      <c r="AD587">
        <v>1988</v>
      </c>
      <c r="AE587">
        <v>1989</v>
      </c>
      <c r="AF587">
        <v>1990</v>
      </c>
      <c r="AG587">
        <v>1991</v>
      </c>
      <c r="AH587">
        <v>1992</v>
      </c>
      <c r="AI587">
        <v>1993</v>
      </c>
      <c r="AJ587">
        <v>1994</v>
      </c>
      <c r="AK587">
        <v>1995</v>
      </c>
      <c r="AL587">
        <v>1996</v>
      </c>
      <c r="AM587">
        <v>1997</v>
      </c>
      <c r="AN587">
        <v>1998</v>
      </c>
      <c r="AO587">
        <v>1999</v>
      </c>
      <c r="AP587">
        <v>2000</v>
      </c>
      <c r="AQ587">
        <v>2001</v>
      </c>
      <c r="AR587">
        <v>2002</v>
      </c>
      <c r="AS587">
        <v>2003</v>
      </c>
      <c r="AT587">
        <v>2004</v>
      </c>
      <c r="AU587">
        <v>2005</v>
      </c>
      <c r="AV587">
        <v>2006</v>
      </c>
      <c r="AW587">
        <v>2007</v>
      </c>
      <c r="AX587">
        <v>2008</v>
      </c>
      <c r="AY587">
        <v>2009</v>
      </c>
      <c r="AZ587">
        <v>2010</v>
      </c>
      <c r="BA587">
        <v>2011</v>
      </c>
      <c r="BB587">
        <v>2012</v>
      </c>
      <c r="BC587">
        <v>2013</v>
      </c>
      <c r="BD587">
        <v>2014</v>
      </c>
      <c r="BE587">
        <v>2015</v>
      </c>
      <c r="BF587">
        <v>2016</v>
      </c>
      <c r="BG587">
        <v>2017</v>
      </c>
      <c r="BH587">
        <v>2018</v>
      </c>
      <c r="BI587">
        <v>2019</v>
      </c>
      <c r="BJ587">
        <v>2020</v>
      </c>
      <c r="BK587">
        <v>2021</v>
      </c>
      <c r="BL587">
        <v>2022</v>
      </c>
      <c r="BM587">
        <v>2023</v>
      </c>
    </row>
    <row r="588" spans="1:65" ht="15" customHeight="1" x14ac:dyDescent="0.25">
      <c r="A588" t="s">
        <v>1239</v>
      </c>
      <c r="C588" s="77"/>
      <c r="D588" t="s">
        <v>2717</v>
      </c>
      <c r="E588" s="47" t="s">
        <v>827</v>
      </c>
      <c r="G588" s="45"/>
      <c r="H588" s="45"/>
      <c r="I588">
        <f t="shared" si="54"/>
        <v>1987</v>
      </c>
      <c r="J588">
        <f t="shared" si="55"/>
        <v>2023</v>
      </c>
      <c r="K588" s="2" t="str">
        <f t="shared" si="56"/>
        <v>-</v>
      </c>
      <c r="AC588">
        <v>1987</v>
      </c>
      <c r="AD588">
        <v>1988</v>
      </c>
      <c r="AE588">
        <v>1989</v>
      </c>
      <c r="AF588">
        <v>1990</v>
      </c>
      <c r="AG588">
        <v>1991</v>
      </c>
      <c r="AH588">
        <v>1992</v>
      </c>
      <c r="AI588">
        <v>1993</v>
      </c>
      <c r="AJ588">
        <v>1994</v>
      </c>
      <c r="AK588">
        <v>1995</v>
      </c>
      <c r="AL588">
        <v>1996</v>
      </c>
      <c r="AM588">
        <v>1997</v>
      </c>
      <c r="AN588">
        <v>1998</v>
      </c>
      <c r="AO588">
        <v>1999</v>
      </c>
      <c r="AP588">
        <v>2000</v>
      </c>
      <c r="AQ588">
        <v>2001</v>
      </c>
      <c r="AR588">
        <v>2002</v>
      </c>
      <c r="AS588">
        <v>2003</v>
      </c>
      <c r="AT588">
        <v>2004</v>
      </c>
      <c r="AU588">
        <v>2005</v>
      </c>
      <c r="AV588">
        <v>2006</v>
      </c>
      <c r="AW588">
        <v>2007</v>
      </c>
      <c r="AX588">
        <v>2008</v>
      </c>
      <c r="AY588">
        <v>2009</v>
      </c>
      <c r="AZ588">
        <v>2010</v>
      </c>
      <c r="BA588">
        <v>2011</v>
      </c>
      <c r="BB588">
        <v>2012</v>
      </c>
      <c r="BC588">
        <v>2013</v>
      </c>
      <c r="BD588">
        <v>2014</v>
      </c>
      <c r="BE588">
        <v>2015</v>
      </c>
      <c r="BF588">
        <v>2016</v>
      </c>
      <c r="BG588">
        <v>2017</v>
      </c>
      <c r="BH588">
        <v>2018</v>
      </c>
      <c r="BI588">
        <v>2019</v>
      </c>
      <c r="BJ588">
        <v>2020</v>
      </c>
      <c r="BK588">
        <v>2021</v>
      </c>
      <c r="BL588">
        <v>2022</v>
      </c>
      <c r="BM588">
        <v>2023</v>
      </c>
    </row>
    <row r="589" spans="1:65" ht="15" customHeight="1" x14ac:dyDescent="0.25">
      <c r="A589" t="s">
        <v>1239</v>
      </c>
      <c r="C589" s="77"/>
      <c r="D589" t="s">
        <v>2718</v>
      </c>
      <c r="E589" s="47" t="s">
        <v>2734</v>
      </c>
      <c r="G589" s="45"/>
      <c r="H589" s="45"/>
      <c r="I589">
        <f t="shared" si="54"/>
        <v>1987</v>
      </c>
      <c r="J589">
        <f t="shared" si="55"/>
        <v>2023</v>
      </c>
      <c r="K589" s="2" t="str">
        <f t="shared" si="56"/>
        <v>-</v>
      </c>
      <c r="AC589">
        <v>1987</v>
      </c>
      <c r="AD589">
        <v>1988</v>
      </c>
      <c r="AE589">
        <v>1989</v>
      </c>
      <c r="AF589">
        <v>1990</v>
      </c>
      <c r="AG589">
        <v>1991</v>
      </c>
      <c r="AH589">
        <v>1992</v>
      </c>
      <c r="AI589">
        <v>1993</v>
      </c>
      <c r="AJ589">
        <v>1994</v>
      </c>
      <c r="AK589">
        <v>1995</v>
      </c>
      <c r="AL589">
        <v>1996</v>
      </c>
      <c r="AM589">
        <v>1997</v>
      </c>
      <c r="AN589">
        <v>1998</v>
      </c>
      <c r="AO589">
        <v>1999</v>
      </c>
      <c r="AP589">
        <v>2000</v>
      </c>
      <c r="AQ589">
        <v>2001</v>
      </c>
      <c r="AR589">
        <v>2002</v>
      </c>
      <c r="AS589">
        <v>2003</v>
      </c>
      <c r="AT589">
        <v>2004</v>
      </c>
      <c r="AU589">
        <v>2005</v>
      </c>
      <c r="AV589">
        <v>2006</v>
      </c>
      <c r="AW589">
        <v>2007</v>
      </c>
      <c r="AX589">
        <v>2008</v>
      </c>
      <c r="AY589">
        <v>2009</v>
      </c>
      <c r="AZ589">
        <v>2010</v>
      </c>
      <c r="BA589">
        <v>2011</v>
      </c>
      <c r="BB589">
        <v>2012</v>
      </c>
      <c r="BC589">
        <v>2013</v>
      </c>
      <c r="BD589">
        <v>2014</v>
      </c>
      <c r="BE589">
        <v>2015</v>
      </c>
      <c r="BF589">
        <v>2016</v>
      </c>
      <c r="BG589">
        <v>2017</v>
      </c>
      <c r="BH589">
        <v>2018</v>
      </c>
      <c r="BI589">
        <v>2019</v>
      </c>
      <c r="BJ589">
        <v>2020</v>
      </c>
      <c r="BK589">
        <v>2021</v>
      </c>
      <c r="BL589">
        <v>2022</v>
      </c>
      <c r="BM589">
        <v>2023</v>
      </c>
    </row>
    <row r="590" spans="1:65" ht="15" customHeight="1" x14ac:dyDescent="0.25">
      <c r="A590" t="s">
        <v>1239</v>
      </c>
      <c r="C590" s="77"/>
      <c r="D590" t="s">
        <v>2719</v>
      </c>
      <c r="E590" s="47" t="s">
        <v>2735</v>
      </c>
      <c r="G590" s="45"/>
      <c r="H590" s="45"/>
      <c r="I590">
        <f t="shared" si="54"/>
        <v>1987</v>
      </c>
      <c r="J590">
        <f t="shared" si="55"/>
        <v>2023</v>
      </c>
      <c r="K590" s="2" t="str">
        <f t="shared" si="56"/>
        <v>-</v>
      </c>
      <c r="AC590">
        <v>1987</v>
      </c>
      <c r="AD590">
        <v>1988</v>
      </c>
      <c r="AE590">
        <v>1989</v>
      </c>
      <c r="AF590">
        <v>1990</v>
      </c>
      <c r="AG590">
        <v>1991</v>
      </c>
      <c r="AH590">
        <v>1992</v>
      </c>
      <c r="AI590">
        <v>1993</v>
      </c>
      <c r="AJ590">
        <v>1994</v>
      </c>
      <c r="AK590">
        <v>1995</v>
      </c>
      <c r="AL590">
        <v>1996</v>
      </c>
      <c r="AM590">
        <v>1997</v>
      </c>
      <c r="AN590">
        <v>1998</v>
      </c>
      <c r="AO590">
        <v>1999</v>
      </c>
      <c r="AP590">
        <v>2000</v>
      </c>
      <c r="AQ590">
        <v>2001</v>
      </c>
      <c r="AR590">
        <v>2002</v>
      </c>
      <c r="AS590">
        <v>2003</v>
      </c>
      <c r="AT590">
        <v>2004</v>
      </c>
      <c r="AU590">
        <v>2005</v>
      </c>
      <c r="AV590">
        <v>2006</v>
      </c>
      <c r="AW590">
        <v>2007</v>
      </c>
      <c r="AX590">
        <v>2008</v>
      </c>
      <c r="AY590">
        <v>2009</v>
      </c>
      <c r="AZ590">
        <v>2010</v>
      </c>
      <c r="BA590">
        <v>2011</v>
      </c>
      <c r="BB590">
        <v>2012</v>
      </c>
      <c r="BC590">
        <v>2013</v>
      </c>
      <c r="BD590">
        <v>2014</v>
      </c>
      <c r="BE590">
        <v>2015</v>
      </c>
      <c r="BF590">
        <v>2016</v>
      </c>
      <c r="BG590">
        <v>2017</v>
      </c>
      <c r="BH590">
        <v>2018</v>
      </c>
      <c r="BI590">
        <v>2019</v>
      </c>
      <c r="BJ590">
        <v>2020</v>
      </c>
      <c r="BK590">
        <v>2021</v>
      </c>
      <c r="BL590">
        <v>2022</v>
      </c>
      <c r="BM590">
        <v>2023</v>
      </c>
    </row>
    <row r="591" spans="1:65" ht="15" customHeight="1" x14ac:dyDescent="0.25">
      <c r="A591" t="s">
        <v>1239</v>
      </c>
      <c r="C591" s="77"/>
      <c r="D591" t="s">
        <v>2720</v>
      </c>
      <c r="E591" s="47" t="s">
        <v>2736</v>
      </c>
      <c r="G591" s="45"/>
      <c r="H591" s="45"/>
      <c r="I591">
        <f t="shared" si="54"/>
        <v>1987</v>
      </c>
      <c r="J591">
        <f t="shared" si="55"/>
        <v>2023</v>
      </c>
      <c r="K591" s="2" t="str">
        <f t="shared" si="56"/>
        <v>-</v>
      </c>
      <c r="AC591">
        <v>1987</v>
      </c>
      <c r="AD591">
        <v>1988</v>
      </c>
      <c r="AE591">
        <v>1989</v>
      </c>
      <c r="AF591">
        <v>1990</v>
      </c>
      <c r="AG591">
        <v>1991</v>
      </c>
      <c r="AH591">
        <v>1992</v>
      </c>
      <c r="AI591">
        <v>1993</v>
      </c>
      <c r="AJ591">
        <v>1994</v>
      </c>
      <c r="AK591">
        <v>1995</v>
      </c>
      <c r="AL591">
        <v>1996</v>
      </c>
      <c r="AM591">
        <v>1997</v>
      </c>
      <c r="AN591">
        <v>1998</v>
      </c>
      <c r="AO591">
        <v>1999</v>
      </c>
      <c r="AP591">
        <v>2000</v>
      </c>
      <c r="AQ591">
        <v>2001</v>
      </c>
      <c r="AR591">
        <v>2002</v>
      </c>
      <c r="AS591">
        <v>2003</v>
      </c>
      <c r="AT591">
        <v>2004</v>
      </c>
      <c r="AU591">
        <v>2005</v>
      </c>
      <c r="AV591">
        <v>2006</v>
      </c>
      <c r="AW591">
        <v>2007</v>
      </c>
      <c r="AX591">
        <v>2008</v>
      </c>
      <c r="AY591">
        <v>2009</v>
      </c>
      <c r="AZ591">
        <v>2010</v>
      </c>
      <c r="BA591">
        <v>2011</v>
      </c>
      <c r="BB591">
        <v>2012</v>
      </c>
      <c r="BC591">
        <v>2013</v>
      </c>
      <c r="BD591">
        <v>2014</v>
      </c>
      <c r="BE591">
        <v>2015</v>
      </c>
      <c r="BF591">
        <v>2016</v>
      </c>
      <c r="BG591">
        <v>2017</v>
      </c>
      <c r="BH591">
        <v>2018</v>
      </c>
      <c r="BI591">
        <v>2019</v>
      </c>
      <c r="BJ591">
        <v>2020</v>
      </c>
      <c r="BK591">
        <v>2021</v>
      </c>
      <c r="BL591">
        <v>2022</v>
      </c>
      <c r="BM591">
        <v>2023</v>
      </c>
    </row>
    <row r="592" spans="1:65" ht="15" customHeight="1" x14ac:dyDescent="0.25">
      <c r="A592" t="s">
        <v>1239</v>
      </c>
      <c r="C592" s="77"/>
      <c r="D592" t="s">
        <v>2721</v>
      </c>
      <c r="E592" s="47" t="s">
        <v>2737</v>
      </c>
      <c r="G592" s="45"/>
      <c r="H592" s="45"/>
      <c r="I592">
        <f t="shared" si="54"/>
        <v>1987</v>
      </c>
      <c r="J592">
        <f t="shared" si="55"/>
        <v>2023</v>
      </c>
      <c r="K592" s="2" t="str">
        <f t="shared" si="56"/>
        <v>-</v>
      </c>
      <c r="AC592">
        <v>1987</v>
      </c>
      <c r="AD592">
        <v>1988</v>
      </c>
      <c r="AE592">
        <v>1989</v>
      </c>
      <c r="AF592">
        <v>1990</v>
      </c>
      <c r="AG592">
        <v>1991</v>
      </c>
      <c r="AH592">
        <v>1992</v>
      </c>
      <c r="AI592">
        <v>1993</v>
      </c>
      <c r="AJ592">
        <v>1994</v>
      </c>
      <c r="AK592">
        <v>1995</v>
      </c>
      <c r="AL592">
        <v>1996</v>
      </c>
      <c r="AM592">
        <v>1997</v>
      </c>
      <c r="AN592">
        <v>1998</v>
      </c>
      <c r="AO592">
        <v>1999</v>
      </c>
      <c r="AP592">
        <v>2000</v>
      </c>
      <c r="AQ592">
        <v>2001</v>
      </c>
      <c r="AR592">
        <v>2002</v>
      </c>
      <c r="AS592">
        <v>2003</v>
      </c>
      <c r="AT592">
        <v>2004</v>
      </c>
      <c r="AU592">
        <v>2005</v>
      </c>
      <c r="AV592">
        <v>2006</v>
      </c>
      <c r="AW592">
        <v>2007</v>
      </c>
      <c r="AX592">
        <v>2008</v>
      </c>
      <c r="AY592">
        <v>2009</v>
      </c>
      <c r="AZ592">
        <v>2010</v>
      </c>
      <c r="BA592">
        <v>2011</v>
      </c>
      <c r="BB592">
        <v>2012</v>
      </c>
      <c r="BC592">
        <v>2013</v>
      </c>
      <c r="BD592">
        <v>2014</v>
      </c>
      <c r="BE592">
        <v>2015</v>
      </c>
      <c r="BF592">
        <v>2016</v>
      </c>
      <c r="BG592">
        <v>2017</v>
      </c>
      <c r="BH592">
        <v>2018</v>
      </c>
      <c r="BI592">
        <v>2019</v>
      </c>
      <c r="BJ592">
        <v>2020</v>
      </c>
      <c r="BK592">
        <v>2021</v>
      </c>
      <c r="BL592">
        <v>2022</v>
      </c>
      <c r="BM592">
        <v>2023</v>
      </c>
    </row>
    <row r="593" spans="1:65" ht="15" customHeight="1" x14ac:dyDescent="0.25">
      <c r="A593" t="s">
        <v>1239</v>
      </c>
      <c r="C593" s="77"/>
      <c r="D593" t="s">
        <v>128</v>
      </c>
      <c r="E593" s="45" t="s">
        <v>129</v>
      </c>
      <c r="G593" s="45" t="s">
        <v>129</v>
      </c>
      <c r="H593" s="45" t="s">
        <v>1577</v>
      </c>
      <c r="I593">
        <f t="shared" si="54"/>
        <v>1994</v>
      </c>
      <c r="J593">
        <f t="shared" si="55"/>
        <v>2009</v>
      </c>
      <c r="K593" s="2" t="str">
        <f t="shared" si="56"/>
        <v>-</v>
      </c>
      <c r="AJ593">
        <v>1994</v>
      </c>
      <c r="AK593">
        <v>1995</v>
      </c>
      <c r="AL593">
        <v>1996</v>
      </c>
      <c r="AM593">
        <v>1997</v>
      </c>
      <c r="AN593">
        <v>1998</v>
      </c>
      <c r="AO593">
        <v>1999</v>
      </c>
      <c r="AP593">
        <v>2000</v>
      </c>
      <c r="AQ593">
        <v>2001</v>
      </c>
      <c r="AR593">
        <v>2002</v>
      </c>
      <c r="AS593">
        <v>2003</v>
      </c>
      <c r="AT593">
        <v>2004</v>
      </c>
      <c r="AU593">
        <v>2005</v>
      </c>
      <c r="AV593">
        <v>2006</v>
      </c>
      <c r="AW593">
        <v>2007</v>
      </c>
      <c r="AX593">
        <v>2008</v>
      </c>
      <c r="AY593">
        <v>2009</v>
      </c>
    </row>
    <row r="594" spans="1:65" ht="15" customHeight="1" x14ac:dyDescent="0.25">
      <c r="A594" t="s">
        <v>1239</v>
      </c>
      <c r="C594" s="77"/>
      <c r="D594" t="s">
        <v>1056</v>
      </c>
      <c r="E594" s="45" t="s">
        <v>1057</v>
      </c>
      <c r="G594" s="45" t="s">
        <v>2096</v>
      </c>
      <c r="H594" s="45" t="s">
        <v>2097</v>
      </c>
      <c r="I594">
        <f t="shared" si="54"/>
        <v>1993</v>
      </c>
      <c r="J594">
        <f t="shared" si="55"/>
        <v>2023</v>
      </c>
      <c r="K594" s="2" t="str">
        <f t="shared" si="56"/>
        <v>-</v>
      </c>
      <c r="AI594">
        <v>1993</v>
      </c>
      <c r="AJ594">
        <v>1994</v>
      </c>
      <c r="AK594">
        <v>1995</v>
      </c>
      <c r="AL594">
        <v>1996</v>
      </c>
      <c r="AM594">
        <v>1997</v>
      </c>
      <c r="AN594">
        <v>1998</v>
      </c>
      <c r="AO594">
        <v>1999</v>
      </c>
      <c r="AP594">
        <v>2000</v>
      </c>
      <c r="AQ594">
        <v>2001</v>
      </c>
      <c r="AR594">
        <v>2002</v>
      </c>
      <c r="AS594">
        <v>2003</v>
      </c>
      <c r="AT594">
        <v>2004</v>
      </c>
      <c r="AU594">
        <v>2005</v>
      </c>
      <c r="AV594">
        <v>2006</v>
      </c>
      <c r="AW594">
        <v>2007</v>
      </c>
      <c r="AX594">
        <v>2008</v>
      </c>
      <c r="AY594">
        <v>2009</v>
      </c>
      <c r="AZ594">
        <v>2010</v>
      </c>
      <c r="BA594">
        <v>2011</v>
      </c>
      <c r="BB594">
        <v>2012</v>
      </c>
      <c r="BC594">
        <v>2013</v>
      </c>
      <c r="BD594">
        <v>2014</v>
      </c>
      <c r="BE594">
        <v>2015</v>
      </c>
      <c r="BF594">
        <v>2016</v>
      </c>
      <c r="BG594">
        <v>2017</v>
      </c>
      <c r="BH594">
        <v>2018</v>
      </c>
      <c r="BI594">
        <v>2019</v>
      </c>
      <c r="BJ594">
        <v>2020</v>
      </c>
      <c r="BK594">
        <v>2021</v>
      </c>
      <c r="BL594">
        <v>2022</v>
      </c>
      <c r="BM594">
        <v>2023</v>
      </c>
    </row>
    <row r="595" spans="1:65" ht="15" customHeight="1" x14ac:dyDescent="0.25">
      <c r="A595" t="s">
        <v>1239</v>
      </c>
      <c r="C595" s="77"/>
      <c r="D595" t="s">
        <v>2722</v>
      </c>
      <c r="E595" s="47" t="s">
        <v>2738</v>
      </c>
      <c r="G595" s="45"/>
      <c r="H595" s="45"/>
      <c r="I595">
        <f t="shared" si="54"/>
        <v>1987</v>
      </c>
      <c r="J595">
        <f t="shared" si="55"/>
        <v>2023</v>
      </c>
      <c r="K595" s="2" t="str">
        <f t="shared" si="56"/>
        <v>-</v>
      </c>
      <c r="AC595">
        <v>1987</v>
      </c>
      <c r="AD595">
        <v>1988</v>
      </c>
      <c r="AE595">
        <v>1989</v>
      </c>
      <c r="AF595">
        <v>1990</v>
      </c>
      <c r="AG595">
        <v>1991</v>
      </c>
      <c r="AH595">
        <v>1992</v>
      </c>
      <c r="AI595">
        <v>1993</v>
      </c>
      <c r="AJ595">
        <v>1994</v>
      </c>
      <c r="AK595">
        <v>1995</v>
      </c>
      <c r="AL595">
        <v>1996</v>
      </c>
      <c r="AM595">
        <v>1997</v>
      </c>
      <c r="AN595">
        <v>1998</v>
      </c>
      <c r="AO595">
        <v>1999</v>
      </c>
      <c r="AP595">
        <v>2000</v>
      </c>
      <c r="AQ595">
        <v>2001</v>
      </c>
      <c r="AR595">
        <v>2002</v>
      </c>
      <c r="AS595">
        <v>2003</v>
      </c>
      <c r="AT595">
        <v>2004</v>
      </c>
      <c r="AU595">
        <v>2005</v>
      </c>
      <c r="AV595">
        <v>2006</v>
      </c>
      <c r="AW595">
        <v>2007</v>
      </c>
      <c r="AX595">
        <v>2008</v>
      </c>
      <c r="AY595">
        <v>2009</v>
      </c>
      <c r="AZ595">
        <v>2010</v>
      </c>
      <c r="BA595">
        <v>2011</v>
      </c>
      <c r="BB595">
        <v>2012</v>
      </c>
      <c r="BC595">
        <v>2013</v>
      </c>
      <c r="BD595">
        <v>2014</v>
      </c>
      <c r="BE595">
        <v>2015</v>
      </c>
      <c r="BF595">
        <v>2016</v>
      </c>
      <c r="BG595">
        <v>2017</v>
      </c>
      <c r="BH595">
        <v>2018</v>
      </c>
      <c r="BI595">
        <v>2019</v>
      </c>
      <c r="BJ595">
        <v>2020</v>
      </c>
      <c r="BK595">
        <v>2021</v>
      </c>
      <c r="BL595">
        <v>2022</v>
      </c>
      <c r="BM595">
        <v>2023</v>
      </c>
    </row>
    <row r="596" spans="1:65" ht="15" customHeight="1" x14ac:dyDescent="0.25">
      <c r="A596" t="s">
        <v>1239</v>
      </c>
      <c r="C596" s="77"/>
      <c r="D596" t="s">
        <v>2723</v>
      </c>
      <c r="E596" s="47" t="s">
        <v>2739</v>
      </c>
      <c r="G596" s="45"/>
      <c r="H596" s="45"/>
      <c r="I596">
        <f t="shared" si="54"/>
        <v>1987</v>
      </c>
      <c r="J596">
        <f t="shared" si="55"/>
        <v>2023</v>
      </c>
      <c r="K596" s="2" t="str">
        <f t="shared" si="56"/>
        <v>-</v>
      </c>
      <c r="AC596">
        <v>1987</v>
      </c>
      <c r="AD596">
        <v>1988</v>
      </c>
      <c r="AE596">
        <v>1989</v>
      </c>
      <c r="AF596">
        <v>1990</v>
      </c>
      <c r="AG596">
        <v>1991</v>
      </c>
      <c r="AH596">
        <v>1992</v>
      </c>
      <c r="AI596">
        <v>1993</v>
      </c>
      <c r="AJ596">
        <v>1994</v>
      </c>
      <c r="AK596">
        <v>1995</v>
      </c>
      <c r="AL596">
        <v>1996</v>
      </c>
      <c r="AM596">
        <v>1997</v>
      </c>
      <c r="AN596">
        <v>1998</v>
      </c>
      <c r="AO596">
        <v>1999</v>
      </c>
      <c r="AP596">
        <v>2000</v>
      </c>
      <c r="AQ596">
        <v>2001</v>
      </c>
      <c r="AR596">
        <v>2002</v>
      </c>
      <c r="AS596">
        <v>2003</v>
      </c>
      <c r="AT596">
        <v>2004</v>
      </c>
      <c r="AU596">
        <v>2005</v>
      </c>
      <c r="AV596">
        <v>2006</v>
      </c>
      <c r="AW596">
        <v>2007</v>
      </c>
      <c r="AX596">
        <v>2008</v>
      </c>
      <c r="AY596">
        <v>2009</v>
      </c>
      <c r="AZ596">
        <v>2010</v>
      </c>
      <c r="BA596">
        <v>2011</v>
      </c>
      <c r="BB596">
        <v>2012</v>
      </c>
      <c r="BC596">
        <v>2013</v>
      </c>
      <c r="BD596">
        <v>2014</v>
      </c>
      <c r="BE596">
        <v>2015</v>
      </c>
      <c r="BF596">
        <v>2016</v>
      </c>
      <c r="BG596">
        <v>2017</v>
      </c>
      <c r="BH596">
        <v>2018</v>
      </c>
      <c r="BI596">
        <v>2019</v>
      </c>
      <c r="BJ596">
        <v>2020</v>
      </c>
      <c r="BK596">
        <v>2021</v>
      </c>
      <c r="BL596">
        <v>2022</v>
      </c>
      <c r="BM596">
        <v>2023</v>
      </c>
    </row>
    <row r="597" spans="1:65" ht="15" customHeight="1" x14ac:dyDescent="0.25">
      <c r="A597" t="s">
        <v>1239</v>
      </c>
      <c r="C597" s="77"/>
      <c r="D597" t="s">
        <v>2724</v>
      </c>
      <c r="E597" s="47" t="s">
        <v>2740</v>
      </c>
      <c r="G597" s="45"/>
      <c r="H597" s="45"/>
      <c r="I597">
        <f>MIN(L597:BT597)</f>
        <v>1987</v>
      </c>
      <c r="J597">
        <f>MAX(L598:BT598)</f>
        <v>2023</v>
      </c>
      <c r="K597" s="2" t="str">
        <f>IF(J597-I597+1-COUNTA(L598:BT598)=0, "-", "Yes")</f>
        <v>-</v>
      </c>
      <c r="AC597">
        <v>1987</v>
      </c>
      <c r="AD597">
        <v>1988</v>
      </c>
      <c r="AE597">
        <v>1989</v>
      </c>
      <c r="AF597">
        <v>1990</v>
      </c>
      <c r="AG597">
        <v>1991</v>
      </c>
      <c r="AH597">
        <v>1992</v>
      </c>
      <c r="AI597">
        <v>1993</v>
      </c>
      <c r="AJ597">
        <v>1994</v>
      </c>
      <c r="AK597">
        <v>1995</v>
      </c>
      <c r="AL597">
        <v>1996</v>
      </c>
      <c r="AM597">
        <v>1997</v>
      </c>
      <c r="AN597">
        <v>1998</v>
      </c>
      <c r="AO597">
        <v>1999</v>
      </c>
      <c r="AP597">
        <v>2000</v>
      </c>
      <c r="AQ597">
        <v>2001</v>
      </c>
      <c r="AR597">
        <v>2002</v>
      </c>
      <c r="AS597">
        <v>2003</v>
      </c>
      <c r="AT597">
        <v>2004</v>
      </c>
      <c r="AU597">
        <v>2005</v>
      </c>
      <c r="AV597">
        <v>2006</v>
      </c>
      <c r="AW597">
        <v>2007</v>
      </c>
      <c r="AX597">
        <v>2008</v>
      </c>
      <c r="AY597">
        <v>2009</v>
      </c>
      <c r="AZ597">
        <v>2010</v>
      </c>
      <c r="BA597">
        <v>2011</v>
      </c>
      <c r="BB597">
        <v>2012</v>
      </c>
      <c r="BC597">
        <v>2013</v>
      </c>
      <c r="BD597">
        <v>2014</v>
      </c>
      <c r="BE597">
        <v>2015</v>
      </c>
      <c r="BF597">
        <v>2016</v>
      </c>
      <c r="BG597">
        <v>2017</v>
      </c>
      <c r="BH597">
        <v>2018</v>
      </c>
      <c r="BI597">
        <v>2019</v>
      </c>
      <c r="BJ597">
        <v>2020</v>
      </c>
      <c r="BK597">
        <v>2021</v>
      </c>
      <c r="BL597">
        <v>2022</v>
      </c>
      <c r="BM597">
        <v>2023</v>
      </c>
    </row>
    <row r="598" spans="1:65" ht="15" customHeight="1" x14ac:dyDescent="0.25">
      <c r="A598" t="s">
        <v>1239</v>
      </c>
      <c r="C598" s="77"/>
      <c r="D598" t="s">
        <v>21</v>
      </c>
      <c r="E598" s="21" t="s">
        <v>12</v>
      </c>
      <c r="F598" s="68" t="s">
        <v>1303</v>
      </c>
      <c r="G598" s="21" t="s">
        <v>733</v>
      </c>
      <c r="H598" s="21" t="s">
        <v>1533</v>
      </c>
      <c r="I598">
        <f t="shared" ref="I598" si="57">MIN(L598:BT598)</f>
        <v>1987</v>
      </c>
      <c r="J598">
        <f t="shared" ref="J598" si="58">MAX(L598:BT598)</f>
        <v>2023</v>
      </c>
      <c r="K598" s="2" t="str">
        <f t="shared" si="56"/>
        <v>-</v>
      </c>
      <c r="AC598">
        <v>1987</v>
      </c>
      <c r="AD598">
        <v>1988</v>
      </c>
      <c r="AE598">
        <v>1989</v>
      </c>
      <c r="AF598">
        <v>1990</v>
      </c>
      <c r="AG598">
        <v>1991</v>
      </c>
      <c r="AH598">
        <v>1992</v>
      </c>
      <c r="AI598">
        <v>1993</v>
      </c>
      <c r="AJ598">
        <v>1994</v>
      </c>
      <c r="AK598">
        <v>1995</v>
      </c>
      <c r="AL598">
        <v>1996</v>
      </c>
      <c r="AM598">
        <v>1997</v>
      </c>
      <c r="AN598">
        <v>1998</v>
      </c>
      <c r="AO598">
        <v>1999</v>
      </c>
      <c r="AP598">
        <v>2000</v>
      </c>
      <c r="AQ598">
        <v>2001</v>
      </c>
      <c r="AR598">
        <v>2002</v>
      </c>
      <c r="AS598">
        <v>2003</v>
      </c>
      <c r="AT598">
        <v>2004</v>
      </c>
      <c r="AU598">
        <v>2005</v>
      </c>
      <c r="AV598">
        <v>2006</v>
      </c>
      <c r="AW598">
        <v>2007</v>
      </c>
      <c r="AX598">
        <v>2008</v>
      </c>
      <c r="AY598">
        <v>2009</v>
      </c>
      <c r="AZ598">
        <v>2010</v>
      </c>
      <c r="BA598">
        <v>2011</v>
      </c>
      <c r="BB598">
        <v>2012</v>
      </c>
      <c r="BC598">
        <v>2013</v>
      </c>
      <c r="BD598">
        <v>2014</v>
      </c>
      <c r="BE598">
        <v>2015</v>
      </c>
      <c r="BF598">
        <v>2016</v>
      </c>
      <c r="BG598">
        <v>2017</v>
      </c>
      <c r="BH598">
        <v>2018</v>
      </c>
      <c r="BI598">
        <v>2019</v>
      </c>
      <c r="BJ598">
        <v>2020</v>
      </c>
      <c r="BK598">
        <v>2021</v>
      </c>
      <c r="BL598">
        <v>2022</v>
      </c>
      <c r="BM598">
        <v>2023</v>
      </c>
    </row>
    <row r="599" spans="1:65" ht="15" customHeight="1" x14ac:dyDescent="0.25">
      <c r="C599" s="63"/>
      <c r="E599" s="45"/>
      <c r="G599" s="45"/>
      <c r="H599" s="45"/>
    </row>
    <row r="600" spans="1:65" ht="15" customHeight="1" x14ac:dyDescent="0.25">
      <c r="A600" t="s">
        <v>1240</v>
      </c>
      <c r="B600" s="1" t="str">
        <f>A600&amp;MIN(I600:I619)&amp;"(-"&amp;MAX(J600:J619)&amp;")"</f>
        <v>FAIN1980(-2007)</v>
      </c>
      <c r="C600" s="77"/>
      <c r="D600" t="s">
        <v>130</v>
      </c>
      <c r="E600" s="45" t="s">
        <v>12</v>
      </c>
      <c r="F600" s="7" t="s">
        <v>1303</v>
      </c>
      <c r="G600" s="45" t="s">
        <v>1578</v>
      </c>
      <c r="H600" s="45" t="s">
        <v>1541</v>
      </c>
      <c r="I600">
        <f t="shared" ref="I600:I619" si="59">MIN(L600:BT600)</f>
        <v>1980</v>
      </c>
      <c r="J600">
        <f t="shared" ref="J600:J607" si="60">MAX(L600:BT600)</f>
        <v>2007</v>
      </c>
      <c r="K600" s="2" t="str">
        <f t="shared" ref="K600:K619" si="61">IF(J600-I600+1-COUNTA(L600:BT600)=0, "-", "Yes")</f>
        <v>-</v>
      </c>
      <c r="V600">
        <v>1980</v>
      </c>
      <c r="W600">
        <v>1981</v>
      </c>
      <c r="X600">
        <v>1982</v>
      </c>
      <c r="Y600">
        <v>1983</v>
      </c>
      <c r="Z600">
        <v>1984</v>
      </c>
      <c r="AA600">
        <v>1985</v>
      </c>
      <c r="AB600">
        <v>1986</v>
      </c>
      <c r="AC600">
        <v>1987</v>
      </c>
      <c r="AD600">
        <v>1988</v>
      </c>
      <c r="AE600">
        <v>1989</v>
      </c>
      <c r="AF600">
        <v>1990</v>
      </c>
      <c r="AG600">
        <v>1991</v>
      </c>
      <c r="AH600">
        <v>1992</v>
      </c>
      <c r="AI600">
        <v>1993</v>
      </c>
      <c r="AJ600">
        <v>1994</v>
      </c>
      <c r="AK600">
        <v>1995</v>
      </c>
      <c r="AL600">
        <v>1996</v>
      </c>
      <c r="AM600">
        <v>1997</v>
      </c>
      <c r="AN600">
        <v>1998</v>
      </c>
      <c r="AO600">
        <v>1999</v>
      </c>
      <c r="AP600">
        <v>2000</v>
      </c>
      <c r="AQ600">
        <v>2001</v>
      </c>
      <c r="AR600">
        <v>2002</v>
      </c>
      <c r="AS600">
        <v>2003</v>
      </c>
      <c r="AT600">
        <v>2004</v>
      </c>
      <c r="AU600">
        <v>2005</v>
      </c>
      <c r="AV600">
        <v>2006</v>
      </c>
      <c r="AW600">
        <v>2007</v>
      </c>
    </row>
    <row r="601" spans="1:65" ht="15" customHeight="1" x14ac:dyDescent="0.25">
      <c r="A601" t="s">
        <v>1240</v>
      </c>
      <c r="C601" s="77"/>
      <c r="D601" t="s">
        <v>750</v>
      </c>
      <c r="E601" s="45" t="s">
        <v>799</v>
      </c>
      <c r="G601" s="45" t="s">
        <v>799</v>
      </c>
      <c r="H601" s="45" t="s">
        <v>1579</v>
      </c>
      <c r="I601">
        <f t="shared" si="59"/>
        <v>1980</v>
      </c>
      <c r="J601">
        <f t="shared" si="60"/>
        <v>2007</v>
      </c>
      <c r="K601" s="2" t="str">
        <f t="shared" si="61"/>
        <v>-</v>
      </c>
      <c r="V601">
        <v>1980</v>
      </c>
      <c r="W601">
        <v>1981</v>
      </c>
      <c r="X601">
        <v>1982</v>
      </c>
      <c r="Y601">
        <v>1983</v>
      </c>
      <c r="Z601">
        <v>1984</v>
      </c>
      <c r="AA601">
        <v>1985</v>
      </c>
      <c r="AB601">
        <v>1986</v>
      </c>
      <c r="AC601">
        <v>1987</v>
      </c>
      <c r="AD601">
        <v>1988</v>
      </c>
      <c r="AE601">
        <v>1989</v>
      </c>
      <c r="AF601">
        <v>1990</v>
      </c>
      <c r="AG601">
        <v>1991</v>
      </c>
      <c r="AH601">
        <v>1992</v>
      </c>
      <c r="AI601">
        <v>1993</v>
      </c>
      <c r="AJ601">
        <v>1994</v>
      </c>
      <c r="AK601">
        <v>1995</v>
      </c>
      <c r="AL601">
        <v>1996</v>
      </c>
      <c r="AM601">
        <v>1997</v>
      </c>
      <c r="AN601">
        <v>1998</v>
      </c>
      <c r="AO601">
        <v>1999</v>
      </c>
      <c r="AP601">
        <v>2000</v>
      </c>
      <c r="AQ601">
        <v>2001</v>
      </c>
      <c r="AR601">
        <v>2002</v>
      </c>
      <c r="AS601">
        <v>2003</v>
      </c>
      <c r="AT601">
        <v>2004</v>
      </c>
      <c r="AU601">
        <v>2005</v>
      </c>
      <c r="AV601">
        <v>2006</v>
      </c>
      <c r="AW601">
        <v>2007</v>
      </c>
    </row>
    <row r="602" spans="1:65" ht="15" customHeight="1" x14ac:dyDescent="0.25">
      <c r="A602" t="s">
        <v>1240</v>
      </c>
      <c r="C602" s="77"/>
      <c r="D602" t="s">
        <v>33</v>
      </c>
      <c r="E602" s="45" t="s">
        <v>121</v>
      </c>
      <c r="F602" s="7" t="s">
        <v>1303</v>
      </c>
      <c r="G602" s="45" t="s">
        <v>1580</v>
      </c>
      <c r="H602" s="45" t="s">
        <v>1571</v>
      </c>
      <c r="I602">
        <f t="shared" si="59"/>
        <v>1980</v>
      </c>
      <c r="J602">
        <f t="shared" si="60"/>
        <v>2007</v>
      </c>
      <c r="K602" s="2" t="str">
        <f t="shared" si="61"/>
        <v>-</v>
      </c>
      <c r="V602">
        <v>1980</v>
      </c>
      <c r="W602">
        <v>1981</v>
      </c>
      <c r="X602">
        <v>1982</v>
      </c>
      <c r="Y602">
        <v>1983</v>
      </c>
      <c r="Z602">
        <v>1984</v>
      </c>
      <c r="AA602">
        <v>1985</v>
      </c>
      <c r="AB602">
        <v>1986</v>
      </c>
      <c r="AC602">
        <v>1987</v>
      </c>
      <c r="AD602">
        <v>1988</v>
      </c>
      <c r="AE602">
        <v>1989</v>
      </c>
      <c r="AF602">
        <v>1990</v>
      </c>
      <c r="AG602">
        <v>1991</v>
      </c>
      <c r="AH602">
        <v>1992</v>
      </c>
      <c r="AI602">
        <v>1993</v>
      </c>
      <c r="AJ602">
        <v>1994</v>
      </c>
      <c r="AK602">
        <v>1995</v>
      </c>
      <c r="AL602">
        <v>1996</v>
      </c>
      <c r="AM602">
        <v>1997</v>
      </c>
      <c r="AN602">
        <v>1998</v>
      </c>
      <c r="AO602">
        <v>1999</v>
      </c>
      <c r="AP602">
        <v>2000</v>
      </c>
      <c r="AQ602">
        <v>2001</v>
      </c>
      <c r="AR602">
        <v>2002</v>
      </c>
      <c r="AS602">
        <v>2003</v>
      </c>
      <c r="AT602">
        <v>2004</v>
      </c>
      <c r="AU602">
        <v>2005</v>
      </c>
      <c r="AV602">
        <v>2006</v>
      </c>
      <c r="AW602">
        <v>2007</v>
      </c>
    </row>
    <row r="603" spans="1:65" ht="15" customHeight="1" x14ac:dyDescent="0.25">
      <c r="A603" t="s">
        <v>1240</v>
      </c>
      <c r="C603" s="77"/>
      <c r="D603" t="s">
        <v>131</v>
      </c>
      <c r="E603" s="45" t="s">
        <v>38</v>
      </c>
      <c r="G603" s="45" t="s">
        <v>38</v>
      </c>
      <c r="H603" s="45" t="s">
        <v>1544</v>
      </c>
      <c r="I603">
        <f t="shared" si="59"/>
        <v>1980</v>
      </c>
      <c r="J603">
        <f t="shared" si="60"/>
        <v>2007</v>
      </c>
      <c r="K603" s="2" t="str">
        <f t="shared" si="61"/>
        <v>-</v>
      </c>
      <c r="V603">
        <v>1980</v>
      </c>
      <c r="W603">
        <v>1981</v>
      </c>
      <c r="X603">
        <v>1982</v>
      </c>
      <c r="Y603">
        <v>1983</v>
      </c>
      <c r="Z603">
        <v>1984</v>
      </c>
      <c r="AA603">
        <v>1985</v>
      </c>
      <c r="AB603">
        <v>1986</v>
      </c>
      <c r="AC603">
        <v>1987</v>
      </c>
      <c r="AD603">
        <v>1988</v>
      </c>
      <c r="AE603">
        <v>1989</v>
      </c>
      <c r="AF603">
        <v>1990</v>
      </c>
      <c r="AG603">
        <v>1991</v>
      </c>
      <c r="AH603">
        <v>1992</v>
      </c>
      <c r="AI603">
        <v>1993</v>
      </c>
      <c r="AJ603">
        <v>1994</v>
      </c>
      <c r="AK603">
        <v>1995</v>
      </c>
      <c r="AL603">
        <v>1996</v>
      </c>
      <c r="AM603">
        <v>1997</v>
      </c>
      <c r="AN603">
        <v>1998</v>
      </c>
      <c r="AO603">
        <v>1999</v>
      </c>
      <c r="AP603">
        <v>2000</v>
      </c>
      <c r="AQ603">
        <v>2001</v>
      </c>
      <c r="AR603">
        <v>2002</v>
      </c>
      <c r="AS603">
        <v>2003</v>
      </c>
      <c r="AT603">
        <v>2004</v>
      </c>
      <c r="AU603">
        <v>2005</v>
      </c>
      <c r="AV603">
        <v>2006</v>
      </c>
      <c r="AW603">
        <v>2007</v>
      </c>
    </row>
    <row r="604" spans="1:65" ht="15" customHeight="1" x14ac:dyDescent="0.25">
      <c r="A604" t="s">
        <v>1240</v>
      </c>
      <c r="C604" s="77"/>
      <c r="D604" t="s">
        <v>35</v>
      </c>
      <c r="E604" s="45" t="s">
        <v>36</v>
      </c>
      <c r="G604" s="45" t="s">
        <v>36</v>
      </c>
      <c r="H604" s="45" t="s">
        <v>1545</v>
      </c>
      <c r="I604">
        <f t="shared" si="59"/>
        <v>1980</v>
      </c>
      <c r="J604">
        <f t="shared" si="60"/>
        <v>2007</v>
      </c>
      <c r="K604" s="2" t="str">
        <f t="shared" si="61"/>
        <v>-</v>
      </c>
      <c r="V604">
        <v>1980</v>
      </c>
      <c r="W604">
        <v>1981</v>
      </c>
      <c r="X604">
        <v>1982</v>
      </c>
      <c r="Y604">
        <v>1983</v>
      </c>
      <c r="Z604">
        <v>1984</v>
      </c>
      <c r="AA604">
        <v>1985</v>
      </c>
      <c r="AB604">
        <v>1986</v>
      </c>
      <c r="AC604">
        <v>1987</v>
      </c>
      <c r="AD604">
        <v>1988</v>
      </c>
      <c r="AE604">
        <v>1989</v>
      </c>
      <c r="AF604">
        <v>1990</v>
      </c>
      <c r="AG604">
        <v>1991</v>
      </c>
      <c r="AH604">
        <v>1992</v>
      </c>
      <c r="AI604">
        <v>1993</v>
      </c>
      <c r="AJ604">
        <v>1994</v>
      </c>
      <c r="AK604">
        <v>1995</v>
      </c>
      <c r="AL604">
        <v>1996</v>
      </c>
      <c r="AM604">
        <v>1997</v>
      </c>
      <c r="AN604">
        <v>1998</v>
      </c>
      <c r="AO604">
        <v>1999</v>
      </c>
      <c r="AP604">
        <v>2000</v>
      </c>
      <c r="AQ604">
        <v>2001</v>
      </c>
      <c r="AR604">
        <v>2002</v>
      </c>
      <c r="AS604">
        <v>2003</v>
      </c>
      <c r="AT604">
        <v>2004</v>
      </c>
      <c r="AU604">
        <v>2005</v>
      </c>
      <c r="AV604">
        <v>2006</v>
      </c>
      <c r="AW604">
        <v>2007</v>
      </c>
    </row>
    <row r="605" spans="1:65" ht="15" customHeight="1" x14ac:dyDescent="0.25">
      <c r="A605" t="s">
        <v>1240</v>
      </c>
      <c r="C605" s="77"/>
      <c r="D605" t="s">
        <v>132</v>
      </c>
      <c r="E605" s="45" t="s">
        <v>12</v>
      </c>
      <c r="F605" s="7" t="s">
        <v>1303</v>
      </c>
      <c r="G605" s="45" t="s">
        <v>1581</v>
      </c>
      <c r="H605" s="45" t="s">
        <v>1582</v>
      </c>
      <c r="I605">
        <f t="shared" si="59"/>
        <v>1980</v>
      </c>
      <c r="J605">
        <f t="shared" si="60"/>
        <v>2007</v>
      </c>
      <c r="K605" s="2" t="str">
        <f t="shared" si="61"/>
        <v>-</v>
      </c>
      <c r="V605">
        <v>1980</v>
      </c>
      <c r="W605">
        <v>1981</v>
      </c>
      <c r="X605">
        <v>1982</v>
      </c>
      <c r="Y605">
        <v>1983</v>
      </c>
      <c r="Z605">
        <v>1984</v>
      </c>
      <c r="AA605">
        <v>1985</v>
      </c>
      <c r="AB605">
        <v>1986</v>
      </c>
      <c r="AC605">
        <v>1987</v>
      </c>
      <c r="AD605">
        <v>1988</v>
      </c>
      <c r="AE605">
        <v>1989</v>
      </c>
      <c r="AF605">
        <v>1990</v>
      </c>
      <c r="AG605">
        <v>1991</v>
      </c>
      <c r="AH605">
        <v>1992</v>
      </c>
      <c r="AI605">
        <v>1993</v>
      </c>
      <c r="AJ605">
        <v>1994</v>
      </c>
      <c r="AK605">
        <v>1995</v>
      </c>
      <c r="AL605">
        <v>1996</v>
      </c>
      <c r="AM605">
        <v>1997</v>
      </c>
      <c r="AN605">
        <v>1998</v>
      </c>
      <c r="AO605">
        <v>1999</v>
      </c>
      <c r="AP605">
        <v>2000</v>
      </c>
      <c r="AQ605">
        <v>2001</v>
      </c>
      <c r="AR605">
        <v>2002</v>
      </c>
      <c r="AS605">
        <v>2003</v>
      </c>
      <c r="AT605">
        <v>2004</v>
      </c>
      <c r="AU605">
        <v>2005</v>
      </c>
      <c r="AV605">
        <v>2006</v>
      </c>
      <c r="AW605">
        <v>2007</v>
      </c>
    </row>
    <row r="606" spans="1:65" ht="15" customHeight="1" x14ac:dyDescent="0.25">
      <c r="A606" t="s">
        <v>1240</v>
      </c>
      <c r="C606" s="77"/>
      <c r="D606" t="s">
        <v>116</v>
      </c>
      <c r="E606" s="45" t="s">
        <v>12</v>
      </c>
      <c r="F606" s="7" t="s">
        <v>1303</v>
      </c>
      <c r="G606" s="45" t="s">
        <v>1583</v>
      </c>
      <c r="H606" s="45" t="s">
        <v>1549</v>
      </c>
      <c r="I606">
        <f t="shared" si="59"/>
        <v>1980</v>
      </c>
      <c r="J606">
        <f t="shared" si="60"/>
        <v>2007</v>
      </c>
      <c r="K606" s="2" t="str">
        <f t="shared" si="61"/>
        <v>-</v>
      </c>
      <c r="V606">
        <v>1980</v>
      </c>
      <c r="W606">
        <v>1981</v>
      </c>
      <c r="X606">
        <v>1982</v>
      </c>
      <c r="Y606">
        <v>1983</v>
      </c>
      <c r="Z606">
        <v>1984</v>
      </c>
      <c r="AA606">
        <v>1985</v>
      </c>
      <c r="AB606">
        <v>1986</v>
      </c>
      <c r="AC606">
        <v>1987</v>
      </c>
      <c r="AD606">
        <v>1988</v>
      </c>
      <c r="AE606">
        <v>1989</v>
      </c>
      <c r="AF606">
        <v>1990</v>
      </c>
      <c r="AG606">
        <v>1991</v>
      </c>
      <c r="AH606">
        <v>1992</v>
      </c>
      <c r="AI606">
        <v>1993</v>
      </c>
      <c r="AJ606">
        <v>1994</v>
      </c>
      <c r="AK606">
        <v>1995</v>
      </c>
      <c r="AL606">
        <v>1996</v>
      </c>
      <c r="AM606">
        <v>1997</v>
      </c>
      <c r="AN606">
        <v>1998</v>
      </c>
      <c r="AO606">
        <v>1999</v>
      </c>
      <c r="AP606">
        <v>2000</v>
      </c>
      <c r="AQ606">
        <v>2001</v>
      </c>
      <c r="AR606">
        <v>2002</v>
      </c>
      <c r="AS606">
        <v>2003</v>
      </c>
      <c r="AT606">
        <v>2004</v>
      </c>
      <c r="AU606">
        <v>2005</v>
      </c>
      <c r="AV606">
        <v>2006</v>
      </c>
      <c r="AW606">
        <v>2007</v>
      </c>
    </row>
    <row r="607" spans="1:65" ht="15" customHeight="1" x14ac:dyDescent="0.25">
      <c r="A607" t="s">
        <v>1240</v>
      </c>
      <c r="C607" s="77"/>
      <c r="D607" t="s">
        <v>133</v>
      </c>
      <c r="E607" s="45" t="s">
        <v>134</v>
      </c>
      <c r="G607" s="45" t="s">
        <v>1589</v>
      </c>
      <c r="H607" s="45" t="s">
        <v>1587</v>
      </c>
      <c r="I607">
        <f t="shared" si="59"/>
        <v>1980</v>
      </c>
      <c r="J607">
        <f t="shared" si="60"/>
        <v>2007</v>
      </c>
      <c r="K607" s="2" t="str">
        <f t="shared" si="61"/>
        <v>-</v>
      </c>
      <c r="V607">
        <v>1980</v>
      </c>
      <c r="W607">
        <v>1981</v>
      </c>
      <c r="X607">
        <v>1982</v>
      </c>
      <c r="Y607">
        <v>1983</v>
      </c>
      <c r="Z607">
        <v>1984</v>
      </c>
      <c r="AA607">
        <v>1985</v>
      </c>
      <c r="AB607">
        <v>1986</v>
      </c>
      <c r="AC607">
        <v>1987</v>
      </c>
      <c r="AD607">
        <v>1988</v>
      </c>
      <c r="AE607">
        <v>1989</v>
      </c>
      <c r="AF607">
        <v>1990</v>
      </c>
      <c r="AG607">
        <v>1991</v>
      </c>
      <c r="AH607">
        <v>1992</v>
      </c>
      <c r="AI607">
        <v>1993</v>
      </c>
      <c r="AJ607">
        <v>1994</v>
      </c>
      <c r="AK607">
        <v>1995</v>
      </c>
      <c r="AL607">
        <v>1996</v>
      </c>
      <c r="AM607">
        <v>1997</v>
      </c>
      <c r="AN607">
        <v>1998</v>
      </c>
      <c r="AO607">
        <v>1999</v>
      </c>
      <c r="AP607">
        <v>2000</v>
      </c>
      <c r="AQ607">
        <v>2001</v>
      </c>
      <c r="AR607">
        <v>2002</v>
      </c>
      <c r="AS607">
        <v>2003</v>
      </c>
      <c r="AT607">
        <v>2004</v>
      </c>
      <c r="AU607">
        <v>2005</v>
      </c>
      <c r="AV607">
        <v>2006</v>
      </c>
      <c r="AW607">
        <v>2007</v>
      </c>
    </row>
    <row r="608" spans="1:65" ht="15" customHeight="1" x14ac:dyDescent="0.25">
      <c r="A608" t="s">
        <v>1240</v>
      </c>
      <c r="C608" s="77"/>
      <c r="D608" t="s">
        <v>135</v>
      </c>
      <c r="E608" s="45" t="s">
        <v>136</v>
      </c>
      <c r="G608" s="45" t="s">
        <v>136</v>
      </c>
      <c r="H608" s="45" t="s">
        <v>1588</v>
      </c>
      <c r="I608">
        <f t="shared" si="59"/>
        <v>1980</v>
      </c>
      <c r="J608">
        <f t="shared" ref="J608:J645" si="62">MAX(L608:BT608)</f>
        <v>2007</v>
      </c>
      <c r="K608" s="2" t="str">
        <f t="shared" si="61"/>
        <v>-</v>
      </c>
      <c r="V608">
        <v>1980</v>
      </c>
      <c r="W608">
        <v>1981</v>
      </c>
      <c r="X608">
        <v>1982</v>
      </c>
      <c r="Y608">
        <v>1983</v>
      </c>
      <c r="Z608">
        <v>1984</v>
      </c>
      <c r="AA608">
        <v>1985</v>
      </c>
      <c r="AB608">
        <v>1986</v>
      </c>
      <c r="AC608">
        <v>1987</v>
      </c>
      <c r="AD608">
        <v>1988</v>
      </c>
      <c r="AE608">
        <v>1989</v>
      </c>
      <c r="AF608">
        <v>1990</v>
      </c>
      <c r="AG608">
        <v>1991</v>
      </c>
      <c r="AH608">
        <v>1992</v>
      </c>
      <c r="AI608">
        <v>1993</v>
      </c>
      <c r="AJ608">
        <v>1994</v>
      </c>
      <c r="AK608">
        <v>1995</v>
      </c>
      <c r="AL608">
        <v>1996</v>
      </c>
      <c r="AM608">
        <v>1997</v>
      </c>
      <c r="AN608">
        <v>1998</v>
      </c>
      <c r="AO608">
        <v>1999</v>
      </c>
      <c r="AP608">
        <v>2000</v>
      </c>
      <c r="AQ608">
        <v>2001</v>
      </c>
      <c r="AR608">
        <v>2002</v>
      </c>
      <c r="AS608">
        <v>2003</v>
      </c>
      <c r="AT608">
        <v>2004</v>
      </c>
      <c r="AU608">
        <v>2005</v>
      </c>
      <c r="AV608">
        <v>2006</v>
      </c>
      <c r="AW608">
        <v>2007</v>
      </c>
    </row>
    <row r="609" spans="1:61" ht="15" customHeight="1" x14ac:dyDescent="0.25">
      <c r="A609" t="s">
        <v>1240</v>
      </c>
      <c r="C609" s="77"/>
      <c r="D609" t="s">
        <v>137</v>
      </c>
      <c r="E609" s="45" t="s">
        <v>138</v>
      </c>
      <c r="G609" s="45" t="s">
        <v>138</v>
      </c>
      <c r="H609" s="45" t="s">
        <v>1590</v>
      </c>
      <c r="I609">
        <f t="shared" si="59"/>
        <v>1980</v>
      </c>
      <c r="J609">
        <f t="shared" si="62"/>
        <v>2007</v>
      </c>
      <c r="K609" s="2" t="str">
        <f t="shared" si="61"/>
        <v>-</v>
      </c>
      <c r="V609">
        <v>1980</v>
      </c>
      <c r="W609">
        <v>1981</v>
      </c>
      <c r="X609">
        <v>1982</v>
      </c>
      <c r="Y609">
        <v>1983</v>
      </c>
      <c r="Z609">
        <v>1984</v>
      </c>
      <c r="AA609">
        <v>1985</v>
      </c>
      <c r="AB609">
        <v>1986</v>
      </c>
      <c r="AC609">
        <v>1987</v>
      </c>
      <c r="AD609">
        <v>1988</v>
      </c>
      <c r="AE609">
        <v>1989</v>
      </c>
      <c r="AF609">
        <v>1990</v>
      </c>
      <c r="AG609">
        <v>1991</v>
      </c>
      <c r="AH609">
        <v>1992</v>
      </c>
      <c r="AI609">
        <v>1993</v>
      </c>
      <c r="AJ609">
        <v>1994</v>
      </c>
      <c r="AK609">
        <v>1995</v>
      </c>
      <c r="AL609">
        <v>1996</v>
      </c>
      <c r="AM609">
        <v>1997</v>
      </c>
      <c r="AN609">
        <v>1998</v>
      </c>
      <c r="AO609">
        <v>1999</v>
      </c>
      <c r="AP609">
        <v>2000</v>
      </c>
      <c r="AQ609">
        <v>2001</v>
      </c>
      <c r="AR609">
        <v>2002</v>
      </c>
      <c r="AS609">
        <v>2003</v>
      </c>
      <c r="AT609">
        <v>2004</v>
      </c>
      <c r="AU609">
        <v>2005</v>
      </c>
      <c r="AV609">
        <v>2006</v>
      </c>
      <c r="AW609">
        <v>2007</v>
      </c>
    </row>
    <row r="610" spans="1:61" ht="15" customHeight="1" x14ac:dyDescent="0.25">
      <c r="A610" t="s">
        <v>1240</v>
      </c>
      <c r="C610" s="77"/>
      <c r="D610" t="s">
        <v>139</v>
      </c>
      <c r="E610" s="45" t="s">
        <v>12</v>
      </c>
      <c r="F610" s="7" t="s">
        <v>1303</v>
      </c>
      <c r="G610" s="45" t="s">
        <v>1591</v>
      </c>
      <c r="H610" s="45" t="s">
        <v>1592</v>
      </c>
      <c r="I610">
        <f t="shared" si="59"/>
        <v>1980</v>
      </c>
      <c r="J610">
        <f t="shared" si="62"/>
        <v>2007</v>
      </c>
      <c r="K610" s="2" t="str">
        <f t="shared" si="61"/>
        <v>-</v>
      </c>
      <c r="V610">
        <v>1980</v>
      </c>
      <c r="W610">
        <v>1981</v>
      </c>
      <c r="X610">
        <v>1982</v>
      </c>
      <c r="Y610">
        <v>1983</v>
      </c>
      <c r="Z610">
        <v>1984</v>
      </c>
      <c r="AA610">
        <v>1985</v>
      </c>
      <c r="AB610">
        <v>1986</v>
      </c>
      <c r="AC610">
        <v>1987</v>
      </c>
      <c r="AD610">
        <v>1988</v>
      </c>
      <c r="AE610">
        <v>1989</v>
      </c>
      <c r="AF610">
        <v>1990</v>
      </c>
      <c r="AG610">
        <v>1991</v>
      </c>
      <c r="AH610">
        <v>1992</v>
      </c>
      <c r="AI610">
        <v>1993</v>
      </c>
      <c r="AJ610">
        <v>1994</v>
      </c>
      <c r="AK610">
        <v>1995</v>
      </c>
      <c r="AL610">
        <v>1996</v>
      </c>
      <c r="AM610">
        <v>1997</v>
      </c>
      <c r="AN610">
        <v>1998</v>
      </c>
      <c r="AO610">
        <v>1999</v>
      </c>
      <c r="AP610">
        <v>2000</v>
      </c>
      <c r="AQ610">
        <v>2001</v>
      </c>
      <c r="AR610">
        <v>2002</v>
      </c>
      <c r="AS610">
        <v>2003</v>
      </c>
      <c r="AT610">
        <v>2004</v>
      </c>
      <c r="AU610">
        <v>2005</v>
      </c>
      <c r="AV610">
        <v>2006</v>
      </c>
      <c r="AW610">
        <v>2007</v>
      </c>
    </row>
    <row r="611" spans="1:61" ht="15" customHeight="1" x14ac:dyDescent="0.25">
      <c r="A611" t="s">
        <v>1240</v>
      </c>
      <c r="C611" s="77"/>
      <c r="D611" t="s">
        <v>140</v>
      </c>
      <c r="E611" s="45" t="s">
        <v>141</v>
      </c>
      <c r="G611" s="45" t="s">
        <v>141</v>
      </c>
      <c r="H611" s="45" t="s">
        <v>1584</v>
      </c>
      <c r="I611">
        <f t="shared" si="59"/>
        <v>1980</v>
      </c>
      <c r="J611">
        <f t="shared" si="62"/>
        <v>2007</v>
      </c>
      <c r="K611" s="2" t="str">
        <f t="shared" si="61"/>
        <v>-</v>
      </c>
      <c r="V611">
        <v>1980</v>
      </c>
      <c r="W611">
        <v>1981</v>
      </c>
      <c r="X611">
        <v>1982</v>
      </c>
      <c r="Y611">
        <v>1983</v>
      </c>
      <c r="Z611">
        <v>1984</v>
      </c>
      <c r="AA611">
        <v>1985</v>
      </c>
      <c r="AB611">
        <v>1986</v>
      </c>
      <c r="AC611">
        <v>1987</v>
      </c>
      <c r="AD611">
        <v>1988</v>
      </c>
      <c r="AE611">
        <v>1989</v>
      </c>
      <c r="AF611">
        <v>1990</v>
      </c>
      <c r="AG611">
        <v>1991</v>
      </c>
      <c r="AH611">
        <v>1992</v>
      </c>
      <c r="AI611">
        <v>1993</v>
      </c>
      <c r="AJ611">
        <v>1994</v>
      </c>
      <c r="AK611">
        <v>1995</v>
      </c>
      <c r="AL611">
        <v>1996</v>
      </c>
      <c r="AM611">
        <v>1997</v>
      </c>
      <c r="AN611">
        <v>1998</v>
      </c>
      <c r="AO611">
        <v>1999</v>
      </c>
      <c r="AP611">
        <v>2000</v>
      </c>
      <c r="AQ611">
        <v>2001</v>
      </c>
      <c r="AR611">
        <v>2002</v>
      </c>
      <c r="AS611">
        <v>2003</v>
      </c>
      <c r="AT611">
        <v>2004</v>
      </c>
      <c r="AU611">
        <v>2005</v>
      </c>
      <c r="AV611">
        <v>2006</v>
      </c>
      <c r="AW611">
        <v>2007</v>
      </c>
    </row>
    <row r="612" spans="1:61" ht="15" customHeight="1" x14ac:dyDescent="0.25">
      <c r="A612" t="s">
        <v>1240</v>
      </c>
      <c r="C612" s="77"/>
      <c r="D612" t="s">
        <v>142</v>
      </c>
      <c r="E612" s="45" t="s">
        <v>44</v>
      </c>
      <c r="G612" s="45" t="s">
        <v>44</v>
      </c>
      <c r="H612" s="45" t="s">
        <v>1552</v>
      </c>
      <c r="I612">
        <f t="shared" si="59"/>
        <v>1980</v>
      </c>
      <c r="J612">
        <f t="shared" si="62"/>
        <v>2007</v>
      </c>
      <c r="K612" s="2" t="str">
        <f t="shared" si="61"/>
        <v>-</v>
      </c>
      <c r="V612">
        <v>1980</v>
      </c>
      <c r="W612">
        <v>1981</v>
      </c>
      <c r="X612">
        <v>1982</v>
      </c>
      <c r="Y612">
        <v>1983</v>
      </c>
      <c r="Z612">
        <v>1984</v>
      </c>
      <c r="AA612">
        <v>1985</v>
      </c>
      <c r="AB612">
        <v>1986</v>
      </c>
      <c r="AC612">
        <v>1987</v>
      </c>
      <c r="AD612">
        <v>1988</v>
      </c>
      <c r="AE612">
        <v>1989</v>
      </c>
      <c r="AF612">
        <v>1990</v>
      </c>
      <c r="AG612">
        <v>1991</v>
      </c>
      <c r="AH612">
        <v>1992</v>
      </c>
      <c r="AI612">
        <v>1993</v>
      </c>
      <c r="AJ612">
        <v>1994</v>
      </c>
      <c r="AK612">
        <v>1995</v>
      </c>
      <c r="AL612">
        <v>1996</v>
      </c>
      <c r="AM612">
        <v>1997</v>
      </c>
      <c r="AN612">
        <v>1998</v>
      </c>
      <c r="AO612">
        <v>1999</v>
      </c>
      <c r="AP612">
        <v>2000</v>
      </c>
      <c r="AQ612">
        <v>2001</v>
      </c>
      <c r="AR612">
        <v>2002</v>
      </c>
      <c r="AS612">
        <v>2003</v>
      </c>
      <c r="AT612">
        <v>2004</v>
      </c>
      <c r="AU612">
        <v>2005</v>
      </c>
      <c r="AV612">
        <v>2006</v>
      </c>
      <c r="AW612">
        <v>2007</v>
      </c>
    </row>
    <row r="613" spans="1:61" ht="15" customHeight="1" x14ac:dyDescent="0.25">
      <c r="A613" t="s">
        <v>1240</v>
      </c>
      <c r="C613" s="77"/>
      <c r="D613" t="s">
        <v>143</v>
      </c>
      <c r="E613" s="45" t="s">
        <v>46</v>
      </c>
      <c r="G613" s="45" t="s">
        <v>1585</v>
      </c>
      <c r="H613" s="45" t="s">
        <v>1554</v>
      </c>
      <c r="I613">
        <f t="shared" si="59"/>
        <v>1980</v>
      </c>
      <c r="J613">
        <f t="shared" si="62"/>
        <v>2007</v>
      </c>
      <c r="K613" s="2" t="str">
        <f t="shared" si="61"/>
        <v>-</v>
      </c>
      <c r="V613">
        <v>1980</v>
      </c>
      <c r="W613">
        <v>1981</v>
      </c>
      <c r="X613">
        <v>1982</v>
      </c>
      <c r="Y613">
        <v>1983</v>
      </c>
      <c r="Z613">
        <v>1984</v>
      </c>
      <c r="AA613">
        <v>1985</v>
      </c>
      <c r="AB613">
        <v>1986</v>
      </c>
      <c r="AC613">
        <v>1987</v>
      </c>
      <c r="AD613">
        <v>1988</v>
      </c>
      <c r="AE613">
        <v>1989</v>
      </c>
      <c r="AF613">
        <v>1990</v>
      </c>
      <c r="AG613">
        <v>1991</v>
      </c>
      <c r="AH613">
        <v>1992</v>
      </c>
      <c r="AI613">
        <v>1993</v>
      </c>
      <c r="AJ613">
        <v>1994</v>
      </c>
      <c r="AK613">
        <v>1995</v>
      </c>
      <c r="AL613">
        <v>1996</v>
      </c>
      <c r="AM613">
        <v>1997</v>
      </c>
      <c r="AN613">
        <v>1998</v>
      </c>
      <c r="AO613">
        <v>1999</v>
      </c>
      <c r="AP613">
        <v>2000</v>
      </c>
      <c r="AQ613">
        <v>2001</v>
      </c>
      <c r="AR613">
        <v>2002</v>
      </c>
      <c r="AS613">
        <v>2003</v>
      </c>
      <c r="AT613">
        <v>2004</v>
      </c>
      <c r="AU613">
        <v>2005</v>
      </c>
      <c r="AV613">
        <v>2006</v>
      </c>
      <c r="AW613">
        <v>2007</v>
      </c>
    </row>
    <row r="614" spans="1:61" ht="15" customHeight="1" x14ac:dyDescent="0.25">
      <c r="A614" t="s">
        <v>1240</v>
      </c>
      <c r="C614" s="77"/>
      <c r="D614" t="s">
        <v>800</v>
      </c>
      <c r="E614" s="45" t="s">
        <v>758</v>
      </c>
      <c r="G614" s="45" t="s">
        <v>758</v>
      </c>
      <c r="H614" s="45" t="s">
        <v>1561</v>
      </c>
      <c r="I614">
        <f t="shared" si="59"/>
        <v>1980</v>
      </c>
      <c r="J614">
        <f t="shared" si="62"/>
        <v>2007</v>
      </c>
      <c r="K614" s="2" t="str">
        <f t="shared" si="61"/>
        <v>-</v>
      </c>
      <c r="V614">
        <v>1980</v>
      </c>
      <c r="W614">
        <v>1981</v>
      </c>
      <c r="X614">
        <v>1982</v>
      </c>
      <c r="Y614">
        <v>1983</v>
      </c>
      <c r="Z614">
        <v>1984</v>
      </c>
      <c r="AA614">
        <v>1985</v>
      </c>
      <c r="AB614">
        <v>1986</v>
      </c>
      <c r="AC614">
        <v>1987</v>
      </c>
      <c r="AD614">
        <v>1988</v>
      </c>
      <c r="AE614">
        <v>1989</v>
      </c>
      <c r="AF614">
        <v>1990</v>
      </c>
      <c r="AG614">
        <v>1991</v>
      </c>
      <c r="AH614">
        <v>1992</v>
      </c>
      <c r="AI614">
        <v>1993</v>
      </c>
      <c r="AJ614">
        <v>1994</v>
      </c>
      <c r="AK614">
        <v>1995</v>
      </c>
      <c r="AL614">
        <v>1996</v>
      </c>
      <c r="AM614">
        <v>1997</v>
      </c>
      <c r="AN614">
        <v>1998</v>
      </c>
      <c r="AO614">
        <v>1999</v>
      </c>
      <c r="AP614">
        <v>2000</v>
      </c>
      <c r="AQ614">
        <v>2001</v>
      </c>
      <c r="AR614">
        <v>2002</v>
      </c>
      <c r="AS614">
        <v>2003</v>
      </c>
      <c r="AT614">
        <v>2004</v>
      </c>
      <c r="AU614">
        <v>2005</v>
      </c>
      <c r="AV614">
        <v>2006</v>
      </c>
      <c r="AW614">
        <v>2007</v>
      </c>
    </row>
    <row r="615" spans="1:61" ht="15" customHeight="1" x14ac:dyDescent="0.25">
      <c r="A615" t="s">
        <v>1240</v>
      </c>
      <c r="C615" s="77"/>
      <c r="D615" t="s">
        <v>756</v>
      </c>
      <c r="E615" s="45" t="s">
        <v>184</v>
      </c>
      <c r="G615" s="45" t="s">
        <v>184</v>
      </c>
      <c r="H615" s="45" t="s">
        <v>1557</v>
      </c>
      <c r="I615">
        <f t="shared" si="59"/>
        <v>1980</v>
      </c>
      <c r="J615">
        <f t="shared" si="62"/>
        <v>2007</v>
      </c>
      <c r="K615" s="2" t="str">
        <f t="shared" si="61"/>
        <v>-</v>
      </c>
      <c r="V615">
        <v>1980</v>
      </c>
      <c r="W615">
        <v>1981</v>
      </c>
      <c r="X615">
        <v>1982</v>
      </c>
      <c r="Y615">
        <v>1983</v>
      </c>
      <c r="Z615">
        <v>1984</v>
      </c>
      <c r="AA615">
        <v>1985</v>
      </c>
      <c r="AB615">
        <v>1986</v>
      </c>
      <c r="AC615">
        <v>1987</v>
      </c>
      <c r="AD615">
        <v>1988</v>
      </c>
      <c r="AE615">
        <v>1989</v>
      </c>
      <c r="AF615">
        <v>1990</v>
      </c>
      <c r="AG615">
        <v>1991</v>
      </c>
      <c r="AH615">
        <v>1992</v>
      </c>
      <c r="AI615">
        <v>1993</v>
      </c>
      <c r="AJ615">
        <v>1994</v>
      </c>
      <c r="AK615">
        <v>1995</v>
      </c>
      <c r="AL615">
        <v>1996</v>
      </c>
      <c r="AM615">
        <v>1997</v>
      </c>
      <c r="AN615">
        <v>1998</v>
      </c>
      <c r="AO615">
        <v>1999</v>
      </c>
      <c r="AP615">
        <v>2000</v>
      </c>
      <c r="AQ615">
        <v>2001</v>
      </c>
      <c r="AR615">
        <v>2002</v>
      </c>
      <c r="AS615">
        <v>2003</v>
      </c>
      <c r="AT615">
        <v>2004</v>
      </c>
      <c r="AU615">
        <v>2005</v>
      </c>
      <c r="AV615">
        <v>2006</v>
      </c>
      <c r="AW615">
        <v>2007</v>
      </c>
    </row>
    <row r="616" spans="1:61" ht="15" customHeight="1" x14ac:dyDescent="0.25">
      <c r="A616" t="s">
        <v>1240</v>
      </c>
      <c r="C616" s="77"/>
      <c r="D616" t="s">
        <v>47</v>
      </c>
      <c r="E616" s="45" t="s">
        <v>59</v>
      </c>
      <c r="G616" s="45" t="s">
        <v>1586</v>
      </c>
      <c r="H616" s="45" t="s">
        <v>1558</v>
      </c>
      <c r="I616">
        <f t="shared" si="59"/>
        <v>1980</v>
      </c>
      <c r="J616">
        <f t="shared" si="62"/>
        <v>2007</v>
      </c>
      <c r="K616" s="2" t="str">
        <f t="shared" si="61"/>
        <v>-</v>
      </c>
      <c r="V616">
        <v>1980</v>
      </c>
      <c r="W616">
        <v>1981</v>
      </c>
      <c r="X616">
        <v>1982</v>
      </c>
      <c r="Y616">
        <v>1983</v>
      </c>
      <c r="Z616">
        <v>1984</v>
      </c>
      <c r="AA616">
        <v>1985</v>
      </c>
      <c r="AB616">
        <v>1986</v>
      </c>
      <c r="AC616">
        <v>1987</v>
      </c>
      <c r="AD616">
        <v>1988</v>
      </c>
      <c r="AE616">
        <v>1989</v>
      </c>
      <c r="AF616">
        <v>1990</v>
      </c>
      <c r="AG616">
        <v>1991</v>
      </c>
      <c r="AH616">
        <v>1992</v>
      </c>
      <c r="AI616">
        <v>1993</v>
      </c>
      <c r="AJ616">
        <v>1994</v>
      </c>
      <c r="AK616">
        <v>1995</v>
      </c>
      <c r="AL616">
        <v>1996</v>
      </c>
      <c r="AM616">
        <v>1997</v>
      </c>
      <c r="AN616">
        <v>1998</v>
      </c>
      <c r="AO616">
        <v>1999</v>
      </c>
      <c r="AP616">
        <v>2000</v>
      </c>
      <c r="AQ616">
        <v>2001</v>
      </c>
      <c r="AR616">
        <v>2002</v>
      </c>
      <c r="AS616">
        <v>2003</v>
      </c>
      <c r="AT616">
        <v>2004</v>
      </c>
      <c r="AU616">
        <v>2005</v>
      </c>
      <c r="AV616">
        <v>2006</v>
      </c>
      <c r="AW616">
        <v>2007</v>
      </c>
    </row>
    <row r="617" spans="1:61" ht="15" customHeight="1" x14ac:dyDescent="0.25">
      <c r="A617" t="s">
        <v>1240</v>
      </c>
      <c r="C617" s="77"/>
      <c r="D617" t="s">
        <v>21</v>
      </c>
      <c r="E617" s="45" t="s">
        <v>12</v>
      </c>
      <c r="F617" s="7" t="s">
        <v>1303</v>
      </c>
      <c r="G617" s="45" t="s">
        <v>733</v>
      </c>
      <c r="H617" s="45" t="s">
        <v>1533</v>
      </c>
      <c r="I617">
        <f t="shared" si="59"/>
        <v>1980</v>
      </c>
      <c r="J617">
        <f t="shared" si="62"/>
        <v>2007</v>
      </c>
      <c r="K617" s="2" t="str">
        <f t="shared" si="61"/>
        <v>-</v>
      </c>
      <c r="V617">
        <v>1980</v>
      </c>
      <c r="W617">
        <v>1981</v>
      </c>
      <c r="X617">
        <v>1982</v>
      </c>
      <c r="Y617">
        <v>1983</v>
      </c>
      <c r="Z617">
        <v>1984</v>
      </c>
      <c r="AA617">
        <v>1985</v>
      </c>
      <c r="AB617">
        <v>1986</v>
      </c>
      <c r="AC617">
        <v>1987</v>
      </c>
      <c r="AD617">
        <v>1988</v>
      </c>
      <c r="AE617">
        <v>1989</v>
      </c>
      <c r="AF617">
        <v>1990</v>
      </c>
      <c r="AG617">
        <v>1991</v>
      </c>
      <c r="AH617">
        <v>1992</v>
      </c>
      <c r="AI617">
        <v>1993</v>
      </c>
      <c r="AJ617">
        <v>1994</v>
      </c>
      <c r="AK617">
        <v>1995</v>
      </c>
      <c r="AL617">
        <v>1996</v>
      </c>
      <c r="AM617">
        <v>1997</v>
      </c>
      <c r="AN617">
        <v>1998</v>
      </c>
      <c r="AO617">
        <v>1999</v>
      </c>
      <c r="AP617">
        <v>2000</v>
      </c>
      <c r="AQ617">
        <v>2001</v>
      </c>
      <c r="AR617">
        <v>2002</v>
      </c>
      <c r="AS617">
        <v>2003</v>
      </c>
      <c r="AT617">
        <v>2004</v>
      </c>
      <c r="AU617">
        <v>2005</v>
      </c>
      <c r="AV617">
        <v>2006</v>
      </c>
      <c r="AW617">
        <v>2007</v>
      </c>
    </row>
    <row r="618" spans="1:61" ht="15" customHeight="1" x14ac:dyDescent="0.25">
      <c r="A618" t="s">
        <v>1240</v>
      </c>
      <c r="C618" s="77"/>
      <c r="D618" t="s">
        <v>13</v>
      </c>
      <c r="E618" s="45" t="s">
        <v>12</v>
      </c>
      <c r="F618" s="7" t="s">
        <v>1303</v>
      </c>
      <c r="G618" s="45" t="s">
        <v>1527</v>
      </c>
      <c r="H618" s="45" t="s">
        <v>1528</v>
      </c>
      <c r="I618">
        <f t="shared" si="59"/>
        <v>1980</v>
      </c>
      <c r="J618">
        <f t="shared" si="62"/>
        <v>2007</v>
      </c>
      <c r="K618" s="2" t="str">
        <f t="shared" si="61"/>
        <v>-</v>
      </c>
      <c r="V618">
        <v>1980</v>
      </c>
      <c r="W618">
        <v>1981</v>
      </c>
      <c r="X618">
        <v>1982</v>
      </c>
      <c r="Y618">
        <v>1983</v>
      </c>
      <c r="Z618">
        <v>1984</v>
      </c>
      <c r="AA618">
        <v>1985</v>
      </c>
      <c r="AB618">
        <v>1986</v>
      </c>
      <c r="AC618">
        <v>1987</v>
      </c>
      <c r="AD618">
        <v>1988</v>
      </c>
      <c r="AE618">
        <v>1989</v>
      </c>
      <c r="AF618">
        <v>1990</v>
      </c>
      <c r="AG618">
        <v>1991</v>
      </c>
      <c r="AH618">
        <v>1992</v>
      </c>
      <c r="AI618">
        <v>1993</v>
      </c>
      <c r="AJ618">
        <v>1994</v>
      </c>
      <c r="AK618">
        <v>1995</v>
      </c>
      <c r="AL618">
        <v>1996</v>
      </c>
      <c r="AM618">
        <v>1997</v>
      </c>
      <c r="AN618">
        <v>1998</v>
      </c>
      <c r="AO618">
        <v>1999</v>
      </c>
      <c r="AP618">
        <v>2000</v>
      </c>
      <c r="AQ618">
        <v>2001</v>
      </c>
      <c r="AR618">
        <v>2002</v>
      </c>
      <c r="AS618">
        <v>2003</v>
      </c>
      <c r="AT618">
        <v>2004</v>
      </c>
      <c r="AU618">
        <v>2005</v>
      </c>
      <c r="AV618">
        <v>2006</v>
      </c>
      <c r="AW618">
        <v>2007</v>
      </c>
    </row>
    <row r="619" spans="1:61" ht="15" customHeight="1" x14ac:dyDescent="0.25">
      <c r="A619" t="s">
        <v>1240</v>
      </c>
      <c r="C619" s="77"/>
      <c r="D619" t="s">
        <v>14</v>
      </c>
      <c r="E619" s="45" t="s">
        <v>12</v>
      </c>
      <c r="F619" s="7" t="s">
        <v>1303</v>
      </c>
      <c r="G619" s="45" t="s">
        <v>1529</v>
      </c>
      <c r="H619" s="45" t="s">
        <v>1530</v>
      </c>
      <c r="I619">
        <f t="shared" si="59"/>
        <v>1980</v>
      </c>
      <c r="J619">
        <f t="shared" si="62"/>
        <v>2007</v>
      </c>
      <c r="K619" s="2" t="str">
        <f t="shared" si="61"/>
        <v>-</v>
      </c>
      <c r="V619">
        <v>1980</v>
      </c>
      <c r="W619">
        <v>1981</v>
      </c>
      <c r="X619">
        <v>1982</v>
      </c>
      <c r="Y619">
        <v>1983</v>
      </c>
      <c r="Z619">
        <v>1984</v>
      </c>
      <c r="AA619">
        <v>1985</v>
      </c>
      <c r="AB619">
        <v>1986</v>
      </c>
      <c r="AC619">
        <v>1987</v>
      </c>
      <c r="AD619">
        <v>1988</v>
      </c>
      <c r="AE619">
        <v>1989</v>
      </c>
      <c r="AF619">
        <v>1990</v>
      </c>
      <c r="AG619">
        <v>1991</v>
      </c>
      <c r="AH619">
        <v>1992</v>
      </c>
      <c r="AI619">
        <v>1993</v>
      </c>
      <c r="AJ619">
        <v>1994</v>
      </c>
      <c r="AK619">
        <v>1995</v>
      </c>
      <c r="AL619">
        <v>1996</v>
      </c>
      <c r="AM619">
        <v>1997</v>
      </c>
      <c r="AN619">
        <v>1998</v>
      </c>
      <c r="AO619">
        <v>1999</v>
      </c>
      <c r="AP619">
        <v>2000</v>
      </c>
      <c r="AQ619">
        <v>2001</v>
      </c>
      <c r="AR619">
        <v>2002</v>
      </c>
      <c r="AS619">
        <v>2003</v>
      </c>
      <c r="AT619">
        <v>2004</v>
      </c>
      <c r="AU619">
        <v>2005</v>
      </c>
      <c r="AV619">
        <v>2006</v>
      </c>
      <c r="AW619">
        <v>2007</v>
      </c>
    </row>
    <row r="620" spans="1:61" ht="15" customHeight="1" x14ac:dyDescent="0.25">
      <c r="C620" s="63"/>
      <c r="E620" s="45"/>
      <c r="G620" s="45"/>
      <c r="H620" s="45"/>
    </row>
    <row r="621" spans="1:61" ht="15" customHeight="1" x14ac:dyDescent="0.25">
      <c r="A621" t="s">
        <v>1241</v>
      </c>
      <c r="B621" s="1" t="str">
        <f>A621&amp;MIN(I621:I628)&amp;"(-"&amp;MAX(J621:J628)&amp;")"</f>
        <v>FAM1986(-2019)</v>
      </c>
      <c r="C621" s="77"/>
      <c r="D621" t="s">
        <v>112</v>
      </c>
      <c r="E621" s="45" t="s">
        <v>144</v>
      </c>
      <c r="G621" s="45" t="s">
        <v>144</v>
      </c>
      <c r="H621" s="45" t="s">
        <v>1596</v>
      </c>
      <c r="I621">
        <f t="shared" ref="I621:I628" si="63">MIN(L621:BT621)</f>
        <v>1986</v>
      </c>
      <c r="J621">
        <f t="shared" si="62"/>
        <v>2019</v>
      </c>
      <c r="K621" s="2" t="str">
        <f t="shared" ref="K621:K628" si="64">IF(J621-I621+1-COUNTA(L621:BT621)=0, "-", "Yes")</f>
        <v>-</v>
      </c>
      <c r="AB621">
        <v>1986</v>
      </c>
      <c r="AC621">
        <v>1987</v>
      </c>
      <c r="AD621">
        <v>1988</v>
      </c>
      <c r="AE621">
        <v>1989</v>
      </c>
      <c r="AF621">
        <v>1990</v>
      </c>
      <c r="AG621">
        <v>1991</v>
      </c>
      <c r="AH621">
        <v>1992</v>
      </c>
      <c r="AI621">
        <v>1993</v>
      </c>
      <c r="AJ621">
        <v>1994</v>
      </c>
      <c r="AK621">
        <v>1995</v>
      </c>
      <c r="AL621">
        <v>1996</v>
      </c>
      <c r="AM621">
        <v>1997</v>
      </c>
      <c r="AN621">
        <v>1998</v>
      </c>
      <c r="AO621">
        <v>1999</v>
      </c>
      <c r="AP621">
        <v>2000</v>
      </c>
      <c r="AQ621">
        <v>2001</v>
      </c>
      <c r="AR621">
        <v>2002</v>
      </c>
      <c r="AS621">
        <v>2003</v>
      </c>
      <c r="AT621">
        <v>2004</v>
      </c>
      <c r="AU621">
        <v>2005</v>
      </c>
      <c r="AV621">
        <v>2006</v>
      </c>
      <c r="AW621">
        <v>2007</v>
      </c>
      <c r="AX621">
        <v>2008</v>
      </c>
      <c r="AY621">
        <v>2009</v>
      </c>
      <c r="AZ621">
        <v>2010</v>
      </c>
      <c r="BA621">
        <v>2011</v>
      </c>
      <c r="BB621">
        <v>2012</v>
      </c>
      <c r="BC621">
        <v>2013</v>
      </c>
      <c r="BD621">
        <v>2014</v>
      </c>
      <c r="BE621">
        <v>2015</v>
      </c>
      <c r="BF621">
        <v>2016</v>
      </c>
      <c r="BG621">
        <v>2017</v>
      </c>
      <c r="BH621">
        <v>2018</v>
      </c>
      <c r="BI621">
        <v>2019</v>
      </c>
    </row>
    <row r="622" spans="1:61" ht="15" customHeight="1" x14ac:dyDescent="0.25">
      <c r="A622" t="s">
        <v>1241</v>
      </c>
      <c r="C622" s="77"/>
      <c r="D622" t="s">
        <v>114</v>
      </c>
      <c r="E622" s="45" t="s">
        <v>145</v>
      </c>
      <c r="G622" s="45" t="s">
        <v>145</v>
      </c>
      <c r="H622" s="45" t="s">
        <v>1597</v>
      </c>
      <c r="I622">
        <f t="shared" si="63"/>
        <v>1986</v>
      </c>
      <c r="J622">
        <f t="shared" si="62"/>
        <v>2019</v>
      </c>
      <c r="K622" s="2" t="str">
        <f t="shared" si="64"/>
        <v>-</v>
      </c>
      <c r="AB622">
        <v>1986</v>
      </c>
      <c r="AC622">
        <v>1987</v>
      </c>
      <c r="AD622">
        <v>1988</v>
      </c>
      <c r="AE622">
        <v>1989</v>
      </c>
      <c r="AF622">
        <v>1990</v>
      </c>
      <c r="AG622">
        <v>1991</v>
      </c>
      <c r="AH622">
        <v>1992</v>
      </c>
      <c r="AI622">
        <v>1993</v>
      </c>
      <c r="AJ622">
        <v>1994</v>
      </c>
      <c r="AK622">
        <v>1995</v>
      </c>
      <c r="AL622">
        <v>1996</v>
      </c>
      <c r="AM622">
        <v>1997</v>
      </c>
      <c r="AN622">
        <v>1998</v>
      </c>
      <c r="AO622">
        <v>1999</v>
      </c>
      <c r="AP622">
        <v>2000</v>
      </c>
      <c r="AQ622">
        <v>2001</v>
      </c>
      <c r="AR622">
        <v>2002</v>
      </c>
      <c r="AS622">
        <v>2003</v>
      </c>
      <c r="AT622">
        <v>2004</v>
      </c>
      <c r="AU622">
        <v>2005</v>
      </c>
      <c r="AV622">
        <v>2006</v>
      </c>
      <c r="AW622">
        <v>2007</v>
      </c>
      <c r="AX622">
        <v>2008</v>
      </c>
      <c r="AY622">
        <v>2009</v>
      </c>
      <c r="AZ622">
        <v>2010</v>
      </c>
      <c r="BA622">
        <v>2011</v>
      </c>
      <c r="BB622">
        <v>2012</v>
      </c>
      <c r="BC622">
        <v>2013</v>
      </c>
      <c r="BD622">
        <v>2014</v>
      </c>
      <c r="BE622">
        <v>2015</v>
      </c>
      <c r="BF622">
        <v>2016</v>
      </c>
      <c r="BG622">
        <v>2017</v>
      </c>
      <c r="BH622">
        <v>2018</v>
      </c>
      <c r="BI622">
        <v>2019</v>
      </c>
    </row>
    <row r="623" spans="1:61" ht="15" customHeight="1" x14ac:dyDescent="0.25">
      <c r="A623" t="s">
        <v>1241</v>
      </c>
      <c r="C623" s="77"/>
      <c r="D623" t="s">
        <v>39</v>
      </c>
      <c r="E623" s="45" t="s">
        <v>146</v>
      </c>
      <c r="F623" s="7" t="s">
        <v>1303</v>
      </c>
      <c r="G623" s="45" t="s">
        <v>146</v>
      </c>
      <c r="H623" s="45" t="s">
        <v>1593</v>
      </c>
      <c r="I623">
        <f t="shared" si="63"/>
        <v>1986</v>
      </c>
      <c r="J623">
        <f t="shared" si="62"/>
        <v>2019</v>
      </c>
      <c r="K623" s="2" t="str">
        <f t="shared" si="64"/>
        <v>-</v>
      </c>
      <c r="AB623">
        <v>1986</v>
      </c>
      <c r="AC623">
        <v>1987</v>
      </c>
      <c r="AD623">
        <v>1988</v>
      </c>
      <c r="AE623">
        <v>1989</v>
      </c>
      <c r="AF623">
        <v>1990</v>
      </c>
      <c r="AG623">
        <v>1991</v>
      </c>
      <c r="AH623">
        <v>1992</v>
      </c>
      <c r="AI623">
        <v>1993</v>
      </c>
      <c r="AJ623">
        <v>1994</v>
      </c>
      <c r="AK623">
        <v>1995</v>
      </c>
      <c r="AL623">
        <v>1996</v>
      </c>
      <c r="AM623">
        <v>1997</v>
      </c>
      <c r="AN623">
        <v>1998</v>
      </c>
      <c r="AO623">
        <v>1999</v>
      </c>
      <c r="AP623">
        <v>2000</v>
      </c>
      <c r="AQ623">
        <v>2001</v>
      </c>
      <c r="AR623">
        <v>2002</v>
      </c>
      <c r="AS623">
        <v>2003</v>
      </c>
      <c r="AT623">
        <v>2004</v>
      </c>
      <c r="AU623">
        <v>2005</v>
      </c>
      <c r="AV623">
        <v>2006</v>
      </c>
      <c r="AW623">
        <v>2007</v>
      </c>
      <c r="AX623">
        <v>2008</v>
      </c>
      <c r="AY623">
        <v>2009</v>
      </c>
      <c r="AZ623">
        <v>2010</v>
      </c>
      <c r="BA623">
        <v>2011</v>
      </c>
      <c r="BB623">
        <v>2012</v>
      </c>
      <c r="BC623">
        <v>2013</v>
      </c>
      <c r="BD623">
        <v>2014</v>
      </c>
      <c r="BE623">
        <v>2015</v>
      </c>
      <c r="BF623">
        <v>2016</v>
      </c>
      <c r="BG623">
        <v>2017</v>
      </c>
      <c r="BH623">
        <v>2018</v>
      </c>
      <c r="BI623">
        <v>2019</v>
      </c>
    </row>
    <row r="624" spans="1:61" ht="15" customHeight="1" x14ac:dyDescent="0.25">
      <c r="A624" t="s">
        <v>1241</v>
      </c>
      <c r="C624" s="77"/>
      <c r="D624" t="s">
        <v>41</v>
      </c>
      <c r="E624" s="45" t="s">
        <v>42</v>
      </c>
      <c r="F624" s="7"/>
      <c r="G624" s="45" t="s">
        <v>42</v>
      </c>
      <c r="H624" s="45" t="s">
        <v>2750</v>
      </c>
      <c r="I624">
        <f t="shared" si="63"/>
        <v>2019</v>
      </c>
      <c r="J624">
        <f>MAX(L624:BT624)</f>
        <v>2019</v>
      </c>
      <c r="K624" s="2" t="str">
        <f t="shared" si="64"/>
        <v>-</v>
      </c>
      <c r="BI624">
        <v>2019</v>
      </c>
    </row>
    <row r="625" spans="1:61" ht="15" customHeight="1" x14ac:dyDescent="0.25">
      <c r="A625" t="s">
        <v>1241</v>
      </c>
      <c r="C625" s="77"/>
      <c r="D625" t="s">
        <v>147</v>
      </c>
      <c r="E625" s="45" t="s">
        <v>148</v>
      </c>
      <c r="G625" s="45" t="s">
        <v>148</v>
      </c>
      <c r="H625" s="45" t="s">
        <v>1594</v>
      </c>
      <c r="I625">
        <f t="shared" si="63"/>
        <v>1986</v>
      </c>
      <c r="J625">
        <f>MAX(L625:BT625)</f>
        <v>2019</v>
      </c>
      <c r="K625" s="2" t="str">
        <f t="shared" si="64"/>
        <v>-</v>
      </c>
      <c r="AB625">
        <v>1986</v>
      </c>
      <c r="AC625">
        <v>1987</v>
      </c>
      <c r="AD625">
        <v>1988</v>
      </c>
      <c r="AE625">
        <v>1989</v>
      </c>
      <c r="AF625">
        <v>1990</v>
      </c>
      <c r="AG625">
        <v>1991</v>
      </c>
      <c r="AH625">
        <v>1992</v>
      </c>
      <c r="AI625">
        <v>1993</v>
      </c>
      <c r="AJ625">
        <v>1994</v>
      </c>
      <c r="AK625">
        <v>1995</v>
      </c>
      <c r="AL625">
        <v>1996</v>
      </c>
      <c r="AM625">
        <v>1997</v>
      </c>
      <c r="AN625">
        <v>1998</v>
      </c>
      <c r="AO625">
        <v>1999</v>
      </c>
      <c r="AP625">
        <v>2000</v>
      </c>
      <c r="AQ625">
        <v>2001</v>
      </c>
      <c r="AR625">
        <v>2002</v>
      </c>
      <c r="AS625">
        <v>2003</v>
      </c>
      <c r="AT625">
        <v>2004</v>
      </c>
      <c r="AU625">
        <v>2005</v>
      </c>
      <c r="AV625">
        <v>2006</v>
      </c>
      <c r="AW625">
        <v>2007</v>
      </c>
      <c r="AX625">
        <v>2008</v>
      </c>
      <c r="AY625">
        <v>2009</v>
      </c>
      <c r="AZ625">
        <v>2010</v>
      </c>
      <c r="BA625">
        <v>2011</v>
      </c>
      <c r="BB625">
        <v>2012</v>
      </c>
      <c r="BC625">
        <v>2013</v>
      </c>
      <c r="BD625">
        <v>2014</v>
      </c>
      <c r="BE625">
        <v>2015</v>
      </c>
      <c r="BF625">
        <v>2016</v>
      </c>
      <c r="BG625">
        <v>2017</v>
      </c>
      <c r="BH625">
        <v>2018</v>
      </c>
      <c r="BI625">
        <v>2019</v>
      </c>
    </row>
    <row r="626" spans="1:61" ht="15" customHeight="1" x14ac:dyDescent="0.25">
      <c r="A626" t="s">
        <v>1241</v>
      </c>
      <c r="C626" s="77"/>
      <c r="D626" t="s">
        <v>45</v>
      </c>
      <c r="E626" s="45" t="s">
        <v>46</v>
      </c>
      <c r="G626" s="45" t="s">
        <v>2751</v>
      </c>
      <c r="H626" s="45" t="s">
        <v>2752</v>
      </c>
      <c r="I626">
        <f t="shared" si="63"/>
        <v>2019</v>
      </c>
      <c r="J626">
        <f>MAX(L626:BT626)</f>
        <v>2019</v>
      </c>
      <c r="K626" s="2" t="str">
        <f t="shared" si="64"/>
        <v>-</v>
      </c>
      <c r="BI626">
        <v>2019</v>
      </c>
    </row>
    <row r="627" spans="1:61" ht="15" customHeight="1" x14ac:dyDescent="0.25">
      <c r="A627" t="s">
        <v>1241</v>
      </c>
      <c r="C627" s="77"/>
      <c r="D627" t="s">
        <v>149</v>
      </c>
      <c r="E627" s="45" t="s">
        <v>150</v>
      </c>
      <c r="G627" s="45" t="s">
        <v>150</v>
      </c>
      <c r="H627" s="45" t="s">
        <v>1595</v>
      </c>
      <c r="I627">
        <f t="shared" si="63"/>
        <v>1986</v>
      </c>
      <c r="J627">
        <f>MAX(L627:BT627)</f>
        <v>2019</v>
      </c>
      <c r="K627" s="2" t="str">
        <f t="shared" si="64"/>
        <v>-</v>
      </c>
      <c r="AB627">
        <v>1986</v>
      </c>
      <c r="AC627">
        <v>1987</v>
      </c>
      <c r="AD627">
        <v>1988</v>
      </c>
      <c r="AE627">
        <v>1989</v>
      </c>
      <c r="AF627">
        <v>1990</v>
      </c>
      <c r="AG627">
        <v>1991</v>
      </c>
      <c r="AH627">
        <v>1992</v>
      </c>
      <c r="AI627">
        <v>1993</v>
      </c>
      <c r="AJ627">
        <v>1994</v>
      </c>
      <c r="AK627">
        <v>1995</v>
      </c>
      <c r="AL627">
        <v>1996</v>
      </c>
      <c r="AM627">
        <v>1997</v>
      </c>
      <c r="AN627">
        <v>1998</v>
      </c>
      <c r="AO627">
        <v>1999</v>
      </c>
      <c r="AP627">
        <v>2000</v>
      </c>
      <c r="AQ627">
        <v>2001</v>
      </c>
      <c r="AR627">
        <v>2002</v>
      </c>
      <c r="AS627">
        <v>2003</v>
      </c>
      <c r="AT627">
        <v>2004</v>
      </c>
      <c r="AU627">
        <v>2005</v>
      </c>
      <c r="AV627">
        <v>2006</v>
      </c>
      <c r="AW627">
        <v>2007</v>
      </c>
      <c r="AX627">
        <v>2008</v>
      </c>
      <c r="AY627">
        <v>2009</v>
      </c>
      <c r="AZ627">
        <v>2010</v>
      </c>
      <c r="BA627">
        <v>2011</v>
      </c>
      <c r="BB627">
        <v>2012</v>
      </c>
      <c r="BC627">
        <v>2013</v>
      </c>
      <c r="BD627">
        <v>2014</v>
      </c>
      <c r="BE627">
        <v>2015</v>
      </c>
      <c r="BF627">
        <v>2016</v>
      </c>
      <c r="BG627">
        <v>2017</v>
      </c>
      <c r="BH627">
        <v>2018</v>
      </c>
      <c r="BI627">
        <v>2019</v>
      </c>
    </row>
    <row r="628" spans="1:61" ht="15" customHeight="1" x14ac:dyDescent="0.25">
      <c r="A628" t="s">
        <v>1241</v>
      </c>
      <c r="C628" s="77"/>
      <c r="D628" t="s">
        <v>21</v>
      </c>
      <c r="E628" s="45" t="s">
        <v>12</v>
      </c>
      <c r="F628" s="7" t="s">
        <v>1303</v>
      </c>
      <c r="G628" s="45" t="s">
        <v>733</v>
      </c>
      <c r="H628" s="45" t="s">
        <v>1533</v>
      </c>
      <c r="I628">
        <f t="shared" si="63"/>
        <v>1986</v>
      </c>
      <c r="J628">
        <f>MAX(L628:BT628)</f>
        <v>2019</v>
      </c>
      <c r="K628" s="2" t="str">
        <f t="shared" si="64"/>
        <v>-</v>
      </c>
      <c r="AB628">
        <v>1986</v>
      </c>
      <c r="AC628">
        <v>1987</v>
      </c>
      <c r="AD628">
        <v>1988</v>
      </c>
      <c r="AE628">
        <v>1989</v>
      </c>
      <c r="AF628">
        <v>1990</v>
      </c>
      <c r="AG628">
        <v>1991</v>
      </c>
      <c r="AH628">
        <v>1992</v>
      </c>
      <c r="AI628">
        <v>1993</v>
      </c>
      <c r="AJ628">
        <v>1994</v>
      </c>
      <c r="AK628">
        <v>1995</v>
      </c>
      <c r="AL628">
        <v>1996</v>
      </c>
      <c r="AM628">
        <v>1997</v>
      </c>
      <c r="AN628">
        <v>1998</v>
      </c>
      <c r="AO628">
        <v>1999</v>
      </c>
      <c r="AP628">
        <v>2000</v>
      </c>
      <c r="AQ628">
        <v>2001</v>
      </c>
      <c r="AR628">
        <v>2002</v>
      </c>
      <c r="AS628">
        <v>2003</v>
      </c>
      <c r="AT628">
        <v>2004</v>
      </c>
      <c r="AU628">
        <v>2005</v>
      </c>
      <c r="AV628">
        <v>2006</v>
      </c>
      <c r="AW628">
        <v>2007</v>
      </c>
      <c r="AX628">
        <v>2008</v>
      </c>
      <c r="AY628">
        <v>2009</v>
      </c>
      <c r="AZ628">
        <v>2010</v>
      </c>
      <c r="BA628">
        <v>2011</v>
      </c>
      <c r="BB628">
        <v>2012</v>
      </c>
      <c r="BC628">
        <v>2013</v>
      </c>
      <c r="BD628">
        <v>2014</v>
      </c>
      <c r="BE628">
        <v>2015</v>
      </c>
      <c r="BF628">
        <v>2016</v>
      </c>
      <c r="BG628">
        <v>2017</v>
      </c>
      <c r="BH628">
        <v>2018</v>
      </c>
      <c r="BI628">
        <v>2019</v>
      </c>
    </row>
    <row r="629" spans="1:61" ht="15" customHeight="1" x14ac:dyDescent="0.25">
      <c r="C629" s="63"/>
      <c r="E629" s="45"/>
      <c r="G629" s="45"/>
      <c r="H629" s="45"/>
    </row>
    <row r="630" spans="1:61" ht="15" customHeight="1" x14ac:dyDescent="0.25">
      <c r="A630" t="s">
        <v>1242</v>
      </c>
      <c r="B630" s="1" t="str">
        <f>A630&amp;J630</f>
        <v>FOB1970</v>
      </c>
      <c r="C630" s="77"/>
      <c r="D630" t="s">
        <v>154</v>
      </c>
      <c r="E630" s="45" t="s">
        <v>155</v>
      </c>
      <c r="G630" s="45" t="s">
        <v>155</v>
      </c>
      <c r="H630" s="45" t="s">
        <v>1615</v>
      </c>
      <c r="J630">
        <f t="shared" si="62"/>
        <v>1970</v>
      </c>
      <c r="L630">
        <v>1970</v>
      </c>
    </row>
    <row r="631" spans="1:61" ht="15" customHeight="1" x14ac:dyDescent="0.25">
      <c r="A631" t="s">
        <v>1242</v>
      </c>
      <c r="C631" s="77"/>
      <c r="D631" t="s">
        <v>156</v>
      </c>
      <c r="E631" s="45" t="s">
        <v>36</v>
      </c>
      <c r="G631" s="45" t="s">
        <v>36</v>
      </c>
      <c r="H631" s="45" t="s">
        <v>1545</v>
      </c>
      <c r="J631">
        <f t="shared" si="62"/>
        <v>1970</v>
      </c>
      <c r="L631">
        <v>1970</v>
      </c>
    </row>
    <row r="632" spans="1:61" ht="15" customHeight="1" x14ac:dyDescent="0.25">
      <c r="A632" t="s">
        <v>1242</v>
      </c>
      <c r="C632" s="77"/>
      <c r="D632" t="s">
        <v>157</v>
      </c>
      <c r="E632" s="45" t="s">
        <v>158</v>
      </c>
      <c r="G632" s="45" t="s">
        <v>158</v>
      </c>
      <c r="H632" s="45" t="s">
        <v>1616</v>
      </c>
      <c r="J632">
        <f t="shared" si="62"/>
        <v>1970</v>
      </c>
      <c r="L632">
        <v>1970</v>
      </c>
    </row>
    <row r="633" spans="1:61" ht="15" customHeight="1" x14ac:dyDescent="0.25">
      <c r="A633" t="s">
        <v>1242</v>
      </c>
      <c r="C633" s="77"/>
      <c r="D633" t="s">
        <v>159</v>
      </c>
      <c r="E633" s="45" t="s">
        <v>160</v>
      </c>
      <c r="G633" s="45" t="s">
        <v>1617</v>
      </c>
      <c r="H633" s="45" t="s">
        <v>1618</v>
      </c>
      <c r="J633">
        <f t="shared" si="62"/>
        <v>1970</v>
      </c>
      <c r="L633">
        <v>1970</v>
      </c>
    </row>
    <row r="634" spans="1:61" ht="15" customHeight="1" x14ac:dyDescent="0.25">
      <c r="A634" t="s">
        <v>1242</v>
      </c>
      <c r="C634" s="77"/>
      <c r="D634" t="s">
        <v>161</v>
      </c>
      <c r="E634" s="45" t="s">
        <v>162</v>
      </c>
      <c r="G634" s="45" t="s">
        <v>162</v>
      </c>
      <c r="H634" s="45" t="s">
        <v>1619</v>
      </c>
      <c r="J634">
        <f t="shared" si="62"/>
        <v>1970</v>
      </c>
      <c r="L634">
        <v>1970</v>
      </c>
    </row>
    <row r="635" spans="1:61" ht="15" customHeight="1" x14ac:dyDescent="0.25">
      <c r="A635" t="s">
        <v>1242</v>
      </c>
      <c r="C635" s="77"/>
      <c r="D635" t="s">
        <v>163</v>
      </c>
      <c r="E635" s="45" t="s">
        <v>164</v>
      </c>
      <c r="G635" s="45" t="s">
        <v>1620</v>
      </c>
      <c r="H635" s="45" t="s">
        <v>1621</v>
      </c>
      <c r="J635">
        <f t="shared" si="62"/>
        <v>1970</v>
      </c>
      <c r="L635">
        <v>1970</v>
      </c>
    </row>
    <row r="636" spans="1:61" ht="15" customHeight="1" x14ac:dyDescent="0.25">
      <c r="A636" t="s">
        <v>1242</v>
      </c>
      <c r="C636" s="77"/>
      <c r="D636" t="s">
        <v>165</v>
      </c>
      <c r="E636" s="45" t="s">
        <v>166</v>
      </c>
      <c r="G636" s="45" t="s">
        <v>166</v>
      </c>
      <c r="H636" s="45" t="s">
        <v>1622</v>
      </c>
      <c r="J636">
        <f t="shared" si="62"/>
        <v>1970</v>
      </c>
      <c r="L636">
        <v>1970</v>
      </c>
    </row>
    <row r="637" spans="1:61" ht="15" customHeight="1" x14ac:dyDescent="0.25">
      <c r="A637" t="s">
        <v>1242</v>
      </c>
      <c r="C637" s="77"/>
      <c r="D637" t="s">
        <v>167</v>
      </c>
      <c r="E637" s="45" t="s">
        <v>168</v>
      </c>
      <c r="G637" s="45" t="s">
        <v>168</v>
      </c>
      <c r="H637" s="45" t="s">
        <v>1623</v>
      </c>
      <c r="J637">
        <f t="shared" si="62"/>
        <v>1970</v>
      </c>
      <c r="L637">
        <v>1970</v>
      </c>
    </row>
    <row r="638" spans="1:61" ht="15" customHeight="1" x14ac:dyDescent="0.25">
      <c r="A638" t="s">
        <v>1242</v>
      </c>
      <c r="C638" s="77"/>
      <c r="D638" t="s">
        <v>21</v>
      </c>
      <c r="E638" s="45" t="s">
        <v>12</v>
      </c>
      <c r="F638" s="7" t="s">
        <v>1303</v>
      </c>
      <c r="G638" s="45" t="s">
        <v>733</v>
      </c>
      <c r="H638" s="45" t="s">
        <v>1533</v>
      </c>
      <c r="J638">
        <f t="shared" si="62"/>
        <v>1970</v>
      </c>
      <c r="L638">
        <v>1970</v>
      </c>
    </row>
    <row r="639" spans="1:61" ht="15" customHeight="1" x14ac:dyDescent="0.25">
      <c r="A639" t="s">
        <v>1242</v>
      </c>
      <c r="C639" s="77"/>
      <c r="D639" t="s">
        <v>169</v>
      </c>
      <c r="E639" s="45" t="s">
        <v>170</v>
      </c>
      <c r="G639" s="45" t="s">
        <v>1624</v>
      </c>
      <c r="H639" s="45" t="s">
        <v>1625</v>
      </c>
      <c r="J639">
        <f t="shared" si="62"/>
        <v>1970</v>
      </c>
      <c r="L639">
        <v>1970</v>
      </c>
    </row>
    <row r="640" spans="1:61" ht="15" customHeight="1" x14ac:dyDescent="0.25">
      <c r="C640" s="63"/>
      <c r="E640" s="45"/>
      <c r="G640" s="45"/>
      <c r="H640" s="45"/>
    </row>
    <row r="641" spans="1:61" ht="15" customHeight="1" x14ac:dyDescent="0.25">
      <c r="A641" t="s">
        <v>1243</v>
      </c>
      <c r="B641" s="1" t="str">
        <f>A641&amp;J641</f>
        <v>FTDB2012</v>
      </c>
      <c r="C641" s="77"/>
      <c r="D641" t="s">
        <v>171</v>
      </c>
      <c r="E641" s="45" t="s">
        <v>172</v>
      </c>
      <c r="G641" s="45" t="s">
        <v>172</v>
      </c>
      <c r="H641" s="45" t="s">
        <v>1598</v>
      </c>
      <c r="J641">
        <f t="shared" si="62"/>
        <v>2012</v>
      </c>
      <c r="BB641">
        <v>2012</v>
      </c>
    </row>
    <row r="642" spans="1:61" ht="15" customHeight="1" x14ac:dyDescent="0.25">
      <c r="A642" t="s">
        <v>1243</v>
      </c>
      <c r="C642" s="77"/>
      <c r="D642" t="s">
        <v>173</v>
      </c>
      <c r="E642" s="45" t="s">
        <v>174</v>
      </c>
      <c r="G642" s="45" t="s">
        <v>174</v>
      </c>
      <c r="H642" s="45" t="s">
        <v>1599</v>
      </c>
      <c r="J642">
        <f t="shared" si="62"/>
        <v>2012</v>
      </c>
      <c r="BB642">
        <v>2012</v>
      </c>
    </row>
    <row r="643" spans="1:61" ht="15" customHeight="1" x14ac:dyDescent="0.25">
      <c r="A643" t="s">
        <v>1243</v>
      </c>
      <c r="C643" s="77"/>
      <c r="D643" t="s">
        <v>175</v>
      </c>
      <c r="E643" s="45" t="s">
        <v>176</v>
      </c>
      <c r="G643" s="45" t="s">
        <v>176</v>
      </c>
      <c r="H643" s="45" t="s">
        <v>1600</v>
      </c>
      <c r="J643">
        <f t="shared" si="62"/>
        <v>2012</v>
      </c>
      <c r="BB643">
        <v>2012</v>
      </c>
    </row>
    <row r="644" spans="1:61" ht="15" customHeight="1" x14ac:dyDescent="0.25">
      <c r="A644" t="s">
        <v>1243</v>
      </c>
      <c r="C644" s="77"/>
      <c r="D644" t="s">
        <v>177</v>
      </c>
      <c r="E644" s="45" t="s">
        <v>178</v>
      </c>
      <c r="G644" s="45" t="s">
        <v>1601</v>
      </c>
      <c r="H644" s="45" t="s">
        <v>1602</v>
      </c>
      <c r="J644">
        <f t="shared" si="62"/>
        <v>2012</v>
      </c>
      <c r="BB644">
        <v>2012</v>
      </c>
    </row>
    <row r="645" spans="1:61" ht="15" customHeight="1" x14ac:dyDescent="0.25">
      <c r="A645" t="s">
        <v>1243</v>
      </c>
      <c r="C645" s="77"/>
      <c r="D645" t="s">
        <v>179</v>
      </c>
      <c r="E645" s="45" t="s">
        <v>180</v>
      </c>
      <c r="G645" s="45" t="s">
        <v>180</v>
      </c>
      <c r="H645" s="45" t="s">
        <v>1603</v>
      </c>
      <c r="J645">
        <f t="shared" si="62"/>
        <v>2012</v>
      </c>
      <c r="BB645">
        <v>2012</v>
      </c>
    </row>
    <row r="646" spans="1:61" ht="15" customHeight="1" x14ac:dyDescent="0.25">
      <c r="A646" t="s">
        <v>1243</v>
      </c>
      <c r="C646" s="77"/>
      <c r="D646" t="s">
        <v>181</v>
      </c>
      <c r="E646" s="45" t="s">
        <v>182</v>
      </c>
      <c r="G646" s="45" t="s">
        <v>1607</v>
      </c>
      <c r="H646" s="45" t="s">
        <v>1608</v>
      </c>
      <c r="J646">
        <f t="shared" ref="J646:J711" si="65">MAX(L646:BT646)</f>
        <v>2012</v>
      </c>
      <c r="BB646">
        <v>2012</v>
      </c>
    </row>
    <row r="647" spans="1:61" ht="15" customHeight="1" x14ac:dyDescent="0.25">
      <c r="A647" t="s">
        <v>1243</v>
      </c>
      <c r="C647" s="77"/>
      <c r="D647" t="s">
        <v>183</v>
      </c>
      <c r="E647" s="45" t="s">
        <v>184</v>
      </c>
      <c r="G647" s="45" t="s">
        <v>184</v>
      </c>
      <c r="H647" s="45" t="s">
        <v>1557</v>
      </c>
      <c r="J647">
        <f t="shared" si="65"/>
        <v>2012</v>
      </c>
      <c r="BB647">
        <v>2012</v>
      </c>
    </row>
    <row r="648" spans="1:61" ht="15" customHeight="1" x14ac:dyDescent="0.25">
      <c r="A648" t="s">
        <v>1243</v>
      </c>
      <c r="C648" s="77"/>
      <c r="D648" t="s">
        <v>185</v>
      </c>
      <c r="E648" s="45" t="s">
        <v>186</v>
      </c>
      <c r="G648" s="45" t="s">
        <v>186</v>
      </c>
      <c r="H648" s="45" t="s">
        <v>1604</v>
      </c>
      <c r="J648">
        <f t="shared" si="65"/>
        <v>2012</v>
      </c>
      <c r="BB648">
        <v>2012</v>
      </c>
    </row>
    <row r="649" spans="1:61" ht="15" customHeight="1" x14ac:dyDescent="0.25">
      <c r="A649" t="s">
        <v>1243</v>
      </c>
      <c r="C649" s="77"/>
      <c r="D649" t="s">
        <v>187</v>
      </c>
      <c r="E649" s="45" t="s">
        <v>188</v>
      </c>
      <c r="G649" s="45" t="s">
        <v>188</v>
      </c>
      <c r="H649" s="45" t="s">
        <v>1605</v>
      </c>
      <c r="J649">
        <f t="shared" si="65"/>
        <v>2012</v>
      </c>
      <c r="BB649">
        <v>2012</v>
      </c>
    </row>
    <row r="650" spans="1:61" ht="15" customHeight="1" x14ac:dyDescent="0.25">
      <c r="A650" t="s">
        <v>1243</v>
      </c>
      <c r="C650" s="77"/>
      <c r="D650" t="s">
        <v>189</v>
      </c>
      <c r="E650" s="45" t="s">
        <v>190</v>
      </c>
      <c r="G650" s="45" t="s">
        <v>190</v>
      </c>
      <c r="H650" s="45" t="s">
        <v>1606</v>
      </c>
      <c r="J650">
        <f t="shared" si="65"/>
        <v>2012</v>
      </c>
      <c r="BB650">
        <v>2012</v>
      </c>
    </row>
    <row r="651" spans="1:61" ht="15" customHeight="1" x14ac:dyDescent="0.25">
      <c r="A651" t="s">
        <v>1243</v>
      </c>
      <c r="C651" s="77"/>
      <c r="D651" t="s">
        <v>11</v>
      </c>
      <c r="E651" s="45" t="s">
        <v>801</v>
      </c>
      <c r="F651" s="7" t="s">
        <v>1303</v>
      </c>
      <c r="G651" s="45" t="s">
        <v>1525</v>
      </c>
      <c r="H651" s="45" t="s">
        <v>1526</v>
      </c>
      <c r="J651">
        <f t="shared" si="65"/>
        <v>2012</v>
      </c>
      <c r="BB651">
        <v>2012</v>
      </c>
    </row>
    <row r="652" spans="1:61" ht="15" customHeight="1" x14ac:dyDescent="0.25">
      <c r="A652" t="s">
        <v>1243</v>
      </c>
      <c r="C652" s="77"/>
      <c r="D652" t="s">
        <v>13</v>
      </c>
      <c r="E652" s="45" t="s">
        <v>802</v>
      </c>
      <c r="F652" s="7" t="s">
        <v>1303</v>
      </c>
      <c r="G652" s="45" t="s">
        <v>1527</v>
      </c>
      <c r="H652" s="45" t="s">
        <v>1528</v>
      </c>
      <c r="J652">
        <f t="shared" si="65"/>
        <v>2012</v>
      </c>
      <c r="BB652">
        <v>2012</v>
      </c>
    </row>
    <row r="653" spans="1:61" ht="15" customHeight="1" x14ac:dyDescent="0.25">
      <c r="A653" t="s">
        <v>1243</v>
      </c>
      <c r="C653" s="77"/>
      <c r="D653" t="s">
        <v>14</v>
      </c>
      <c r="E653" s="45" t="s">
        <v>803</v>
      </c>
      <c r="F653" s="7" t="s">
        <v>1303</v>
      </c>
      <c r="G653" s="45" t="s">
        <v>1529</v>
      </c>
      <c r="H653" s="45" t="s">
        <v>1530</v>
      </c>
      <c r="J653">
        <f t="shared" si="65"/>
        <v>2012</v>
      </c>
      <c r="BB653">
        <v>2012</v>
      </c>
    </row>
    <row r="654" spans="1:61" ht="15" customHeight="1" x14ac:dyDescent="0.25">
      <c r="C654" s="63"/>
      <c r="E654" s="45"/>
      <c r="G654" s="45"/>
      <c r="H654" s="45"/>
    </row>
    <row r="655" spans="1:61" ht="15" customHeight="1" x14ac:dyDescent="0.25">
      <c r="A655" t="s">
        <v>1244</v>
      </c>
      <c r="B655" s="1" t="str">
        <f>A655&amp;MIN(I655:I661)&amp;"(-"&amp;MAX(J655:J661)&amp;")"</f>
        <v>HUST1986(-2019)</v>
      </c>
      <c r="C655" s="77"/>
      <c r="D655" t="s">
        <v>2059</v>
      </c>
      <c r="E655" s="45" t="s">
        <v>2062</v>
      </c>
      <c r="G655" s="45"/>
      <c r="H655" s="45"/>
      <c r="I655">
        <f t="shared" ref="I655:I686" si="66">MIN(L655:BT655)</f>
        <v>2017</v>
      </c>
      <c r="J655">
        <f t="shared" si="65"/>
        <v>2017</v>
      </c>
      <c r="K655" s="2" t="str">
        <f t="shared" ref="K655:K685" si="67">IF(J655-I655+1-COUNTA(L655:BT655)=0, "-", "Yes")</f>
        <v>-</v>
      </c>
      <c r="BG655">
        <v>2017</v>
      </c>
    </row>
    <row r="656" spans="1:61" ht="15" customHeight="1" x14ac:dyDescent="0.25">
      <c r="A656" t="s">
        <v>1244</v>
      </c>
      <c r="B656" s="1"/>
      <c r="C656" s="77"/>
      <c r="D656" t="s">
        <v>2060</v>
      </c>
      <c r="E656" s="45" t="s">
        <v>2061</v>
      </c>
      <c r="G656" s="45"/>
      <c r="H656" s="45"/>
      <c r="I656">
        <f t="shared" si="66"/>
        <v>2017</v>
      </c>
      <c r="J656">
        <f t="shared" si="65"/>
        <v>2019</v>
      </c>
      <c r="K656" s="2" t="str">
        <f t="shared" si="67"/>
        <v>-</v>
      </c>
      <c r="BG656">
        <v>2017</v>
      </c>
      <c r="BH656">
        <v>2018</v>
      </c>
      <c r="BI656">
        <v>2019</v>
      </c>
    </row>
    <row r="657" spans="1:65" ht="15" customHeight="1" x14ac:dyDescent="0.25">
      <c r="A657" t="s">
        <v>1244</v>
      </c>
      <c r="B657" s="1"/>
      <c r="C657" s="77"/>
      <c r="D657" t="s">
        <v>191</v>
      </c>
      <c r="E657" s="45" t="s">
        <v>118</v>
      </c>
      <c r="G657" s="45" t="s">
        <v>118</v>
      </c>
      <c r="H657" s="45" t="s">
        <v>1568</v>
      </c>
      <c r="I657">
        <f t="shared" si="66"/>
        <v>1986</v>
      </c>
      <c r="J657">
        <f t="shared" si="65"/>
        <v>2019</v>
      </c>
      <c r="K657" s="2" t="str">
        <f t="shared" si="67"/>
        <v>-</v>
      </c>
      <c r="AB657">
        <v>1986</v>
      </c>
      <c r="AC657">
        <v>1987</v>
      </c>
      <c r="AD657">
        <v>1988</v>
      </c>
      <c r="AE657">
        <v>1989</v>
      </c>
      <c r="AF657">
        <v>1990</v>
      </c>
      <c r="AG657">
        <v>1991</v>
      </c>
      <c r="AH657">
        <v>1992</v>
      </c>
      <c r="AI657">
        <v>1993</v>
      </c>
      <c r="AJ657">
        <v>1994</v>
      </c>
      <c r="AK657">
        <v>1995</v>
      </c>
      <c r="AL657">
        <v>1996</v>
      </c>
      <c r="AM657">
        <v>1997</v>
      </c>
      <c r="AN657">
        <v>1998</v>
      </c>
      <c r="AO657">
        <v>1999</v>
      </c>
      <c r="AP657">
        <v>2000</v>
      </c>
      <c r="AQ657">
        <v>2001</v>
      </c>
      <c r="AR657">
        <v>2002</v>
      </c>
      <c r="AS657">
        <v>2003</v>
      </c>
      <c r="AT657">
        <v>2004</v>
      </c>
      <c r="AU657">
        <v>2005</v>
      </c>
      <c r="AV657">
        <v>2006</v>
      </c>
      <c r="AW657">
        <v>2007</v>
      </c>
      <c r="AX657">
        <v>2008</v>
      </c>
      <c r="AY657">
        <v>2009</v>
      </c>
      <c r="AZ657">
        <v>2010</v>
      </c>
      <c r="BA657">
        <v>2011</v>
      </c>
      <c r="BB657">
        <v>2012</v>
      </c>
      <c r="BC657">
        <v>2013</v>
      </c>
      <c r="BD657">
        <v>2014</v>
      </c>
      <c r="BE657">
        <v>2015</v>
      </c>
      <c r="BF657">
        <v>2016</v>
      </c>
      <c r="BG657">
        <v>2017</v>
      </c>
      <c r="BH657">
        <v>2018</v>
      </c>
      <c r="BI657">
        <v>2019</v>
      </c>
    </row>
    <row r="658" spans="1:65" ht="15" customHeight="1" x14ac:dyDescent="0.25">
      <c r="A658" t="s">
        <v>1244</v>
      </c>
      <c r="C658" s="77"/>
      <c r="D658" t="s">
        <v>192</v>
      </c>
      <c r="E658" s="45" t="s">
        <v>120</v>
      </c>
      <c r="G658" s="45" t="s">
        <v>120</v>
      </c>
      <c r="H658" s="45" t="s">
        <v>1569</v>
      </c>
      <c r="I658">
        <f t="shared" si="66"/>
        <v>1986</v>
      </c>
      <c r="J658">
        <f t="shared" si="65"/>
        <v>2019</v>
      </c>
      <c r="K658" s="2" t="str">
        <f t="shared" si="67"/>
        <v>-</v>
      </c>
      <c r="AB658">
        <v>1986</v>
      </c>
      <c r="AC658">
        <v>1987</v>
      </c>
      <c r="AD658">
        <v>1988</v>
      </c>
      <c r="AE658">
        <v>1989</v>
      </c>
      <c r="AF658">
        <v>1990</v>
      </c>
      <c r="AG658">
        <v>1991</v>
      </c>
      <c r="AH658">
        <v>1992</v>
      </c>
      <c r="AI658">
        <v>1993</v>
      </c>
      <c r="AJ658">
        <v>1994</v>
      </c>
      <c r="AK658">
        <v>1995</v>
      </c>
      <c r="AL658">
        <v>1996</v>
      </c>
      <c r="AM658">
        <v>1997</v>
      </c>
      <c r="AN658">
        <v>1998</v>
      </c>
      <c r="AO658">
        <v>1999</v>
      </c>
      <c r="AP658">
        <v>2000</v>
      </c>
      <c r="AQ658">
        <v>2001</v>
      </c>
      <c r="AR658">
        <v>2002</v>
      </c>
      <c r="AS658">
        <v>2003</v>
      </c>
      <c r="AT658">
        <v>2004</v>
      </c>
      <c r="AU658">
        <v>2005</v>
      </c>
      <c r="AV658">
        <v>2006</v>
      </c>
      <c r="AW658">
        <v>2007</v>
      </c>
      <c r="AX658">
        <v>2008</v>
      </c>
      <c r="AY658">
        <v>2009</v>
      </c>
      <c r="AZ658">
        <v>2010</v>
      </c>
      <c r="BA658">
        <v>2011</v>
      </c>
      <c r="BB658">
        <v>2012</v>
      </c>
      <c r="BC658">
        <v>2013</v>
      </c>
      <c r="BD658">
        <v>2014</v>
      </c>
      <c r="BE658">
        <v>2015</v>
      </c>
      <c r="BF658">
        <v>2016</v>
      </c>
      <c r="BG658">
        <v>2017</v>
      </c>
      <c r="BH658">
        <v>2018</v>
      </c>
      <c r="BI658">
        <v>2019</v>
      </c>
    </row>
    <row r="659" spans="1:65" ht="15" customHeight="1" x14ac:dyDescent="0.25">
      <c r="A659" t="s">
        <v>1244</v>
      </c>
      <c r="C659" s="77"/>
      <c r="D659" t="s">
        <v>33</v>
      </c>
      <c r="E659" s="45" t="s">
        <v>34</v>
      </c>
      <c r="F659" s="7" t="s">
        <v>1303</v>
      </c>
      <c r="G659" s="45" t="s">
        <v>1570</v>
      </c>
      <c r="H659" s="45" t="s">
        <v>1571</v>
      </c>
      <c r="I659">
        <f t="shared" si="66"/>
        <v>1986</v>
      </c>
      <c r="J659">
        <f t="shared" si="65"/>
        <v>2019</v>
      </c>
      <c r="K659" s="2" t="str">
        <f t="shared" si="67"/>
        <v>-</v>
      </c>
      <c r="AB659">
        <v>1986</v>
      </c>
      <c r="AC659">
        <v>1987</v>
      </c>
      <c r="AD659">
        <v>1988</v>
      </c>
      <c r="AE659">
        <v>1989</v>
      </c>
      <c r="AF659">
        <v>1990</v>
      </c>
      <c r="AG659">
        <v>1991</v>
      </c>
      <c r="AH659">
        <v>1992</v>
      </c>
      <c r="AI659">
        <v>1993</v>
      </c>
      <c r="AJ659">
        <v>1994</v>
      </c>
      <c r="AK659">
        <v>1995</v>
      </c>
      <c r="AL659">
        <v>1996</v>
      </c>
      <c r="AM659">
        <v>1997</v>
      </c>
      <c r="AN659">
        <v>1998</v>
      </c>
      <c r="AO659">
        <v>1999</v>
      </c>
      <c r="AP659">
        <v>2000</v>
      </c>
      <c r="AQ659">
        <v>2001</v>
      </c>
      <c r="AR659">
        <v>2002</v>
      </c>
      <c r="AS659">
        <v>2003</v>
      </c>
      <c r="AT659">
        <v>2004</v>
      </c>
      <c r="AU659">
        <v>2005</v>
      </c>
      <c r="AV659">
        <v>2006</v>
      </c>
      <c r="AW659">
        <v>2007</v>
      </c>
      <c r="AX659">
        <v>2008</v>
      </c>
      <c r="AY659">
        <v>2009</v>
      </c>
      <c r="AZ659">
        <v>2010</v>
      </c>
      <c r="BA659">
        <v>2011</v>
      </c>
      <c r="BB659">
        <v>2012</v>
      </c>
      <c r="BC659">
        <v>2013</v>
      </c>
      <c r="BD659">
        <v>2014</v>
      </c>
      <c r="BE659">
        <v>2015</v>
      </c>
      <c r="BF659">
        <v>2016</v>
      </c>
      <c r="BG659">
        <v>2017</v>
      </c>
      <c r="BH659">
        <v>2018</v>
      </c>
      <c r="BI659">
        <v>2019</v>
      </c>
    </row>
    <row r="660" spans="1:65" ht="15" customHeight="1" x14ac:dyDescent="0.25">
      <c r="A660" t="s">
        <v>1244</v>
      </c>
      <c r="C660" s="77"/>
      <c r="D660" t="s">
        <v>45</v>
      </c>
      <c r="E660" s="45" t="s">
        <v>46</v>
      </c>
      <c r="G660" s="45" t="s">
        <v>46</v>
      </c>
      <c r="H660" s="45" t="s">
        <v>1554</v>
      </c>
      <c r="I660">
        <f t="shared" si="66"/>
        <v>1986</v>
      </c>
      <c r="J660">
        <f t="shared" si="65"/>
        <v>2019</v>
      </c>
      <c r="K660" s="2" t="str">
        <f t="shared" si="67"/>
        <v>-</v>
      </c>
      <c r="AB660">
        <v>1986</v>
      </c>
      <c r="AC660">
        <v>1987</v>
      </c>
      <c r="AD660">
        <v>1988</v>
      </c>
      <c r="AE660">
        <v>1989</v>
      </c>
      <c r="AF660">
        <v>1990</v>
      </c>
      <c r="AG660">
        <v>1991</v>
      </c>
      <c r="AH660">
        <v>1992</v>
      </c>
      <c r="AI660">
        <v>1993</v>
      </c>
      <c r="AJ660">
        <v>1994</v>
      </c>
      <c r="AK660">
        <v>1995</v>
      </c>
      <c r="AL660">
        <v>1996</v>
      </c>
      <c r="AM660">
        <v>1997</v>
      </c>
      <c r="AN660">
        <v>1998</v>
      </c>
      <c r="AO660">
        <v>1999</v>
      </c>
      <c r="AP660">
        <v>2000</v>
      </c>
      <c r="AQ660">
        <v>2001</v>
      </c>
      <c r="AR660">
        <v>2002</v>
      </c>
      <c r="AS660">
        <v>2003</v>
      </c>
      <c r="AT660">
        <v>2004</v>
      </c>
      <c r="AU660">
        <v>2005</v>
      </c>
      <c r="AV660">
        <v>2006</v>
      </c>
      <c r="AW660">
        <v>2007</v>
      </c>
      <c r="AX660">
        <v>2008</v>
      </c>
      <c r="AY660">
        <v>2009</v>
      </c>
      <c r="AZ660">
        <v>2010</v>
      </c>
      <c r="BA660">
        <v>2011</v>
      </c>
      <c r="BB660">
        <v>2012</v>
      </c>
      <c r="BC660">
        <v>2013</v>
      </c>
      <c r="BD660">
        <v>2014</v>
      </c>
      <c r="BE660">
        <v>2015</v>
      </c>
      <c r="BF660">
        <v>2016</v>
      </c>
      <c r="BG660">
        <v>2017</v>
      </c>
      <c r="BH660">
        <v>2018</v>
      </c>
      <c r="BI660">
        <v>2019</v>
      </c>
    </row>
    <row r="661" spans="1:65" ht="15" customHeight="1" x14ac:dyDescent="0.25">
      <c r="A661" t="s">
        <v>1244</v>
      </c>
      <c r="C661" s="77"/>
      <c r="D661" t="s">
        <v>47</v>
      </c>
      <c r="E661" s="45" t="s">
        <v>59</v>
      </c>
      <c r="G661" s="45" t="s">
        <v>59</v>
      </c>
      <c r="H661" s="45" t="s">
        <v>1558</v>
      </c>
      <c r="I661">
        <f t="shared" si="66"/>
        <v>1986</v>
      </c>
      <c r="J661">
        <f t="shared" si="65"/>
        <v>2019</v>
      </c>
      <c r="K661" s="2" t="str">
        <f t="shared" si="67"/>
        <v>-</v>
      </c>
      <c r="AB661">
        <v>1986</v>
      </c>
      <c r="AC661">
        <v>1987</v>
      </c>
      <c r="AD661">
        <v>1988</v>
      </c>
      <c r="AE661">
        <v>1989</v>
      </c>
      <c r="AF661">
        <v>1990</v>
      </c>
      <c r="AG661">
        <v>1991</v>
      </c>
      <c r="AH661">
        <v>1992</v>
      </c>
      <c r="AI661">
        <v>1993</v>
      </c>
      <c r="AJ661">
        <v>1994</v>
      </c>
      <c r="AK661">
        <v>1995</v>
      </c>
      <c r="AL661">
        <v>1996</v>
      </c>
      <c r="AM661">
        <v>1997</v>
      </c>
      <c r="AN661">
        <v>1998</v>
      </c>
      <c r="AO661">
        <v>1999</v>
      </c>
      <c r="AP661">
        <v>2000</v>
      </c>
      <c r="AQ661">
        <v>2001</v>
      </c>
      <c r="AR661">
        <v>2002</v>
      </c>
      <c r="AS661">
        <v>2003</v>
      </c>
      <c r="AT661">
        <v>2004</v>
      </c>
      <c r="AU661">
        <v>2005</v>
      </c>
      <c r="AV661">
        <v>2006</v>
      </c>
      <c r="AW661">
        <v>2007</v>
      </c>
      <c r="AX661">
        <v>2008</v>
      </c>
      <c r="AY661">
        <v>2009</v>
      </c>
      <c r="AZ661">
        <v>2010</v>
      </c>
      <c r="BA661">
        <v>2011</v>
      </c>
      <c r="BB661">
        <v>2012</v>
      </c>
      <c r="BC661">
        <v>2013</v>
      </c>
      <c r="BD661">
        <v>2014</v>
      </c>
      <c r="BE661">
        <v>2015</v>
      </c>
      <c r="BF661">
        <v>2016</v>
      </c>
      <c r="BG661">
        <v>2017</v>
      </c>
      <c r="BH661">
        <v>2018</v>
      </c>
      <c r="BI661">
        <v>2019</v>
      </c>
    </row>
    <row r="662" spans="1:65" ht="15" customHeight="1" x14ac:dyDescent="0.25">
      <c r="A662" t="s">
        <v>1244</v>
      </c>
      <c r="C662" s="77"/>
      <c r="D662" t="s">
        <v>21</v>
      </c>
      <c r="E662" s="45" t="s">
        <v>12</v>
      </c>
      <c r="F662" s="7" t="s">
        <v>1303</v>
      </c>
      <c r="G662" s="45" t="s">
        <v>733</v>
      </c>
      <c r="H662" s="45" t="s">
        <v>1533</v>
      </c>
      <c r="I662">
        <f t="shared" si="66"/>
        <v>1986</v>
      </c>
      <c r="J662">
        <f t="shared" si="65"/>
        <v>2019</v>
      </c>
      <c r="K662" s="2" t="str">
        <f t="shared" si="67"/>
        <v>-</v>
      </c>
      <c r="AB662">
        <v>1986</v>
      </c>
      <c r="AC662">
        <v>1987</v>
      </c>
      <c r="AD662">
        <v>1988</v>
      </c>
      <c r="AE662">
        <v>1989</v>
      </c>
      <c r="AF662">
        <v>1990</v>
      </c>
      <c r="AG662">
        <v>1991</v>
      </c>
      <c r="AH662">
        <v>1992</v>
      </c>
      <c r="AI662">
        <v>1993</v>
      </c>
      <c r="AJ662">
        <v>1994</v>
      </c>
      <c r="AK662">
        <v>1995</v>
      </c>
      <c r="AL662">
        <v>1996</v>
      </c>
      <c r="AM662">
        <v>1997</v>
      </c>
      <c r="AN662">
        <v>1998</v>
      </c>
      <c r="AO662">
        <v>1999</v>
      </c>
      <c r="AP662">
        <v>2000</v>
      </c>
      <c r="AQ662">
        <v>2001</v>
      </c>
      <c r="AR662">
        <v>2002</v>
      </c>
      <c r="AS662">
        <v>2003</v>
      </c>
      <c r="AT662">
        <v>2004</v>
      </c>
      <c r="AU662">
        <v>2005</v>
      </c>
      <c r="AV662">
        <v>2006</v>
      </c>
      <c r="AW662">
        <v>2007</v>
      </c>
      <c r="AX662">
        <v>2008</v>
      </c>
      <c r="AY662">
        <v>2009</v>
      </c>
      <c r="AZ662">
        <v>2010</v>
      </c>
      <c r="BA662">
        <v>2011</v>
      </c>
      <c r="BB662">
        <v>2012</v>
      </c>
      <c r="BC662">
        <v>2013</v>
      </c>
      <c r="BD662">
        <v>2014</v>
      </c>
      <c r="BE662">
        <v>2015</v>
      </c>
      <c r="BF662">
        <v>2016</v>
      </c>
      <c r="BG662">
        <v>2017</v>
      </c>
      <c r="BH662">
        <v>2018</v>
      </c>
      <c r="BI662">
        <v>2019</v>
      </c>
    </row>
    <row r="663" spans="1:65" ht="15" customHeight="1" x14ac:dyDescent="0.25">
      <c r="C663" s="63"/>
      <c r="E663" s="45"/>
      <c r="G663" s="45"/>
      <c r="H663" s="45"/>
    </row>
    <row r="664" spans="1:65" ht="15" customHeight="1" x14ac:dyDescent="0.25">
      <c r="A664" t="s">
        <v>1245</v>
      </c>
      <c r="B664" s="1" t="str">
        <f>A664&amp;MIN(I664:I706)&amp;"(-"&amp;MAX(J664:J706)&amp;")"</f>
        <v>IDAN1980(-2023)</v>
      </c>
      <c r="C664" s="60"/>
      <c r="D664" t="s">
        <v>193</v>
      </c>
      <c r="E664" s="45" t="s">
        <v>194</v>
      </c>
      <c r="G664" s="45" t="s">
        <v>194</v>
      </c>
      <c r="H664" s="45" t="s">
        <v>1345</v>
      </c>
      <c r="I664">
        <f t="shared" si="66"/>
        <v>1980</v>
      </c>
      <c r="J664">
        <f t="shared" si="65"/>
        <v>2023</v>
      </c>
      <c r="K664" s="2" t="str">
        <f t="shared" si="67"/>
        <v>-</v>
      </c>
      <c r="V664">
        <v>1980</v>
      </c>
      <c r="W664">
        <v>1981</v>
      </c>
      <c r="X664">
        <v>1982</v>
      </c>
      <c r="Y664">
        <v>1983</v>
      </c>
      <c r="Z664">
        <v>1984</v>
      </c>
      <c r="AA664">
        <v>1985</v>
      </c>
      <c r="AB664">
        <v>1986</v>
      </c>
      <c r="AC664">
        <v>1987</v>
      </c>
      <c r="AD664">
        <v>1988</v>
      </c>
      <c r="AE664">
        <v>1989</v>
      </c>
      <c r="AF664">
        <v>1990</v>
      </c>
      <c r="AG664">
        <v>1991</v>
      </c>
      <c r="AH664">
        <v>1992</v>
      </c>
      <c r="AI664">
        <v>1993</v>
      </c>
      <c r="AJ664">
        <v>1994</v>
      </c>
      <c r="AK664">
        <v>1995</v>
      </c>
      <c r="AL664">
        <v>1996</v>
      </c>
      <c r="AM664">
        <v>1997</v>
      </c>
      <c r="AN664">
        <v>1998</v>
      </c>
      <c r="AO664">
        <v>1999</v>
      </c>
      <c r="AP664">
        <v>2000</v>
      </c>
      <c r="AQ664">
        <v>2001</v>
      </c>
      <c r="AR664">
        <v>2002</v>
      </c>
      <c r="AS664">
        <v>2003</v>
      </c>
      <c r="AT664">
        <v>2004</v>
      </c>
      <c r="AU664">
        <v>2005</v>
      </c>
      <c r="AV664">
        <v>2006</v>
      </c>
      <c r="AW664">
        <v>2007</v>
      </c>
      <c r="AX664">
        <v>2008</v>
      </c>
      <c r="AY664">
        <v>2009</v>
      </c>
      <c r="AZ664">
        <v>2010</v>
      </c>
      <c r="BA664">
        <v>2011</v>
      </c>
      <c r="BB664">
        <v>2012</v>
      </c>
      <c r="BC664">
        <v>2013</v>
      </c>
      <c r="BD664">
        <v>2014</v>
      </c>
      <c r="BE664">
        <v>2015</v>
      </c>
      <c r="BF664">
        <v>2016</v>
      </c>
      <c r="BG664">
        <v>2017</v>
      </c>
      <c r="BH664">
        <v>2018</v>
      </c>
      <c r="BI664">
        <v>2019</v>
      </c>
      <c r="BJ664">
        <v>2020</v>
      </c>
      <c r="BK664">
        <v>2021</v>
      </c>
      <c r="BL664">
        <v>2022</v>
      </c>
      <c r="BM664">
        <v>2023</v>
      </c>
    </row>
    <row r="665" spans="1:65" ht="15" customHeight="1" x14ac:dyDescent="0.25">
      <c r="A665" t="s">
        <v>1245</v>
      </c>
      <c r="C665" s="60"/>
      <c r="D665" t="s">
        <v>195</v>
      </c>
      <c r="E665" s="45" t="s">
        <v>196</v>
      </c>
      <c r="G665" s="45" t="s">
        <v>196</v>
      </c>
      <c r="H665" s="45" t="s">
        <v>1346</v>
      </c>
      <c r="I665">
        <f t="shared" si="66"/>
        <v>1980</v>
      </c>
      <c r="J665">
        <f t="shared" si="65"/>
        <v>2017</v>
      </c>
      <c r="K665" s="2" t="str">
        <f t="shared" si="67"/>
        <v>-</v>
      </c>
      <c r="V665">
        <v>1980</v>
      </c>
      <c r="W665">
        <v>1981</v>
      </c>
      <c r="X665">
        <v>1982</v>
      </c>
      <c r="Y665">
        <v>1983</v>
      </c>
      <c r="Z665">
        <v>1984</v>
      </c>
      <c r="AA665">
        <v>1985</v>
      </c>
      <c r="AB665">
        <v>1986</v>
      </c>
      <c r="AC665">
        <v>1987</v>
      </c>
      <c r="AD665">
        <v>1988</v>
      </c>
      <c r="AE665">
        <v>1989</v>
      </c>
      <c r="AF665">
        <v>1990</v>
      </c>
      <c r="AG665">
        <v>1991</v>
      </c>
      <c r="AH665">
        <v>1992</v>
      </c>
      <c r="AI665">
        <v>1993</v>
      </c>
      <c r="AJ665">
        <v>1994</v>
      </c>
      <c r="AK665">
        <v>1995</v>
      </c>
      <c r="AL665">
        <v>1996</v>
      </c>
      <c r="AM665">
        <v>1997</v>
      </c>
      <c r="AN665">
        <v>1998</v>
      </c>
      <c r="AO665">
        <v>1999</v>
      </c>
      <c r="AP665">
        <v>2000</v>
      </c>
      <c r="AQ665">
        <v>2001</v>
      </c>
      <c r="AR665">
        <v>2002</v>
      </c>
      <c r="AS665">
        <v>2003</v>
      </c>
      <c r="AT665">
        <v>2004</v>
      </c>
      <c r="AU665">
        <v>2005</v>
      </c>
      <c r="AV665">
        <v>2006</v>
      </c>
      <c r="AW665">
        <v>2007</v>
      </c>
      <c r="AX665">
        <v>2008</v>
      </c>
      <c r="AY665">
        <v>2009</v>
      </c>
      <c r="AZ665">
        <v>2010</v>
      </c>
      <c r="BA665">
        <v>2011</v>
      </c>
      <c r="BB665">
        <v>2012</v>
      </c>
      <c r="BC665">
        <v>2013</v>
      </c>
      <c r="BD665">
        <v>2014</v>
      </c>
      <c r="BE665">
        <v>2015</v>
      </c>
      <c r="BF665">
        <v>2016</v>
      </c>
      <c r="BG665">
        <v>2017</v>
      </c>
    </row>
    <row r="666" spans="1:65" ht="15" customHeight="1" x14ac:dyDescent="0.25">
      <c r="A666" t="s">
        <v>1245</v>
      </c>
      <c r="C666" s="60"/>
      <c r="D666" t="s">
        <v>2815</v>
      </c>
      <c r="E666" s="45" t="s">
        <v>2816</v>
      </c>
      <c r="G666" s="45" t="s">
        <v>2816</v>
      </c>
      <c r="H666" s="45" t="s">
        <v>1346</v>
      </c>
      <c r="I666">
        <f>MIN(L666:BT666)</f>
        <v>2018</v>
      </c>
      <c r="J666">
        <f>MAX(L666:BT666)</f>
        <v>2023</v>
      </c>
      <c r="K666" s="2" t="str">
        <f>IF(J666-I666+1-COUNTA(L666:BT666)=0, "-", "Yes")</f>
        <v>-</v>
      </c>
      <c r="BH666">
        <v>2018</v>
      </c>
      <c r="BI666">
        <v>2019</v>
      </c>
      <c r="BJ666">
        <v>2020</v>
      </c>
      <c r="BK666">
        <v>2021</v>
      </c>
      <c r="BL666">
        <v>2022</v>
      </c>
      <c r="BM666">
        <v>2023</v>
      </c>
    </row>
    <row r="667" spans="1:65" ht="15" customHeight="1" x14ac:dyDescent="0.25">
      <c r="A667" t="s">
        <v>1245</v>
      </c>
      <c r="C667" s="60"/>
      <c r="D667" t="s">
        <v>197</v>
      </c>
      <c r="E667" s="45" t="s">
        <v>198</v>
      </c>
      <c r="G667" s="45" t="s">
        <v>198</v>
      </c>
      <c r="H667" s="45" t="s">
        <v>1347</v>
      </c>
      <c r="I667">
        <f t="shared" si="66"/>
        <v>1980</v>
      </c>
      <c r="J667">
        <f t="shared" si="65"/>
        <v>2022</v>
      </c>
      <c r="K667" s="2" t="str">
        <f t="shared" si="67"/>
        <v>Yes</v>
      </c>
      <c r="V667">
        <v>1980</v>
      </c>
      <c r="W667">
        <v>1981</v>
      </c>
      <c r="X667">
        <v>1982</v>
      </c>
      <c r="Y667">
        <v>1983</v>
      </c>
      <c r="Z667">
        <v>1984</v>
      </c>
      <c r="AA667">
        <v>1985</v>
      </c>
      <c r="AB667">
        <v>1986</v>
      </c>
      <c r="AC667">
        <v>1987</v>
      </c>
      <c r="AD667">
        <v>1988</v>
      </c>
      <c r="AE667">
        <v>1989</v>
      </c>
      <c r="AF667">
        <v>1990</v>
      </c>
      <c r="AG667">
        <v>1991</v>
      </c>
      <c r="AH667">
        <v>1992</v>
      </c>
      <c r="AI667">
        <v>1993</v>
      </c>
      <c r="AJ667">
        <v>1994</v>
      </c>
      <c r="AK667">
        <v>1995</v>
      </c>
      <c r="AL667">
        <v>1996</v>
      </c>
      <c r="AM667">
        <v>1997</v>
      </c>
      <c r="AN667">
        <v>1998</v>
      </c>
      <c r="AO667">
        <v>1999</v>
      </c>
      <c r="AP667">
        <v>2000</v>
      </c>
      <c r="AQ667">
        <v>2001</v>
      </c>
      <c r="AR667">
        <v>2002</v>
      </c>
      <c r="AS667">
        <v>2003</v>
      </c>
      <c r="AT667">
        <v>2004</v>
      </c>
      <c r="AU667">
        <v>2005</v>
      </c>
      <c r="AV667">
        <v>2006</v>
      </c>
      <c r="AW667">
        <v>2007</v>
      </c>
      <c r="BL667">
        <v>2022</v>
      </c>
    </row>
    <row r="668" spans="1:65" ht="15" customHeight="1" x14ac:dyDescent="0.25">
      <c r="A668" t="s">
        <v>1245</v>
      </c>
      <c r="C668" s="60"/>
      <c r="D668" t="s">
        <v>199</v>
      </c>
      <c r="E668" s="45" t="s">
        <v>200</v>
      </c>
      <c r="G668" s="45" t="s">
        <v>200</v>
      </c>
      <c r="H668" s="45" t="s">
        <v>1348</v>
      </c>
      <c r="I668">
        <f t="shared" si="66"/>
        <v>1981</v>
      </c>
      <c r="J668">
        <f t="shared" si="65"/>
        <v>2023</v>
      </c>
      <c r="K668" s="2" t="str">
        <f t="shared" si="67"/>
        <v>-</v>
      </c>
      <c r="W668">
        <v>1981</v>
      </c>
      <c r="X668">
        <v>1982</v>
      </c>
      <c r="Y668">
        <v>1983</v>
      </c>
      <c r="Z668">
        <v>1984</v>
      </c>
      <c r="AA668">
        <v>1985</v>
      </c>
      <c r="AB668">
        <v>1986</v>
      </c>
      <c r="AC668">
        <v>1987</v>
      </c>
      <c r="AD668">
        <v>1988</v>
      </c>
      <c r="AE668">
        <v>1989</v>
      </c>
      <c r="AF668">
        <v>1990</v>
      </c>
      <c r="AG668">
        <v>1991</v>
      </c>
      <c r="AH668">
        <v>1992</v>
      </c>
      <c r="AI668">
        <v>1993</v>
      </c>
      <c r="AJ668">
        <v>1994</v>
      </c>
      <c r="AK668">
        <v>1995</v>
      </c>
      <c r="AL668">
        <v>1996</v>
      </c>
      <c r="AM668">
        <v>1997</v>
      </c>
      <c r="AN668">
        <v>1998</v>
      </c>
      <c r="AO668">
        <v>1999</v>
      </c>
      <c r="AP668">
        <v>2000</v>
      </c>
      <c r="AQ668">
        <v>2001</v>
      </c>
      <c r="AR668">
        <v>2002</v>
      </c>
      <c r="AS668">
        <v>2003</v>
      </c>
      <c r="AT668">
        <v>2004</v>
      </c>
      <c r="AU668">
        <v>2005</v>
      </c>
      <c r="AV668">
        <v>2006</v>
      </c>
      <c r="AW668">
        <v>2007</v>
      </c>
      <c r="AX668">
        <v>2008</v>
      </c>
      <c r="AY668">
        <v>2009</v>
      </c>
      <c r="AZ668">
        <v>2010</v>
      </c>
      <c r="BA668">
        <v>2011</v>
      </c>
      <c r="BB668">
        <v>2012</v>
      </c>
      <c r="BC668">
        <v>2013</v>
      </c>
      <c r="BD668">
        <v>2014</v>
      </c>
      <c r="BE668">
        <v>2015</v>
      </c>
      <c r="BF668">
        <v>2016</v>
      </c>
      <c r="BG668">
        <v>2017</v>
      </c>
      <c r="BH668">
        <v>2018</v>
      </c>
      <c r="BI668">
        <v>2019</v>
      </c>
      <c r="BJ668">
        <v>2020</v>
      </c>
      <c r="BK668">
        <v>2021</v>
      </c>
      <c r="BL668">
        <v>2022</v>
      </c>
      <c r="BM668">
        <v>2023</v>
      </c>
    </row>
    <row r="669" spans="1:65" ht="15" customHeight="1" x14ac:dyDescent="0.25">
      <c r="A669" t="s">
        <v>1245</v>
      </c>
      <c r="C669" s="60"/>
      <c r="D669" t="s">
        <v>201</v>
      </c>
      <c r="E669" s="45" t="s">
        <v>202</v>
      </c>
      <c r="G669" s="45" t="s">
        <v>202</v>
      </c>
      <c r="H669" s="45" t="s">
        <v>1359</v>
      </c>
      <c r="I669">
        <f t="shared" si="66"/>
        <v>1980</v>
      </c>
      <c r="J669">
        <f t="shared" si="65"/>
        <v>2007</v>
      </c>
      <c r="K669" s="2" t="str">
        <f t="shared" si="67"/>
        <v>-</v>
      </c>
      <c r="V669">
        <v>1980</v>
      </c>
      <c r="W669">
        <v>1981</v>
      </c>
      <c r="X669">
        <v>1982</v>
      </c>
      <c r="Y669">
        <v>1983</v>
      </c>
      <c r="Z669">
        <v>1984</v>
      </c>
      <c r="AA669">
        <v>1985</v>
      </c>
      <c r="AB669">
        <v>1986</v>
      </c>
      <c r="AC669">
        <v>1987</v>
      </c>
      <c r="AD669">
        <v>1988</v>
      </c>
      <c r="AE669">
        <v>1989</v>
      </c>
      <c r="AF669">
        <v>1990</v>
      </c>
      <c r="AG669">
        <v>1991</v>
      </c>
      <c r="AH669">
        <v>1992</v>
      </c>
      <c r="AI669">
        <v>1993</v>
      </c>
      <c r="AJ669">
        <v>1994</v>
      </c>
      <c r="AK669">
        <v>1995</v>
      </c>
      <c r="AL669">
        <v>1996</v>
      </c>
      <c r="AM669">
        <v>1997</v>
      </c>
      <c r="AN669">
        <v>1998</v>
      </c>
      <c r="AO669">
        <v>1999</v>
      </c>
      <c r="AP669">
        <v>2000</v>
      </c>
      <c r="AQ669">
        <v>2001</v>
      </c>
      <c r="AR669">
        <v>2002</v>
      </c>
      <c r="AS669">
        <v>2003</v>
      </c>
      <c r="AT669">
        <v>2004</v>
      </c>
      <c r="AU669">
        <v>2005</v>
      </c>
      <c r="AV669">
        <v>2006</v>
      </c>
      <c r="AW669">
        <v>2007</v>
      </c>
    </row>
    <row r="670" spans="1:65" ht="15" customHeight="1" x14ac:dyDescent="0.25">
      <c r="A670" t="s">
        <v>1245</v>
      </c>
      <c r="C670" s="60"/>
      <c r="D670" t="s">
        <v>203</v>
      </c>
      <c r="E670" s="45" t="s">
        <v>204</v>
      </c>
      <c r="G670" s="45" t="s">
        <v>1349</v>
      </c>
      <c r="H670" s="45" t="s">
        <v>1350</v>
      </c>
      <c r="I670">
        <f t="shared" si="66"/>
        <v>1980</v>
      </c>
      <c r="J670">
        <f t="shared" si="65"/>
        <v>2007</v>
      </c>
      <c r="K670" s="2" t="str">
        <f t="shared" si="67"/>
        <v>-</v>
      </c>
      <c r="V670">
        <v>1980</v>
      </c>
      <c r="W670">
        <v>1981</v>
      </c>
      <c r="X670">
        <v>1982</v>
      </c>
      <c r="Y670">
        <v>1983</v>
      </c>
      <c r="Z670">
        <v>1984</v>
      </c>
      <c r="AA670">
        <v>1985</v>
      </c>
      <c r="AB670">
        <v>1986</v>
      </c>
      <c r="AC670">
        <v>1987</v>
      </c>
      <c r="AD670">
        <v>1988</v>
      </c>
      <c r="AE670">
        <v>1989</v>
      </c>
      <c r="AF670">
        <v>1990</v>
      </c>
      <c r="AG670">
        <v>1991</v>
      </c>
      <c r="AH670">
        <v>1992</v>
      </c>
      <c r="AI670">
        <v>1993</v>
      </c>
      <c r="AJ670">
        <v>1994</v>
      </c>
      <c r="AK670">
        <v>1995</v>
      </c>
      <c r="AL670">
        <v>1996</v>
      </c>
      <c r="AM670">
        <v>1997</v>
      </c>
      <c r="AN670">
        <v>1998</v>
      </c>
      <c r="AO670">
        <v>1999</v>
      </c>
      <c r="AP670">
        <v>2000</v>
      </c>
      <c r="AQ670">
        <v>2001</v>
      </c>
      <c r="AR670">
        <v>2002</v>
      </c>
      <c r="AS670">
        <v>2003</v>
      </c>
      <c r="AT670">
        <v>2004</v>
      </c>
      <c r="AU670">
        <v>2005</v>
      </c>
      <c r="AV670">
        <v>2006</v>
      </c>
      <c r="AW670">
        <v>2007</v>
      </c>
    </row>
    <row r="671" spans="1:65" ht="15" customHeight="1" x14ac:dyDescent="0.25">
      <c r="A671" t="s">
        <v>1245</v>
      </c>
      <c r="C671" s="60"/>
      <c r="D671" t="s">
        <v>291</v>
      </c>
      <c r="E671" s="45" t="s">
        <v>292</v>
      </c>
      <c r="G671" s="45"/>
      <c r="H671" s="45"/>
      <c r="I671">
        <f t="shared" si="66"/>
        <v>2008</v>
      </c>
      <c r="J671">
        <f t="shared" si="65"/>
        <v>2023</v>
      </c>
      <c r="K671" s="2" t="str">
        <f t="shared" si="67"/>
        <v>-</v>
      </c>
      <c r="AX671">
        <v>2008</v>
      </c>
      <c r="AY671">
        <v>2009</v>
      </c>
      <c r="AZ671">
        <v>2010</v>
      </c>
      <c r="BA671">
        <v>2011</v>
      </c>
      <c r="BB671">
        <v>2012</v>
      </c>
      <c r="BC671">
        <v>2013</v>
      </c>
      <c r="BD671">
        <v>2014</v>
      </c>
      <c r="BE671">
        <v>2015</v>
      </c>
      <c r="BF671">
        <v>2016</v>
      </c>
      <c r="BG671">
        <v>2017</v>
      </c>
      <c r="BH671">
        <v>2018</v>
      </c>
      <c r="BI671">
        <v>2019</v>
      </c>
      <c r="BJ671">
        <v>2020</v>
      </c>
      <c r="BK671">
        <v>2021</v>
      </c>
      <c r="BL671">
        <v>2022</v>
      </c>
      <c r="BM671">
        <v>2023</v>
      </c>
    </row>
    <row r="672" spans="1:65" ht="15" customHeight="1" x14ac:dyDescent="0.25">
      <c r="A672" t="s">
        <v>1245</v>
      </c>
      <c r="C672" s="60"/>
      <c r="D672" t="s">
        <v>1999</v>
      </c>
      <c r="E672" s="47" t="s">
        <v>2098</v>
      </c>
      <c r="G672" s="45"/>
      <c r="H672" s="45"/>
      <c r="I672">
        <f t="shared" si="66"/>
        <v>2008</v>
      </c>
      <c r="J672">
        <f t="shared" si="65"/>
        <v>2023</v>
      </c>
      <c r="K672" s="2" t="str">
        <f t="shared" si="67"/>
        <v>Yes</v>
      </c>
      <c r="AX672">
        <v>2008</v>
      </c>
      <c r="AY672">
        <v>2009</v>
      </c>
      <c r="AZ672">
        <v>2010</v>
      </c>
      <c r="BA672">
        <v>2011</v>
      </c>
      <c r="BB672">
        <v>2012</v>
      </c>
      <c r="BC672">
        <v>2013</v>
      </c>
      <c r="BD672">
        <v>2014</v>
      </c>
      <c r="BE672">
        <v>2015</v>
      </c>
      <c r="BF672">
        <v>2016</v>
      </c>
      <c r="BG672">
        <v>2017</v>
      </c>
      <c r="BL672">
        <v>2022</v>
      </c>
      <c r="BM672">
        <v>2023</v>
      </c>
    </row>
    <row r="673" spans="1:65" ht="15" customHeight="1" x14ac:dyDescent="0.25">
      <c r="A673" t="s">
        <v>1245</v>
      </c>
      <c r="C673" s="60"/>
      <c r="D673" t="s">
        <v>1058</v>
      </c>
      <c r="E673" s="45" t="s">
        <v>1059</v>
      </c>
      <c r="G673" s="45"/>
      <c r="H673" s="45"/>
      <c r="I673">
        <f t="shared" si="66"/>
        <v>1980</v>
      </c>
      <c r="J673">
        <f t="shared" si="65"/>
        <v>2007</v>
      </c>
      <c r="K673" s="2" t="str">
        <f t="shared" si="67"/>
        <v>-</v>
      </c>
      <c r="V673">
        <v>1980</v>
      </c>
      <c r="W673">
        <v>1981</v>
      </c>
      <c r="X673">
        <v>1982</v>
      </c>
      <c r="Y673">
        <v>1983</v>
      </c>
      <c r="Z673">
        <v>1984</v>
      </c>
      <c r="AA673">
        <v>1985</v>
      </c>
      <c r="AB673">
        <v>1986</v>
      </c>
      <c r="AC673">
        <v>1987</v>
      </c>
      <c r="AD673">
        <v>1988</v>
      </c>
      <c r="AE673">
        <v>1989</v>
      </c>
      <c r="AF673">
        <v>1990</v>
      </c>
      <c r="AG673">
        <v>1991</v>
      </c>
      <c r="AH673">
        <v>1992</v>
      </c>
      <c r="AI673">
        <v>1993</v>
      </c>
      <c r="AJ673">
        <v>1994</v>
      </c>
      <c r="AK673">
        <v>1995</v>
      </c>
      <c r="AL673">
        <v>1996</v>
      </c>
      <c r="AM673">
        <v>1997</v>
      </c>
      <c r="AN673">
        <v>1998</v>
      </c>
      <c r="AO673">
        <v>1999</v>
      </c>
      <c r="AP673">
        <v>2000</v>
      </c>
      <c r="AQ673">
        <v>2001</v>
      </c>
      <c r="AR673">
        <v>2002</v>
      </c>
      <c r="AS673">
        <v>2003</v>
      </c>
      <c r="AT673">
        <v>2004</v>
      </c>
      <c r="AU673">
        <v>2005</v>
      </c>
      <c r="AV673">
        <v>2006</v>
      </c>
      <c r="AW673">
        <v>2007</v>
      </c>
    </row>
    <row r="674" spans="1:65" ht="15" customHeight="1" x14ac:dyDescent="0.25">
      <c r="A674" t="s">
        <v>1245</v>
      </c>
      <c r="C674" s="60"/>
      <c r="D674" t="s">
        <v>1060</v>
      </c>
      <c r="E674" s="45" t="s">
        <v>1061</v>
      </c>
      <c r="G674" s="45"/>
      <c r="H674" s="45"/>
      <c r="I674">
        <f t="shared" si="66"/>
        <v>1980</v>
      </c>
      <c r="J674">
        <f t="shared" si="65"/>
        <v>2007</v>
      </c>
      <c r="K674" s="2" t="str">
        <f t="shared" si="67"/>
        <v>-</v>
      </c>
      <c r="V674">
        <v>1980</v>
      </c>
      <c r="W674">
        <v>1981</v>
      </c>
      <c r="X674">
        <v>1982</v>
      </c>
      <c r="Y674">
        <v>1983</v>
      </c>
      <c r="Z674">
        <v>1984</v>
      </c>
      <c r="AA674">
        <v>1985</v>
      </c>
      <c r="AB674">
        <v>1986</v>
      </c>
      <c r="AC674">
        <v>1987</v>
      </c>
      <c r="AD674">
        <v>1988</v>
      </c>
      <c r="AE674">
        <v>1989</v>
      </c>
      <c r="AF674">
        <v>1990</v>
      </c>
      <c r="AG674">
        <v>1991</v>
      </c>
      <c r="AH674">
        <v>1992</v>
      </c>
      <c r="AI674">
        <v>1993</v>
      </c>
      <c r="AJ674">
        <v>1994</v>
      </c>
      <c r="AK674">
        <v>1995</v>
      </c>
      <c r="AL674">
        <v>1996</v>
      </c>
      <c r="AM674">
        <v>1997</v>
      </c>
      <c r="AN674">
        <v>1998</v>
      </c>
      <c r="AO674">
        <v>1999</v>
      </c>
      <c r="AP674">
        <v>2000</v>
      </c>
      <c r="AQ674">
        <v>2001</v>
      </c>
      <c r="AR674">
        <v>2002</v>
      </c>
      <c r="AS674">
        <v>2003</v>
      </c>
      <c r="AT674">
        <v>2004</v>
      </c>
      <c r="AU674">
        <v>2005</v>
      </c>
      <c r="AV674">
        <v>2006</v>
      </c>
      <c r="AW674">
        <v>2007</v>
      </c>
    </row>
    <row r="675" spans="1:65" ht="15" customHeight="1" x14ac:dyDescent="0.25">
      <c r="A675" t="s">
        <v>1245</v>
      </c>
      <c r="C675" s="60"/>
      <c r="D675" t="s">
        <v>2000</v>
      </c>
      <c r="E675" s="47" t="s">
        <v>2099</v>
      </c>
      <c r="G675" s="45"/>
      <c r="H675" s="45"/>
      <c r="I675">
        <f t="shared" si="66"/>
        <v>2008</v>
      </c>
      <c r="J675">
        <f t="shared" si="65"/>
        <v>2023</v>
      </c>
      <c r="K675" s="2" t="str">
        <f t="shared" si="67"/>
        <v>-</v>
      </c>
      <c r="AX675">
        <v>2008</v>
      </c>
      <c r="AY675">
        <v>2009</v>
      </c>
      <c r="AZ675">
        <v>2010</v>
      </c>
      <c r="BA675">
        <v>2011</v>
      </c>
      <c r="BB675">
        <v>2012</v>
      </c>
      <c r="BC675">
        <v>2013</v>
      </c>
      <c r="BD675">
        <v>2014</v>
      </c>
      <c r="BE675">
        <v>2015</v>
      </c>
      <c r="BF675">
        <v>2016</v>
      </c>
      <c r="BG675">
        <v>2017</v>
      </c>
      <c r="BH675">
        <v>2018</v>
      </c>
      <c r="BI675">
        <v>2019</v>
      </c>
      <c r="BJ675">
        <v>2020</v>
      </c>
      <c r="BK675">
        <v>2021</v>
      </c>
      <c r="BL675">
        <v>2022</v>
      </c>
      <c r="BM675">
        <v>2023</v>
      </c>
    </row>
    <row r="676" spans="1:65" ht="15" customHeight="1" x14ac:dyDescent="0.25">
      <c r="A676" t="s">
        <v>1245</v>
      </c>
      <c r="C676" s="60"/>
      <c r="D676" t="s">
        <v>2001</v>
      </c>
      <c r="E676" s="47" t="s">
        <v>2104</v>
      </c>
      <c r="G676" s="45"/>
      <c r="H676" s="45"/>
      <c r="I676">
        <f t="shared" si="66"/>
        <v>2008</v>
      </c>
      <c r="J676">
        <f t="shared" si="65"/>
        <v>2023</v>
      </c>
      <c r="K676" s="2" t="str">
        <f t="shared" si="67"/>
        <v>-</v>
      </c>
      <c r="AX676">
        <v>2008</v>
      </c>
      <c r="AY676">
        <v>2009</v>
      </c>
      <c r="AZ676">
        <v>2010</v>
      </c>
      <c r="BA676">
        <v>2011</v>
      </c>
      <c r="BB676">
        <v>2012</v>
      </c>
      <c r="BC676">
        <v>2013</v>
      </c>
      <c r="BD676">
        <v>2014</v>
      </c>
      <c r="BE676">
        <v>2015</v>
      </c>
      <c r="BF676">
        <v>2016</v>
      </c>
      <c r="BG676">
        <v>2017</v>
      </c>
      <c r="BH676">
        <v>2018</v>
      </c>
      <c r="BI676">
        <v>2019</v>
      </c>
      <c r="BJ676">
        <v>2020</v>
      </c>
      <c r="BK676">
        <v>2021</v>
      </c>
      <c r="BL676">
        <v>2022</v>
      </c>
      <c r="BM676">
        <v>2023</v>
      </c>
    </row>
    <row r="677" spans="1:65" ht="15" customHeight="1" x14ac:dyDescent="0.25">
      <c r="A677" t="s">
        <v>1245</v>
      </c>
      <c r="C677" s="60"/>
      <c r="D677" t="s">
        <v>2100</v>
      </c>
      <c r="E677" s="47" t="s">
        <v>2105</v>
      </c>
      <c r="G677" s="45"/>
      <c r="H677" s="45"/>
      <c r="I677">
        <f t="shared" si="66"/>
        <v>2008</v>
      </c>
      <c r="J677">
        <f t="shared" si="65"/>
        <v>2023</v>
      </c>
      <c r="K677" s="2" t="str">
        <f t="shared" si="67"/>
        <v>-</v>
      </c>
      <c r="AX677">
        <v>2008</v>
      </c>
      <c r="AY677">
        <v>2009</v>
      </c>
      <c r="AZ677">
        <v>2010</v>
      </c>
      <c r="BA677">
        <v>2011</v>
      </c>
      <c r="BB677">
        <v>2012</v>
      </c>
      <c r="BC677">
        <v>2013</v>
      </c>
      <c r="BD677">
        <v>2014</v>
      </c>
      <c r="BE677">
        <v>2015</v>
      </c>
      <c r="BF677">
        <v>2016</v>
      </c>
      <c r="BG677">
        <v>2017</v>
      </c>
      <c r="BH677">
        <v>2018</v>
      </c>
      <c r="BI677">
        <v>2019</v>
      </c>
      <c r="BJ677">
        <v>2020</v>
      </c>
      <c r="BK677">
        <v>2021</v>
      </c>
      <c r="BL677">
        <v>2022</v>
      </c>
      <c r="BM677">
        <v>2023</v>
      </c>
    </row>
    <row r="678" spans="1:65" ht="15" customHeight="1" x14ac:dyDescent="0.25">
      <c r="A678" t="s">
        <v>1245</v>
      </c>
      <c r="C678" s="60"/>
      <c r="D678" t="s">
        <v>2101</v>
      </c>
      <c r="E678" s="47" t="s">
        <v>2106</v>
      </c>
      <c r="G678" s="45"/>
      <c r="H678" s="45"/>
      <c r="I678">
        <f t="shared" si="66"/>
        <v>2008</v>
      </c>
      <c r="J678">
        <f t="shared" si="65"/>
        <v>2023</v>
      </c>
      <c r="K678" s="2" t="str">
        <f t="shared" si="67"/>
        <v>-</v>
      </c>
      <c r="AX678">
        <v>2008</v>
      </c>
      <c r="AY678">
        <v>2009</v>
      </c>
      <c r="AZ678">
        <v>2010</v>
      </c>
      <c r="BA678">
        <v>2011</v>
      </c>
      <c r="BB678">
        <v>2012</v>
      </c>
      <c r="BC678">
        <v>2013</v>
      </c>
      <c r="BD678">
        <v>2014</v>
      </c>
      <c r="BE678">
        <v>2015</v>
      </c>
      <c r="BF678">
        <v>2016</v>
      </c>
      <c r="BG678">
        <v>2017</v>
      </c>
      <c r="BH678">
        <v>2018</v>
      </c>
      <c r="BI678">
        <v>2019</v>
      </c>
      <c r="BJ678">
        <v>2020</v>
      </c>
      <c r="BK678">
        <v>2021</v>
      </c>
      <c r="BL678">
        <v>2022</v>
      </c>
      <c r="BM678">
        <v>2023</v>
      </c>
    </row>
    <row r="679" spans="1:65" ht="15" customHeight="1" x14ac:dyDescent="0.25">
      <c r="A679" t="s">
        <v>1245</v>
      </c>
      <c r="C679" s="60"/>
      <c r="D679" t="s">
        <v>2102</v>
      </c>
      <c r="E679" s="47" t="s">
        <v>2107</v>
      </c>
      <c r="G679" s="45"/>
      <c r="H679" s="45"/>
      <c r="I679">
        <f t="shared" si="66"/>
        <v>2008</v>
      </c>
      <c r="J679">
        <f t="shared" si="65"/>
        <v>2023</v>
      </c>
      <c r="K679" s="2" t="str">
        <f t="shared" si="67"/>
        <v>-</v>
      </c>
      <c r="AX679">
        <v>2008</v>
      </c>
      <c r="AY679">
        <v>2009</v>
      </c>
      <c r="AZ679">
        <v>2010</v>
      </c>
      <c r="BA679">
        <v>2011</v>
      </c>
      <c r="BB679">
        <v>2012</v>
      </c>
      <c r="BC679">
        <v>2013</v>
      </c>
      <c r="BD679">
        <v>2014</v>
      </c>
      <c r="BE679">
        <v>2015</v>
      </c>
      <c r="BF679">
        <v>2016</v>
      </c>
      <c r="BG679">
        <v>2017</v>
      </c>
      <c r="BH679">
        <v>2018</v>
      </c>
      <c r="BI679">
        <v>2019</v>
      </c>
      <c r="BJ679">
        <v>2020</v>
      </c>
      <c r="BK679">
        <v>2021</v>
      </c>
      <c r="BL679">
        <v>2022</v>
      </c>
      <c r="BM679">
        <v>2023</v>
      </c>
    </row>
    <row r="680" spans="1:65" ht="15" customHeight="1" x14ac:dyDescent="0.25">
      <c r="A680" t="s">
        <v>1245</v>
      </c>
      <c r="C680" s="60"/>
      <c r="D680" t="s">
        <v>2103</v>
      </c>
      <c r="E680" s="47" t="s">
        <v>2108</v>
      </c>
      <c r="G680" s="45"/>
      <c r="H680" s="45"/>
      <c r="I680">
        <f t="shared" si="66"/>
        <v>2008</v>
      </c>
      <c r="J680">
        <f t="shared" si="65"/>
        <v>2023</v>
      </c>
      <c r="K680" s="2" t="str">
        <f t="shared" si="67"/>
        <v>-</v>
      </c>
      <c r="AX680">
        <v>2008</v>
      </c>
      <c r="AY680">
        <v>2009</v>
      </c>
      <c r="AZ680">
        <v>2010</v>
      </c>
      <c r="BA680">
        <v>2011</v>
      </c>
      <c r="BB680">
        <v>2012</v>
      </c>
      <c r="BC680">
        <v>2013</v>
      </c>
      <c r="BD680">
        <v>2014</v>
      </c>
      <c r="BE680">
        <v>2015</v>
      </c>
      <c r="BF680">
        <v>2016</v>
      </c>
      <c r="BG680">
        <v>2017</v>
      </c>
      <c r="BH680">
        <v>2018</v>
      </c>
      <c r="BI680">
        <v>2019</v>
      </c>
      <c r="BJ680">
        <v>2020</v>
      </c>
      <c r="BK680">
        <v>2021</v>
      </c>
      <c r="BL680">
        <v>2022</v>
      </c>
      <c r="BM680">
        <v>2023</v>
      </c>
    </row>
    <row r="681" spans="1:65" ht="15" customHeight="1" x14ac:dyDescent="0.25">
      <c r="A681" t="s">
        <v>1245</v>
      </c>
      <c r="C681" s="60"/>
      <c r="D681" t="s">
        <v>151</v>
      </c>
      <c r="E681" s="45" t="s">
        <v>205</v>
      </c>
      <c r="F681" s="7" t="s">
        <v>1303</v>
      </c>
      <c r="G681" s="45" t="s">
        <v>1361</v>
      </c>
      <c r="H681" s="45" t="s">
        <v>1360</v>
      </c>
      <c r="I681">
        <f t="shared" si="66"/>
        <v>2008</v>
      </c>
      <c r="J681">
        <f t="shared" si="65"/>
        <v>2023</v>
      </c>
      <c r="K681" s="2" t="str">
        <f t="shared" si="67"/>
        <v>-</v>
      </c>
      <c r="AX681">
        <v>2008</v>
      </c>
      <c r="AY681">
        <v>2009</v>
      </c>
      <c r="AZ681">
        <v>2010</v>
      </c>
      <c r="BA681">
        <v>2011</v>
      </c>
      <c r="BB681">
        <v>2012</v>
      </c>
      <c r="BC681">
        <v>2013</v>
      </c>
      <c r="BD681">
        <v>2014</v>
      </c>
      <c r="BE681">
        <v>2015</v>
      </c>
      <c r="BF681">
        <v>2016</v>
      </c>
      <c r="BG681">
        <v>2017</v>
      </c>
      <c r="BH681">
        <v>2018</v>
      </c>
      <c r="BI681">
        <v>2019</v>
      </c>
      <c r="BJ681">
        <v>2020</v>
      </c>
      <c r="BK681">
        <v>2021</v>
      </c>
      <c r="BL681">
        <v>2022</v>
      </c>
      <c r="BM681">
        <v>2023</v>
      </c>
    </row>
    <row r="682" spans="1:65" ht="15" customHeight="1" x14ac:dyDescent="0.25">
      <c r="A682" t="s">
        <v>1245</v>
      </c>
      <c r="C682" s="60"/>
      <c r="D682" t="s">
        <v>2004</v>
      </c>
      <c r="E682" s="47" t="s">
        <v>2109</v>
      </c>
      <c r="F682" s="7"/>
      <c r="G682" s="45"/>
      <c r="H682" s="45"/>
      <c r="I682">
        <f t="shared" si="66"/>
        <v>2008</v>
      </c>
      <c r="J682">
        <f t="shared" si="65"/>
        <v>2023</v>
      </c>
      <c r="K682" s="2" t="str">
        <f t="shared" si="67"/>
        <v>-</v>
      </c>
      <c r="AX682">
        <v>2008</v>
      </c>
      <c r="AY682">
        <v>2009</v>
      </c>
      <c r="AZ682">
        <v>2010</v>
      </c>
      <c r="BA682">
        <v>2011</v>
      </c>
      <c r="BB682">
        <v>2012</v>
      </c>
      <c r="BC682">
        <v>2013</v>
      </c>
      <c r="BD682">
        <v>2014</v>
      </c>
      <c r="BE682">
        <v>2015</v>
      </c>
      <c r="BF682">
        <v>2016</v>
      </c>
      <c r="BG682">
        <v>2017</v>
      </c>
      <c r="BH682">
        <v>2018</v>
      </c>
      <c r="BI682">
        <v>2019</v>
      </c>
      <c r="BJ682">
        <v>2020</v>
      </c>
      <c r="BK682">
        <v>2021</v>
      </c>
      <c r="BL682">
        <v>2022</v>
      </c>
      <c r="BM682">
        <v>2023</v>
      </c>
    </row>
    <row r="683" spans="1:65" ht="15" customHeight="1" x14ac:dyDescent="0.25">
      <c r="A683" t="s">
        <v>1245</v>
      </c>
      <c r="C683" s="60"/>
      <c r="D683" t="s">
        <v>2005</v>
      </c>
      <c r="E683" s="47" t="s">
        <v>2110</v>
      </c>
      <c r="F683" s="7"/>
      <c r="G683" s="45"/>
      <c r="H683" s="45"/>
      <c r="I683">
        <f t="shared" si="66"/>
        <v>2008</v>
      </c>
      <c r="J683">
        <f t="shared" si="65"/>
        <v>2023</v>
      </c>
      <c r="K683" s="2" t="str">
        <f t="shared" si="67"/>
        <v>-</v>
      </c>
      <c r="AX683">
        <v>2008</v>
      </c>
      <c r="AY683">
        <v>2009</v>
      </c>
      <c r="AZ683">
        <v>2010</v>
      </c>
      <c r="BA683">
        <v>2011</v>
      </c>
      <c r="BB683">
        <v>2012</v>
      </c>
      <c r="BC683">
        <v>2013</v>
      </c>
      <c r="BD683">
        <v>2014</v>
      </c>
      <c r="BE683">
        <v>2015</v>
      </c>
      <c r="BF683">
        <v>2016</v>
      </c>
      <c r="BG683">
        <v>2017</v>
      </c>
      <c r="BH683">
        <v>2018</v>
      </c>
      <c r="BI683">
        <v>2019</v>
      </c>
      <c r="BJ683">
        <v>2020</v>
      </c>
      <c r="BK683">
        <v>2021</v>
      </c>
      <c r="BL683">
        <v>2022</v>
      </c>
      <c r="BM683">
        <v>2023</v>
      </c>
    </row>
    <row r="684" spans="1:65" ht="15" customHeight="1" x14ac:dyDescent="0.25">
      <c r="A684" t="s">
        <v>1245</v>
      </c>
      <c r="C684" s="60"/>
      <c r="D684" t="s">
        <v>2007</v>
      </c>
      <c r="E684" s="47" t="s">
        <v>2111</v>
      </c>
      <c r="F684" s="7"/>
      <c r="G684" s="45"/>
      <c r="H684" s="45"/>
      <c r="I684">
        <f t="shared" si="66"/>
        <v>2008</v>
      </c>
      <c r="J684">
        <f t="shared" si="65"/>
        <v>2023</v>
      </c>
      <c r="K684" s="2" t="str">
        <f t="shared" si="67"/>
        <v>-</v>
      </c>
      <c r="AX684">
        <v>2008</v>
      </c>
      <c r="AY684">
        <v>2009</v>
      </c>
      <c r="AZ684">
        <v>2010</v>
      </c>
      <c r="BA684">
        <v>2011</v>
      </c>
      <c r="BB684">
        <v>2012</v>
      </c>
      <c r="BC684">
        <v>2013</v>
      </c>
      <c r="BD684">
        <v>2014</v>
      </c>
      <c r="BE684">
        <v>2015</v>
      </c>
      <c r="BF684">
        <v>2016</v>
      </c>
      <c r="BG684">
        <v>2017</v>
      </c>
      <c r="BH684">
        <v>2018</v>
      </c>
      <c r="BI684">
        <v>2019</v>
      </c>
      <c r="BJ684">
        <v>2020</v>
      </c>
      <c r="BK684">
        <v>2021</v>
      </c>
      <c r="BL684">
        <v>2022</v>
      </c>
      <c r="BM684">
        <v>2023</v>
      </c>
    </row>
    <row r="685" spans="1:65" ht="15" customHeight="1" x14ac:dyDescent="0.25">
      <c r="A685" t="s">
        <v>1245</v>
      </c>
      <c r="C685" s="60"/>
      <c r="D685" t="s">
        <v>206</v>
      </c>
      <c r="E685" s="45" t="s">
        <v>207</v>
      </c>
      <c r="G685" s="45" t="s">
        <v>207</v>
      </c>
      <c r="H685" s="45" t="s">
        <v>1351</v>
      </c>
      <c r="I685">
        <f t="shared" si="66"/>
        <v>1980</v>
      </c>
      <c r="J685">
        <f t="shared" si="65"/>
        <v>2007</v>
      </c>
      <c r="K685" s="2" t="str">
        <f t="shared" si="67"/>
        <v>-</v>
      </c>
      <c r="V685">
        <v>1980</v>
      </c>
      <c r="W685">
        <v>1981</v>
      </c>
      <c r="X685">
        <v>1982</v>
      </c>
      <c r="Y685">
        <v>1983</v>
      </c>
      <c r="Z685">
        <v>1984</v>
      </c>
      <c r="AA685">
        <v>1985</v>
      </c>
      <c r="AB685">
        <v>1986</v>
      </c>
      <c r="AC685">
        <v>1987</v>
      </c>
      <c r="AD685">
        <v>1988</v>
      </c>
      <c r="AE685">
        <v>1989</v>
      </c>
      <c r="AF685">
        <v>1990</v>
      </c>
      <c r="AG685">
        <v>1991</v>
      </c>
      <c r="AH685">
        <v>1992</v>
      </c>
      <c r="AI685">
        <v>1993</v>
      </c>
      <c r="AJ685">
        <v>1994</v>
      </c>
      <c r="AK685">
        <v>1995</v>
      </c>
      <c r="AL685">
        <v>1996</v>
      </c>
      <c r="AM685">
        <v>1997</v>
      </c>
      <c r="AN685">
        <v>1998</v>
      </c>
      <c r="AO685">
        <v>1999</v>
      </c>
      <c r="AP685">
        <v>2000</v>
      </c>
      <c r="AQ685">
        <v>2001</v>
      </c>
      <c r="AR685">
        <v>2002</v>
      </c>
      <c r="AS685">
        <v>2003</v>
      </c>
      <c r="AT685">
        <v>2004</v>
      </c>
      <c r="AU685">
        <v>2005</v>
      </c>
      <c r="AV685">
        <v>2006</v>
      </c>
      <c r="AW685">
        <v>2007</v>
      </c>
    </row>
    <row r="686" spans="1:65" ht="15" customHeight="1" x14ac:dyDescent="0.25">
      <c r="A686" t="s">
        <v>1245</v>
      </c>
      <c r="C686" s="60"/>
      <c r="D686" t="s">
        <v>208</v>
      </c>
      <c r="E686" s="45" t="s">
        <v>209</v>
      </c>
      <c r="G686" s="45" t="s">
        <v>209</v>
      </c>
      <c r="H686" s="45" t="s">
        <v>1702</v>
      </c>
      <c r="I686">
        <f t="shared" si="66"/>
        <v>1980</v>
      </c>
      <c r="J686">
        <f t="shared" si="65"/>
        <v>2007</v>
      </c>
      <c r="K686" s="2" t="str">
        <f t="shared" ref="K686:K751" si="68">IF(J686-I686+1-COUNTA(L686:BT686)=0, "-", "Yes")</f>
        <v>-</v>
      </c>
      <c r="V686">
        <v>1980</v>
      </c>
      <c r="W686">
        <v>1981</v>
      </c>
      <c r="X686">
        <v>1982</v>
      </c>
      <c r="Y686">
        <v>1983</v>
      </c>
      <c r="Z686">
        <v>1984</v>
      </c>
      <c r="AA686">
        <v>1985</v>
      </c>
      <c r="AB686">
        <v>1986</v>
      </c>
      <c r="AC686">
        <v>1987</v>
      </c>
      <c r="AD686">
        <v>1988</v>
      </c>
      <c r="AE686">
        <v>1989</v>
      </c>
      <c r="AF686">
        <v>1990</v>
      </c>
      <c r="AG686">
        <v>1991</v>
      </c>
      <c r="AH686">
        <v>1992</v>
      </c>
      <c r="AI686">
        <v>1993</v>
      </c>
      <c r="AJ686">
        <v>1994</v>
      </c>
      <c r="AK686">
        <v>1995</v>
      </c>
      <c r="AL686">
        <v>1996</v>
      </c>
      <c r="AM686">
        <v>1997</v>
      </c>
      <c r="AN686">
        <v>1998</v>
      </c>
      <c r="AO686">
        <v>1999</v>
      </c>
      <c r="AP686">
        <v>2000</v>
      </c>
      <c r="AQ686">
        <v>2001</v>
      </c>
      <c r="AR686">
        <v>2002</v>
      </c>
      <c r="AS686">
        <v>2003</v>
      </c>
      <c r="AT686">
        <v>2004</v>
      </c>
      <c r="AU686">
        <v>2005</v>
      </c>
      <c r="AV686">
        <v>2006</v>
      </c>
      <c r="AW686">
        <v>2007</v>
      </c>
    </row>
    <row r="687" spans="1:65" ht="15" customHeight="1" x14ac:dyDescent="0.25">
      <c r="A687" t="s">
        <v>1245</v>
      </c>
      <c r="C687" s="60"/>
      <c r="D687" t="s">
        <v>47</v>
      </c>
      <c r="E687" s="45" t="s">
        <v>48</v>
      </c>
      <c r="G687" s="45"/>
      <c r="H687" s="45"/>
      <c r="I687">
        <f t="shared" ref="I687:I752" si="69">MIN(L687:BT687)</f>
        <v>2008</v>
      </c>
      <c r="J687">
        <f t="shared" si="65"/>
        <v>2023</v>
      </c>
      <c r="K687" s="2" t="str">
        <f t="shared" si="68"/>
        <v>-</v>
      </c>
      <c r="AX687">
        <v>2008</v>
      </c>
      <c r="AY687">
        <v>2009</v>
      </c>
      <c r="AZ687">
        <v>2010</v>
      </c>
      <c r="BA687">
        <v>2011</v>
      </c>
      <c r="BB687">
        <v>2012</v>
      </c>
      <c r="BC687">
        <v>2013</v>
      </c>
      <c r="BD687">
        <v>2014</v>
      </c>
      <c r="BE687">
        <v>2015</v>
      </c>
      <c r="BF687">
        <v>2016</v>
      </c>
      <c r="BG687">
        <v>2017</v>
      </c>
      <c r="BH687">
        <v>2018</v>
      </c>
      <c r="BI687">
        <v>2019</v>
      </c>
      <c r="BJ687">
        <v>2020</v>
      </c>
      <c r="BK687">
        <v>2021</v>
      </c>
      <c r="BL687">
        <v>2022</v>
      </c>
      <c r="BM687">
        <v>2023</v>
      </c>
    </row>
    <row r="688" spans="1:65" ht="15" customHeight="1" x14ac:dyDescent="0.25">
      <c r="A688" t="s">
        <v>1245</v>
      </c>
      <c r="C688" s="60"/>
      <c r="D688" t="s">
        <v>210</v>
      </c>
      <c r="E688" s="45" t="s">
        <v>211</v>
      </c>
      <c r="G688" s="45" t="s">
        <v>1352</v>
      </c>
      <c r="H688" s="45" t="s">
        <v>1353</v>
      </c>
      <c r="I688">
        <f t="shared" si="69"/>
        <v>1980</v>
      </c>
      <c r="J688">
        <f t="shared" si="65"/>
        <v>2023</v>
      </c>
      <c r="K688" s="2" t="str">
        <f t="shared" si="68"/>
        <v>-</v>
      </c>
      <c r="V688">
        <v>1980</v>
      </c>
      <c r="W688">
        <v>1981</v>
      </c>
      <c r="X688">
        <v>1982</v>
      </c>
      <c r="Y688">
        <v>1983</v>
      </c>
      <c r="Z688">
        <v>1984</v>
      </c>
      <c r="AA688">
        <v>1985</v>
      </c>
      <c r="AB688">
        <v>1986</v>
      </c>
      <c r="AC688">
        <v>1987</v>
      </c>
      <c r="AD688">
        <v>1988</v>
      </c>
      <c r="AE688">
        <v>1989</v>
      </c>
      <c r="AF688">
        <v>1990</v>
      </c>
      <c r="AG688">
        <v>1991</v>
      </c>
      <c r="AH688">
        <v>1992</v>
      </c>
      <c r="AI688">
        <v>1993</v>
      </c>
      <c r="AJ688">
        <v>1994</v>
      </c>
      <c r="AK688">
        <v>1995</v>
      </c>
      <c r="AL688">
        <v>1996</v>
      </c>
      <c r="AM688">
        <v>1997</v>
      </c>
      <c r="AN688">
        <v>1998</v>
      </c>
      <c r="AO688">
        <v>1999</v>
      </c>
      <c r="AP688">
        <v>2000</v>
      </c>
      <c r="AQ688">
        <v>2001</v>
      </c>
      <c r="AR688">
        <v>2002</v>
      </c>
      <c r="AS688">
        <v>2003</v>
      </c>
      <c r="AT688">
        <v>2004</v>
      </c>
      <c r="AU688">
        <v>2005</v>
      </c>
      <c r="AV688">
        <v>2006</v>
      </c>
      <c r="AW688">
        <v>2007</v>
      </c>
      <c r="AX688">
        <v>2008</v>
      </c>
      <c r="AY688">
        <v>2009</v>
      </c>
      <c r="AZ688">
        <v>2010</v>
      </c>
      <c r="BA688">
        <v>2011</v>
      </c>
      <c r="BB688">
        <v>2012</v>
      </c>
      <c r="BC688">
        <v>2013</v>
      </c>
      <c r="BD688">
        <v>2014</v>
      </c>
      <c r="BE688">
        <v>2015</v>
      </c>
      <c r="BF688">
        <v>2016</v>
      </c>
      <c r="BG688">
        <v>2017</v>
      </c>
      <c r="BH688">
        <v>2018</v>
      </c>
      <c r="BI688">
        <v>2019</v>
      </c>
      <c r="BJ688">
        <v>2020</v>
      </c>
      <c r="BK688">
        <v>2021</v>
      </c>
      <c r="BL688">
        <v>2022</v>
      </c>
      <c r="BM688">
        <v>2023</v>
      </c>
    </row>
    <row r="689" spans="1:65" ht="15" customHeight="1" x14ac:dyDescent="0.25">
      <c r="A689" t="s">
        <v>1245</v>
      </c>
      <c r="C689" s="60"/>
      <c r="D689" t="s">
        <v>2112</v>
      </c>
      <c r="E689" s="47" t="s">
        <v>2113</v>
      </c>
      <c r="G689" s="45"/>
      <c r="H689" s="45"/>
      <c r="I689">
        <f t="shared" si="69"/>
        <v>2008</v>
      </c>
      <c r="J689">
        <f t="shared" si="65"/>
        <v>2023</v>
      </c>
      <c r="K689" s="2" t="str">
        <f t="shared" si="68"/>
        <v>-</v>
      </c>
      <c r="AX689">
        <v>2008</v>
      </c>
      <c r="AY689">
        <v>2009</v>
      </c>
      <c r="AZ689">
        <v>2010</v>
      </c>
      <c r="BA689">
        <v>2011</v>
      </c>
      <c r="BB689">
        <v>2012</v>
      </c>
      <c r="BC689">
        <v>2013</v>
      </c>
      <c r="BD689">
        <v>2014</v>
      </c>
      <c r="BE689">
        <v>2015</v>
      </c>
      <c r="BF689">
        <v>2016</v>
      </c>
      <c r="BG689">
        <v>2017</v>
      </c>
      <c r="BH689">
        <v>2018</v>
      </c>
      <c r="BI689">
        <v>2019</v>
      </c>
      <c r="BJ689">
        <v>2020</v>
      </c>
      <c r="BK689">
        <v>2021</v>
      </c>
      <c r="BL689">
        <v>2022</v>
      </c>
      <c r="BM689">
        <v>2023</v>
      </c>
    </row>
    <row r="690" spans="1:65" ht="15" customHeight="1" x14ac:dyDescent="0.25">
      <c r="A690" t="s">
        <v>1245</v>
      </c>
      <c r="C690" s="60"/>
      <c r="D690" t="s">
        <v>212</v>
      </c>
      <c r="E690" s="45" t="s">
        <v>213</v>
      </c>
      <c r="G690" s="45" t="s">
        <v>213</v>
      </c>
      <c r="H690" s="45" t="s">
        <v>1362</v>
      </c>
      <c r="I690">
        <f t="shared" si="69"/>
        <v>1980</v>
      </c>
      <c r="J690">
        <f t="shared" si="65"/>
        <v>2022</v>
      </c>
      <c r="K690" s="2" t="str">
        <f t="shared" si="68"/>
        <v>Yes</v>
      </c>
      <c r="V690">
        <v>1980</v>
      </c>
      <c r="W690">
        <v>1981</v>
      </c>
      <c r="X690">
        <v>1982</v>
      </c>
      <c r="Y690">
        <v>1983</v>
      </c>
      <c r="Z690">
        <v>1984</v>
      </c>
      <c r="AA690">
        <v>1985</v>
      </c>
      <c r="AB690">
        <v>1986</v>
      </c>
      <c r="AC690">
        <v>1987</v>
      </c>
      <c r="AD690">
        <v>1988</v>
      </c>
      <c r="AE690">
        <v>1989</v>
      </c>
      <c r="AF690">
        <v>1990</v>
      </c>
      <c r="AG690">
        <v>1991</v>
      </c>
      <c r="AH690">
        <v>1992</v>
      </c>
      <c r="AI690">
        <v>1993</v>
      </c>
      <c r="AJ690">
        <v>1994</v>
      </c>
      <c r="AK690">
        <v>1995</v>
      </c>
      <c r="AL690">
        <v>1996</v>
      </c>
      <c r="AM690">
        <v>1997</v>
      </c>
      <c r="AN690">
        <v>1998</v>
      </c>
      <c r="AO690">
        <v>1999</v>
      </c>
      <c r="AP690">
        <v>2000</v>
      </c>
      <c r="AQ690">
        <v>2001</v>
      </c>
      <c r="AR690">
        <v>2002</v>
      </c>
      <c r="AS690">
        <v>2003</v>
      </c>
      <c r="AT690">
        <v>2004</v>
      </c>
      <c r="AU690">
        <v>2005</v>
      </c>
      <c r="AV690">
        <v>2006</v>
      </c>
      <c r="AW690">
        <v>2007</v>
      </c>
      <c r="BL690">
        <v>2022</v>
      </c>
    </row>
    <row r="691" spans="1:65" ht="15" customHeight="1" x14ac:dyDescent="0.25">
      <c r="A691" t="s">
        <v>1245</v>
      </c>
      <c r="C691" s="60"/>
      <c r="D691" t="s">
        <v>214</v>
      </c>
      <c r="E691" s="45" t="s">
        <v>215</v>
      </c>
      <c r="G691" s="45" t="s">
        <v>215</v>
      </c>
      <c r="H691" s="45" t="s">
        <v>1363</v>
      </c>
      <c r="I691">
        <f t="shared" si="69"/>
        <v>1981</v>
      </c>
      <c r="J691">
        <f t="shared" si="65"/>
        <v>2023</v>
      </c>
      <c r="K691" s="2" t="str">
        <f t="shared" si="68"/>
        <v>-</v>
      </c>
      <c r="W691">
        <v>1981</v>
      </c>
      <c r="X691">
        <v>1982</v>
      </c>
      <c r="Y691">
        <v>1983</v>
      </c>
      <c r="Z691">
        <v>1984</v>
      </c>
      <c r="AA691">
        <v>1985</v>
      </c>
      <c r="AB691">
        <v>1986</v>
      </c>
      <c r="AC691">
        <v>1987</v>
      </c>
      <c r="AD691">
        <v>1988</v>
      </c>
      <c r="AE691">
        <v>1989</v>
      </c>
      <c r="AF691">
        <v>1990</v>
      </c>
      <c r="AG691">
        <v>1991</v>
      </c>
      <c r="AH691">
        <v>1992</v>
      </c>
      <c r="AI691">
        <v>1993</v>
      </c>
      <c r="AJ691">
        <v>1994</v>
      </c>
      <c r="AK691">
        <v>1995</v>
      </c>
      <c r="AL691">
        <v>1996</v>
      </c>
      <c r="AM691">
        <v>1997</v>
      </c>
      <c r="AN691">
        <v>1998</v>
      </c>
      <c r="AO691">
        <v>1999</v>
      </c>
      <c r="AP691">
        <v>2000</v>
      </c>
      <c r="AQ691">
        <v>2001</v>
      </c>
      <c r="AR691">
        <v>2002</v>
      </c>
      <c r="AS691">
        <v>2003</v>
      </c>
      <c r="AT691">
        <v>2004</v>
      </c>
      <c r="AU691">
        <v>2005</v>
      </c>
      <c r="AV691">
        <v>2006</v>
      </c>
      <c r="AW691">
        <v>2007</v>
      </c>
      <c r="AX691">
        <v>2008</v>
      </c>
      <c r="AY691">
        <v>2009</v>
      </c>
      <c r="AZ691">
        <v>2010</v>
      </c>
      <c r="BA691">
        <v>2011</v>
      </c>
      <c r="BB691">
        <v>2012</v>
      </c>
      <c r="BC691">
        <v>2013</v>
      </c>
      <c r="BD691">
        <v>2014</v>
      </c>
      <c r="BE691">
        <v>2015</v>
      </c>
      <c r="BF691">
        <v>2016</v>
      </c>
      <c r="BG691">
        <v>2017</v>
      </c>
      <c r="BH691">
        <v>2018</v>
      </c>
      <c r="BI691">
        <v>2019</v>
      </c>
      <c r="BJ691">
        <v>2020</v>
      </c>
      <c r="BK691">
        <v>2021</v>
      </c>
      <c r="BL691">
        <v>2022</v>
      </c>
      <c r="BM691">
        <v>2023</v>
      </c>
    </row>
    <row r="692" spans="1:65" ht="15" customHeight="1" x14ac:dyDescent="0.25">
      <c r="A692" t="s">
        <v>1245</v>
      </c>
      <c r="C692" s="60"/>
      <c r="D692" t="s">
        <v>2114</v>
      </c>
      <c r="E692" s="47" t="s">
        <v>2116</v>
      </c>
      <c r="G692" s="45"/>
      <c r="H692" s="45"/>
      <c r="I692">
        <f t="shared" si="69"/>
        <v>2008</v>
      </c>
      <c r="J692">
        <f t="shared" si="65"/>
        <v>2023</v>
      </c>
      <c r="K692" s="2" t="str">
        <f t="shared" si="68"/>
        <v>-</v>
      </c>
      <c r="AX692">
        <v>2008</v>
      </c>
      <c r="AY692">
        <v>2009</v>
      </c>
      <c r="AZ692">
        <v>2010</v>
      </c>
      <c r="BA692">
        <v>2011</v>
      </c>
      <c r="BB692">
        <v>2012</v>
      </c>
      <c r="BC692">
        <v>2013</v>
      </c>
      <c r="BD692">
        <v>2014</v>
      </c>
      <c r="BE692">
        <v>2015</v>
      </c>
      <c r="BF692">
        <v>2016</v>
      </c>
      <c r="BG692">
        <v>2017</v>
      </c>
      <c r="BH692">
        <v>2018</v>
      </c>
      <c r="BI692">
        <v>2019</v>
      </c>
      <c r="BJ692">
        <v>2020</v>
      </c>
      <c r="BK692">
        <v>2021</v>
      </c>
      <c r="BL692">
        <v>2022</v>
      </c>
      <c r="BM692">
        <v>2023</v>
      </c>
    </row>
    <row r="693" spans="1:65" ht="15" customHeight="1" x14ac:dyDescent="0.25">
      <c r="A693" t="s">
        <v>1245</v>
      </c>
      <c r="C693" s="60"/>
      <c r="D693" t="s">
        <v>2115</v>
      </c>
      <c r="E693" s="47" t="s">
        <v>2117</v>
      </c>
      <c r="G693" s="45"/>
      <c r="H693" s="45"/>
      <c r="I693">
        <f t="shared" si="69"/>
        <v>2008</v>
      </c>
      <c r="J693">
        <f t="shared" si="65"/>
        <v>2023</v>
      </c>
      <c r="K693" s="2" t="str">
        <f t="shared" si="68"/>
        <v>-</v>
      </c>
      <c r="AX693">
        <v>2008</v>
      </c>
      <c r="AY693">
        <v>2009</v>
      </c>
      <c r="AZ693">
        <v>2010</v>
      </c>
      <c r="BA693">
        <v>2011</v>
      </c>
      <c r="BB693">
        <v>2012</v>
      </c>
      <c r="BC693">
        <v>2013</v>
      </c>
      <c r="BD693">
        <v>2014</v>
      </c>
      <c r="BE693">
        <v>2015</v>
      </c>
      <c r="BF693">
        <v>2016</v>
      </c>
      <c r="BG693">
        <v>2017</v>
      </c>
      <c r="BH693">
        <v>2018</v>
      </c>
      <c r="BI693">
        <v>2019</v>
      </c>
      <c r="BJ693">
        <v>2020</v>
      </c>
      <c r="BK693">
        <v>2021</v>
      </c>
      <c r="BL693">
        <v>2022</v>
      </c>
      <c r="BM693">
        <v>2023</v>
      </c>
    </row>
    <row r="694" spans="1:65" ht="15" customHeight="1" x14ac:dyDescent="0.25">
      <c r="A694" t="s">
        <v>1245</v>
      </c>
      <c r="C694" s="60"/>
      <c r="D694" t="s">
        <v>62</v>
      </c>
      <c r="E694" s="47" t="s">
        <v>2118</v>
      </c>
      <c r="G694" s="45"/>
      <c r="H694" s="45"/>
      <c r="I694">
        <f t="shared" si="69"/>
        <v>2008</v>
      </c>
      <c r="J694">
        <f t="shared" si="65"/>
        <v>2023</v>
      </c>
      <c r="K694" s="2" t="str">
        <f t="shared" si="68"/>
        <v>-</v>
      </c>
      <c r="AX694">
        <v>2008</v>
      </c>
      <c r="AY694">
        <v>2009</v>
      </c>
      <c r="AZ694">
        <v>2010</v>
      </c>
      <c r="BA694">
        <v>2011</v>
      </c>
      <c r="BB694">
        <v>2012</v>
      </c>
      <c r="BC694">
        <v>2013</v>
      </c>
      <c r="BD694">
        <v>2014</v>
      </c>
      <c r="BE694">
        <v>2015</v>
      </c>
      <c r="BF694">
        <v>2016</v>
      </c>
      <c r="BG694">
        <v>2017</v>
      </c>
      <c r="BH694">
        <v>2018</v>
      </c>
      <c r="BI694">
        <v>2019</v>
      </c>
      <c r="BJ694">
        <v>2020</v>
      </c>
      <c r="BK694">
        <v>2021</v>
      </c>
      <c r="BL694">
        <v>2022</v>
      </c>
      <c r="BM694">
        <v>2023</v>
      </c>
    </row>
    <row r="695" spans="1:65" ht="15" customHeight="1" x14ac:dyDescent="0.25">
      <c r="A695" t="s">
        <v>1245</v>
      </c>
      <c r="C695" s="60"/>
      <c r="D695" t="s">
        <v>1062</v>
      </c>
      <c r="E695" s="45" t="s">
        <v>1063</v>
      </c>
      <c r="G695" s="45"/>
      <c r="H695" s="45"/>
      <c r="I695">
        <f t="shared" si="69"/>
        <v>1980</v>
      </c>
      <c r="J695">
        <f t="shared" si="65"/>
        <v>2007</v>
      </c>
      <c r="K695" s="2" t="str">
        <f t="shared" si="68"/>
        <v>-</v>
      </c>
      <c r="V695">
        <v>1980</v>
      </c>
      <c r="W695">
        <v>1981</v>
      </c>
      <c r="X695">
        <v>1982</v>
      </c>
      <c r="Y695">
        <v>1983</v>
      </c>
      <c r="Z695">
        <v>1984</v>
      </c>
      <c r="AA695">
        <v>1985</v>
      </c>
      <c r="AB695">
        <v>1986</v>
      </c>
      <c r="AC695">
        <v>1987</v>
      </c>
      <c r="AD695">
        <v>1988</v>
      </c>
      <c r="AE695">
        <v>1989</v>
      </c>
      <c r="AF695">
        <v>1990</v>
      </c>
      <c r="AG695">
        <v>1991</v>
      </c>
      <c r="AH695">
        <v>1992</v>
      </c>
      <c r="AI695">
        <v>1993</v>
      </c>
      <c r="AJ695">
        <v>1994</v>
      </c>
      <c r="AK695">
        <v>1995</v>
      </c>
      <c r="AL695">
        <v>1996</v>
      </c>
      <c r="AM695">
        <v>1997</v>
      </c>
      <c r="AN695">
        <v>1998</v>
      </c>
      <c r="AO695">
        <v>1999</v>
      </c>
      <c r="AP695">
        <v>2000</v>
      </c>
      <c r="AQ695">
        <v>2001</v>
      </c>
      <c r="AR695">
        <v>2002</v>
      </c>
      <c r="AS695">
        <v>2003</v>
      </c>
      <c r="AT695">
        <v>2004</v>
      </c>
      <c r="AU695">
        <v>2005</v>
      </c>
      <c r="AV695">
        <v>2006</v>
      </c>
      <c r="AW695">
        <v>2007</v>
      </c>
    </row>
    <row r="696" spans="1:65" ht="15" customHeight="1" x14ac:dyDescent="0.25">
      <c r="A696" t="s">
        <v>1245</v>
      </c>
      <c r="C696" s="60"/>
      <c r="D696" t="s">
        <v>216</v>
      </c>
      <c r="E696" s="45" t="s">
        <v>217</v>
      </c>
      <c r="G696" s="45" t="s">
        <v>217</v>
      </c>
      <c r="H696" s="45" t="s">
        <v>1354</v>
      </c>
      <c r="I696">
        <f t="shared" si="69"/>
        <v>1980</v>
      </c>
      <c r="J696">
        <f t="shared" si="65"/>
        <v>2007</v>
      </c>
      <c r="K696" s="2" t="str">
        <f t="shared" si="68"/>
        <v>-</v>
      </c>
      <c r="V696">
        <v>1980</v>
      </c>
      <c r="W696">
        <v>1981</v>
      </c>
      <c r="X696">
        <v>1982</v>
      </c>
      <c r="Y696">
        <v>1983</v>
      </c>
      <c r="Z696">
        <v>1984</v>
      </c>
      <c r="AA696">
        <v>1985</v>
      </c>
      <c r="AB696">
        <v>1986</v>
      </c>
      <c r="AC696">
        <v>1987</v>
      </c>
      <c r="AD696">
        <v>1988</v>
      </c>
      <c r="AE696">
        <v>1989</v>
      </c>
      <c r="AF696">
        <v>1990</v>
      </c>
      <c r="AG696">
        <v>1991</v>
      </c>
      <c r="AH696">
        <v>1992</v>
      </c>
      <c r="AI696">
        <v>1993</v>
      </c>
      <c r="AJ696">
        <v>1994</v>
      </c>
      <c r="AK696">
        <v>1995</v>
      </c>
      <c r="AL696">
        <v>1996</v>
      </c>
      <c r="AM696">
        <v>1997</v>
      </c>
      <c r="AN696">
        <v>1998</v>
      </c>
      <c r="AO696">
        <v>1999</v>
      </c>
      <c r="AP696">
        <v>2000</v>
      </c>
      <c r="AQ696">
        <v>2001</v>
      </c>
      <c r="AR696">
        <v>2002</v>
      </c>
      <c r="AS696">
        <v>2003</v>
      </c>
      <c r="AT696">
        <v>2004</v>
      </c>
      <c r="AU696">
        <v>2005</v>
      </c>
      <c r="AV696">
        <v>2006</v>
      </c>
      <c r="AW696">
        <v>2007</v>
      </c>
    </row>
    <row r="697" spans="1:65" ht="15" customHeight="1" x14ac:dyDescent="0.25">
      <c r="A697" t="s">
        <v>1245</v>
      </c>
      <c r="C697" s="60"/>
      <c r="D697" t="s">
        <v>21</v>
      </c>
      <c r="E697" s="45" t="s">
        <v>12</v>
      </c>
      <c r="F697" s="7" t="s">
        <v>1303</v>
      </c>
      <c r="G697" s="45" t="s">
        <v>733</v>
      </c>
      <c r="H697" s="45" t="s">
        <v>1342</v>
      </c>
      <c r="I697">
        <f t="shared" si="69"/>
        <v>1980</v>
      </c>
      <c r="J697">
        <f t="shared" si="65"/>
        <v>2023</v>
      </c>
      <c r="K697" s="2" t="str">
        <f t="shared" si="68"/>
        <v>-</v>
      </c>
      <c r="V697">
        <v>1980</v>
      </c>
      <c r="W697">
        <v>1981</v>
      </c>
      <c r="X697">
        <v>1982</v>
      </c>
      <c r="Y697">
        <v>1983</v>
      </c>
      <c r="Z697">
        <v>1984</v>
      </c>
      <c r="AA697">
        <v>1985</v>
      </c>
      <c r="AB697">
        <v>1986</v>
      </c>
      <c r="AC697">
        <v>1987</v>
      </c>
      <c r="AD697">
        <v>1988</v>
      </c>
      <c r="AE697">
        <v>1989</v>
      </c>
      <c r="AF697">
        <v>1990</v>
      </c>
      <c r="AG697">
        <v>1991</v>
      </c>
      <c r="AH697">
        <v>1992</v>
      </c>
      <c r="AI697">
        <v>1993</v>
      </c>
      <c r="AJ697">
        <v>1994</v>
      </c>
      <c r="AK697">
        <v>1995</v>
      </c>
      <c r="AL697">
        <v>1996</v>
      </c>
      <c r="AM697">
        <v>1997</v>
      </c>
      <c r="AN697">
        <v>1998</v>
      </c>
      <c r="AO697">
        <v>1999</v>
      </c>
      <c r="AP697">
        <v>2000</v>
      </c>
      <c r="AQ697">
        <v>2001</v>
      </c>
      <c r="AR697">
        <v>2002</v>
      </c>
      <c r="AS697">
        <v>2003</v>
      </c>
      <c r="AT697">
        <v>2004</v>
      </c>
      <c r="AU697">
        <v>2005</v>
      </c>
      <c r="AV697">
        <v>2006</v>
      </c>
      <c r="AW697">
        <v>2007</v>
      </c>
      <c r="AX697">
        <v>2008</v>
      </c>
      <c r="AY697">
        <v>2009</v>
      </c>
      <c r="AZ697">
        <v>2010</v>
      </c>
      <c r="BA697">
        <v>2011</v>
      </c>
      <c r="BB697">
        <v>2012</v>
      </c>
      <c r="BC697">
        <v>2013</v>
      </c>
      <c r="BD697">
        <v>2014</v>
      </c>
      <c r="BE697">
        <v>2015</v>
      </c>
      <c r="BF697">
        <v>2016</v>
      </c>
      <c r="BG697">
        <v>2017</v>
      </c>
      <c r="BH697">
        <v>2018</v>
      </c>
      <c r="BI697">
        <v>2019</v>
      </c>
      <c r="BJ697">
        <v>2020</v>
      </c>
      <c r="BK697">
        <v>2021</v>
      </c>
      <c r="BL697">
        <v>2022</v>
      </c>
      <c r="BM697">
        <v>2023</v>
      </c>
    </row>
    <row r="698" spans="1:65" ht="15" customHeight="1" x14ac:dyDescent="0.25">
      <c r="A698" t="s">
        <v>1245</v>
      </c>
      <c r="C698" s="60"/>
      <c r="D698" t="s">
        <v>2119</v>
      </c>
      <c r="E698" s="47" t="s">
        <v>2121</v>
      </c>
      <c r="F698" s="7"/>
      <c r="G698" s="45"/>
      <c r="H698" s="45"/>
      <c r="I698">
        <f t="shared" si="69"/>
        <v>2008</v>
      </c>
      <c r="J698">
        <f t="shared" si="65"/>
        <v>2023</v>
      </c>
      <c r="K698" s="2" t="str">
        <f t="shared" si="68"/>
        <v>-</v>
      </c>
      <c r="AX698">
        <v>2008</v>
      </c>
      <c r="AY698">
        <v>2009</v>
      </c>
      <c r="AZ698">
        <v>2010</v>
      </c>
      <c r="BA698">
        <v>2011</v>
      </c>
      <c r="BB698">
        <v>2012</v>
      </c>
      <c r="BC698">
        <v>2013</v>
      </c>
      <c r="BD698">
        <v>2014</v>
      </c>
      <c r="BE698">
        <v>2015</v>
      </c>
      <c r="BF698">
        <v>2016</v>
      </c>
      <c r="BG698">
        <v>2017</v>
      </c>
      <c r="BH698">
        <v>2018</v>
      </c>
      <c r="BI698">
        <v>2019</v>
      </c>
      <c r="BJ698">
        <v>2020</v>
      </c>
      <c r="BK698">
        <v>2021</v>
      </c>
      <c r="BL698">
        <v>2022</v>
      </c>
      <c r="BM698">
        <v>2023</v>
      </c>
    </row>
    <row r="699" spans="1:65" ht="15" customHeight="1" x14ac:dyDescent="0.25">
      <c r="A699" t="s">
        <v>1245</v>
      </c>
      <c r="C699" s="60"/>
      <c r="D699" t="s">
        <v>2120</v>
      </c>
      <c r="E699" s="47" t="s">
        <v>2122</v>
      </c>
      <c r="F699" s="7"/>
      <c r="G699" s="45"/>
      <c r="H699" s="45"/>
      <c r="I699">
        <f t="shared" si="69"/>
        <v>2008</v>
      </c>
      <c r="J699">
        <f t="shared" si="65"/>
        <v>2023</v>
      </c>
      <c r="K699" s="2" t="str">
        <f t="shared" si="68"/>
        <v>-</v>
      </c>
      <c r="AX699">
        <v>2008</v>
      </c>
      <c r="AY699">
        <v>2009</v>
      </c>
      <c r="AZ699">
        <v>2010</v>
      </c>
      <c r="BA699">
        <v>2011</v>
      </c>
      <c r="BB699">
        <v>2012</v>
      </c>
      <c r="BC699">
        <v>2013</v>
      </c>
      <c r="BD699">
        <v>2014</v>
      </c>
      <c r="BE699">
        <v>2015</v>
      </c>
      <c r="BF699">
        <v>2016</v>
      </c>
      <c r="BG699">
        <v>2017</v>
      </c>
      <c r="BH699">
        <v>2018</v>
      </c>
      <c r="BI699">
        <v>2019</v>
      </c>
      <c r="BJ699">
        <v>2020</v>
      </c>
      <c r="BK699">
        <v>2021</v>
      </c>
      <c r="BL699">
        <v>2022</v>
      </c>
      <c r="BM699">
        <v>2023</v>
      </c>
    </row>
    <row r="700" spans="1:65" ht="15" customHeight="1" x14ac:dyDescent="0.25">
      <c r="A700" t="s">
        <v>1245</v>
      </c>
      <c r="C700" s="60"/>
      <c r="D700" t="s">
        <v>2014</v>
      </c>
      <c r="E700" s="47" t="s">
        <v>655</v>
      </c>
      <c r="F700" s="7"/>
      <c r="G700" s="45"/>
      <c r="H700" s="45"/>
      <c r="I700">
        <f t="shared" si="69"/>
        <v>2008</v>
      </c>
      <c r="J700">
        <f t="shared" si="65"/>
        <v>2023</v>
      </c>
      <c r="K700" s="2" t="str">
        <f t="shared" si="68"/>
        <v>-</v>
      </c>
      <c r="AX700">
        <v>2008</v>
      </c>
      <c r="AY700">
        <v>2009</v>
      </c>
      <c r="AZ700">
        <v>2010</v>
      </c>
      <c r="BA700">
        <v>2011</v>
      </c>
      <c r="BB700">
        <v>2012</v>
      </c>
      <c r="BC700">
        <v>2013</v>
      </c>
      <c r="BD700">
        <v>2014</v>
      </c>
      <c r="BE700">
        <v>2015</v>
      </c>
      <c r="BF700">
        <v>2016</v>
      </c>
      <c r="BG700">
        <v>2017</v>
      </c>
      <c r="BH700">
        <v>2018</v>
      </c>
      <c r="BI700">
        <v>2019</v>
      </c>
      <c r="BJ700">
        <v>2020</v>
      </c>
      <c r="BK700">
        <v>2021</v>
      </c>
      <c r="BL700">
        <v>2022</v>
      </c>
      <c r="BM700">
        <v>2023</v>
      </c>
    </row>
    <row r="701" spans="1:65" ht="15" customHeight="1" x14ac:dyDescent="0.25">
      <c r="A701" t="s">
        <v>1245</v>
      </c>
      <c r="C701" s="60"/>
      <c r="D701" t="s">
        <v>218</v>
      </c>
      <c r="E701" s="45" t="s">
        <v>219</v>
      </c>
      <c r="G701" s="45" t="s">
        <v>219</v>
      </c>
      <c r="H701" s="45" t="s">
        <v>1335</v>
      </c>
      <c r="I701">
        <f t="shared" si="69"/>
        <v>1980</v>
      </c>
      <c r="J701">
        <f t="shared" si="65"/>
        <v>2007</v>
      </c>
      <c r="K701" s="2" t="str">
        <f t="shared" si="68"/>
        <v>-</v>
      </c>
      <c r="V701">
        <v>1980</v>
      </c>
      <c r="W701">
        <v>1981</v>
      </c>
      <c r="X701">
        <v>1982</v>
      </c>
      <c r="Y701">
        <v>1983</v>
      </c>
      <c r="Z701">
        <v>1984</v>
      </c>
      <c r="AA701">
        <v>1985</v>
      </c>
      <c r="AB701">
        <v>1986</v>
      </c>
      <c r="AC701">
        <v>1987</v>
      </c>
      <c r="AD701">
        <v>1988</v>
      </c>
      <c r="AE701">
        <v>1989</v>
      </c>
      <c r="AF701">
        <v>1990</v>
      </c>
      <c r="AG701">
        <v>1991</v>
      </c>
      <c r="AH701">
        <v>1992</v>
      </c>
      <c r="AI701">
        <v>1993</v>
      </c>
      <c r="AJ701">
        <v>1994</v>
      </c>
      <c r="AK701">
        <v>1995</v>
      </c>
      <c r="AL701">
        <v>1996</v>
      </c>
      <c r="AM701">
        <v>1997</v>
      </c>
      <c r="AN701">
        <v>1998</v>
      </c>
      <c r="AO701">
        <v>1999</v>
      </c>
      <c r="AP701">
        <v>2000</v>
      </c>
      <c r="AQ701">
        <v>2001</v>
      </c>
      <c r="AR701">
        <v>2002</v>
      </c>
      <c r="AS701">
        <v>2003</v>
      </c>
      <c r="AT701">
        <v>2004</v>
      </c>
      <c r="AU701">
        <v>2005</v>
      </c>
      <c r="AV701">
        <v>2006</v>
      </c>
      <c r="AW701">
        <v>2007</v>
      </c>
    </row>
    <row r="702" spans="1:65" ht="15" customHeight="1" x14ac:dyDescent="0.25">
      <c r="A702" t="s">
        <v>1245</v>
      </c>
      <c r="C702" s="60"/>
      <c r="D702" t="s">
        <v>2015</v>
      </c>
      <c r="E702" s="47" t="s">
        <v>2123</v>
      </c>
      <c r="G702" s="45"/>
      <c r="H702" s="45"/>
      <c r="I702">
        <f t="shared" si="69"/>
        <v>2008</v>
      </c>
      <c r="J702">
        <f t="shared" si="65"/>
        <v>2023</v>
      </c>
      <c r="K702" s="2" t="str">
        <f t="shared" si="68"/>
        <v>-</v>
      </c>
      <c r="AX702">
        <v>2008</v>
      </c>
      <c r="AY702">
        <v>2009</v>
      </c>
      <c r="AZ702">
        <v>2010</v>
      </c>
      <c r="BA702">
        <v>2011</v>
      </c>
      <c r="BB702">
        <v>2012</v>
      </c>
      <c r="BC702">
        <v>2013</v>
      </c>
      <c r="BD702">
        <v>2014</v>
      </c>
      <c r="BE702">
        <v>2015</v>
      </c>
      <c r="BF702">
        <v>2016</v>
      </c>
      <c r="BG702">
        <v>2017</v>
      </c>
      <c r="BH702">
        <v>2018</v>
      </c>
      <c r="BI702">
        <v>2019</v>
      </c>
      <c r="BJ702">
        <v>2020</v>
      </c>
      <c r="BK702">
        <v>2021</v>
      </c>
      <c r="BL702">
        <v>2022</v>
      </c>
      <c r="BM702">
        <v>2023</v>
      </c>
    </row>
    <row r="703" spans="1:65" ht="15" customHeight="1" x14ac:dyDescent="0.25">
      <c r="A703" t="s">
        <v>1245</v>
      </c>
      <c r="C703" s="60"/>
      <c r="D703" t="s">
        <v>220</v>
      </c>
      <c r="E703" s="45" t="s">
        <v>221</v>
      </c>
      <c r="G703" s="45" t="s">
        <v>221</v>
      </c>
      <c r="H703" s="45" t="s">
        <v>1355</v>
      </c>
      <c r="I703">
        <f t="shared" si="69"/>
        <v>1980</v>
      </c>
      <c r="J703">
        <f t="shared" si="65"/>
        <v>2007</v>
      </c>
      <c r="K703" s="2" t="str">
        <f t="shared" si="68"/>
        <v>-</v>
      </c>
      <c r="V703">
        <v>1980</v>
      </c>
      <c r="W703">
        <v>1981</v>
      </c>
      <c r="X703">
        <v>1982</v>
      </c>
      <c r="Y703">
        <v>1983</v>
      </c>
      <c r="Z703">
        <v>1984</v>
      </c>
      <c r="AA703">
        <v>1985</v>
      </c>
      <c r="AB703">
        <v>1986</v>
      </c>
      <c r="AC703">
        <v>1987</v>
      </c>
      <c r="AD703">
        <v>1988</v>
      </c>
      <c r="AE703">
        <v>1989</v>
      </c>
      <c r="AF703">
        <v>1990</v>
      </c>
      <c r="AG703">
        <v>1991</v>
      </c>
      <c r="AH703">
        <v>1992</v>
      </c>
      <c r="AI703">
        <v>1993</v>
      </c>
      <c r="AJ703">
        <v>1994</v>
      </c>
      <c r="AK703">
        <v>1995</v>
      </c>
      <c r="AL703">
        <v>1996</v>
      </c>
      <c r="AM703">
        <v>1997</v>
      </c>
      <c r="AN703">
        <v>1998</v>
      </c>
      <c r="AO703">
        <v>1999</v>
      </c>
      <c r="AP703">
        <v>2000</v>
      </c>
      <c r="AQ703">
        <v>2001</v>
      </c>
      <c r="AR703">
        <v>2002</v>
      </c>
      <c r="AS703">
        <v>2003</v>
      </c>
      <c r="AT703">
        <v>2004</v>
      </c>
      <c r="AU703">
        <v>2005</v>
      </c>
      <c r="AV703">
        <v>2006</v>
      </c>
      <c r="AW703">
        <v>2007</v>
      </c>
    </row>
    <row r="704" spans="1:65" ht="15" customHeight="1" x14ac:dyDescent="0.25">
      <c r="A704" t="s">
        <v>1245</v>
      </c>
      <c r="C704" s="60"/>
      <c r="D704" t="s">
        <v>222</v>
      </c>
      <c r="E704" s="45" t="s">
        <v>223</v>
      </c>
      <c r="G704" s="45" t="s">
        <v>223</v>
      </c>
      <c r="H704" s="45" t="s">
        <v>1357</v>
      </c>
      <c r="I704">
        <f t="shared" si="69"/>
        <v>1980</v>
      </c>
      <c r="J704">
        <f t="shared" si="65"/>
        <v>2007</v>
      </c>
      <c r="K704" s="2" t="str">
        <f t="shared" si="68"/>
        <v>-</v>
      </c>
      <c r="V704">
        <v>1980</v>
      </c>
      <c r="W704">
        <v>1981</v>
      </c>
      <c r="X704">
        <v>1982</v>
      </c>
      <c r="Y704">
        <v>1983</v>
      </c>
      <c r="Z704">
        <v>1984</v>
      </c>
      <c r="AA704">
        <v>1985</v>
      </c>
      <c r="AB704">
        <v>1986</v>
      </c>
      <c r="AC704">
        <v>1987</v>
      </c>
      <c r="AD704">
        <v>1988</v>
      </c>
      <c r="AE704">
        <v>1989</v>
      </c>
      <c r="AF704">
        <v>1990</v>
      </c>
      <c r="AG704">
        <v>1991</v>
      </c>
      <c r="AH704">
        <v>1992</v>
      </c>
      <c r="AI704">
        <v>1993</v>
      </c>
      <c r="AJ704">
        <v>1994</v>
      </c>
      <c r="AK704">
        <v>1995</v>
      </c>
      <c r="AL704">
        <v>1996</v>
      </c>
      <c r="AM704">
        <v>1997</v>
      </c>
      <c r="AN704">
        <v>1998</v>
      </c>
      <c r="AO704">
        <v>1999</v>
      </c>
      <c r="AP704">
        <v>2000</v>
      </c>
      <c r="AQ704">
        <v>2001</v>
      </c>
      <c r="AR704">
        <v>2002</v>
      </c>
      <c r="AS704">
        <v>2003</v>
      </c>
      <c r="AT704">
        <v>2004</v>
      </c>
      <c r="AU704">
        <v>2005</v>
      </c>
      <c r="AV704">
        <v>2006</v>
      </c>
      <c r="AW704">
        <v>2007</v>
      </c>
    </row>
    <row r="705" spans="1:65" ht="15" customHeight="1" x14ac:dyDescent="0.25">
      <c r="A705" t="s">
        <v>1245</v>
      </c>
      <c r="C705" s="60"/>
      <c r="D705" t="s">
        <v>224</v>
      </c>
      <c r="E705" s="45" t="s">
        <v>225</v>
      </c>
      <c r="G705" s="45" t="s">
        <v>225</v>
      </c>
      <c r="H705" s="45" t="s">
        <v>1358</v>
      </c>
      <c r="I705">
        <f t="shared" si="69"/>
        <v>1980</v>
      </c>
      <c r="J705">
        <f t="shared" si="65"/>
        <v>2007</v>
      </c>
      <c r="K705" s="2" t="str">
        <f t="shared" si="68"/>
        <v>-</v>
      </c>
      <c r="V705">
        <v>1980</v>
      </c>
      <c r="W705">
        <v>1981</v>
      </c>
      <c r="X705">
        <v>1982</v>
      </c>
      <c r="Y705">
        <v>1983</v>
      </c>
      <c r="Z705">
        <v>1984</v>
      </c>
      <c r="AA705">
        <v>1985</v>
      </c>
      <c r="AB705">
        <v>1986</v>
      </c>
      <c r="AC705">
        <v>1987</v>
      </c>
      <c r="AD705">
        <v>1988</v>
      </c>
      <c r="AE705">
        <v>1989</v>
      </c>
      <c r="AF705">
        <v>1990</v>
      </c>
      <c r="AG705">
        <v>1991</v>
      </c>
      <c r="AH705">
        <v>1992</v>
      </c>
      <c r="AI705">
        <v>1993</v>
      </c>
      <c r="AJ705">
        <v>1994</v>
      </c>
      <c r="AK705">
        <v>1995</v>
      </c>
      <c r="AL705">
        <v>1996</v>
      </c>
      <c r="AM705">
        <v>1997</v>
      </c>
      <c r="AN705">
        <v>1998</v>
      </c>
      <c r="AO705">
        <v>1999</v>
      </c>
      <c r="AP705">
        <v>2000</v>
      </c>
      <c r="AQ705">
        <v>2001</v>
      </c>
      <c r="AR705">
        <v>2002</v>
      </c>
      <c r="AS705">
        <v>2003</v>
      </c>
      <c r="AT705">
        <v>2004</v>
      </c>
      <c r="AU705">
        <v>2005</v>
      </c>
      <c r="AV705">
        <v>2006</v>
      </c>
      <c r="AW705">
        <v>2007</v>
      </c>
    </row>
    <row r="706" spans="1:65" ht="15" customHeight="1" x14ac:dyDescent="0.25">
      <c r="A706" t="s">
        <v>1245</v>
      </c>
      <c r="C706" s="60"/>
      <c r="D706" t="s">
        <v>96</v>
      </c>
      <c r="E706" s="45" t="s">
        <v>226</v>
      </c>
      <c r="G706" s="45" t="s">
        <v>226</v>
      </c>
      <c r="H706" s="45" t="s">
        <v>1356</v>
      </c>
      <c r="I706">
        <f t="shared" si="69"/>
        <v>1980</v>
      </c>
      <c r="J706">
        <f t="shared" si="65"/>
        <v>2017</v>
      </c>
      <c r="K706" s="2" t="str">
        <f t="shared" si="68"/>
        <v>-</v>
      </c>
      <c r="V706">
        <v>1980</v>
      </c>
      <c r="W706">
        <v>1981</v>
      </c>
      <c r="X706">
        <v>1982</v>
      </c>
      <c r="Y706">
        <v>1983</v>
      </c>
      <c r="Z706">
        <v>1984</v>
      </c>
      <c r="AA706">
        <v>1985</v>
      </c>
      <c r="AB706">
        <v>1986</v>
      </c>
      <c r="AC706">
        <v>1987</v>
      </c>
      <c r="AD706">
        <v>1988</v>
      </c>
      <c r="AE706">
        <v>1989</v>
      </c>
      <c r="AF706">
        <v>1990</v>
      </c>
      <c r="AG706">
        <v>1991</v>
      </c>
      <c r="AH706">
        <v>1992</v>
      </c>
      <c r="AI706">
        <v>1993</v>
      </c>
      <c r="AJ706">
        <v>1994</v>
      </c>
      <c r="AK706">
        <v>1995</v>
      </c>
      <c r="AL706">
        <v>1996</v>
      </c>
      <c r="AM706">
        <v>1997</v>
      </c>
      <c r="AN706">
        <v>1998</v>
      </c>
      <c r="AO706">
        <v>1999</v>
      </c>
      <c r="AP706">
        <v>2000</v>
      </c>
      <c r="AQ706">
        <v>2001</v>
      </c>
      <c r="AR706">
        <v>2002</v>
      </c>
      <c r="AS706">
        <v>2003</v>
      </c>
      <c r="AT706">
        <v>2004</v>
      </c>
      <c r="AU706">
        <v>2005</v>
      </c>
      <c r="AV706">
        <v>2006</v>
      </c>
      <c r="AW706">
        <v>2007</v>
      </c>
      <c r="AX706">
        <v>2008</v>
      </c>
      <c r="AY706">
        <v>2009</v>
      </c>
      <c r="AZ706">
        <v>2010</v>
      </c>
      <c r="BA706">
        <v>2011</v>
      </c>
      <c r="BB706">
        <v>2012</v>
      </c>
      <c r="BC706">
        <v>2013</v>
      </c>
      <c r="BD706">
        <v>2014</v>
      </c>
      <c r="BE706">
        <v>2015</v>
      </c>
      <c r="BF706">
        <v>2016</v>
      </c>
      <c r="BG706">
        <v>2017</v>
      </c>
    </row>
    <row r="707" spans="1:65" ht="15" customHeight="1" x14ac:dyDescent="0.25">
      <c r="A707" t="s">
        <v>1245</v>
      </c>
      <c r="C707" s="60"/>
      <c r="D707" t="s">
        <v>2817</v>
      </c>
      <c r="E707" s="45" t="s">
        <v>3386</v>
      </c>
      <c r="G707" s="45"/>
      <c r="H707" s="45"/>
      <c r="I707">
        <f>MIN(L707:BT707)</f>
        <v>2018</v>
      </c>
      <c r="J707">
        <f>MAX(L707:BT707)</f>
        <v>2023</v>
      </c>
      <c r="K707" s="2" t="str">
        <f>IF(J707-I707+1-COUNTA(L707:BT707)=0, "-", "Yes")</f>
        <v>-</v>
      </c>
      <c r="BH707">
        <v>2018</v>
      </c>
      <c r="BI707">
        <v>2019</v>
      </c>
      <c r="BJ707">
        <v>2020</v>
      </c>
      <c r="BK707">
        <v>2021</v>
      </c>
      <c r="BL707">
        <v>2022</v>
      </c>
      <c r="BM707">
        <v>2023</v>
      </c>
    </row>
    <row r="708" spans="1:65" ht="15" customHeight="1" x14ac:dyDescent="0.25">
      <c r="C708" s="63"/>
      <c r="E708" s="45"/>
      <c r="G708" s="45"/>
      <c r="H708" s="45"/>
    </row>
    <row r="709" spans="1:65" ht="15" customHeight="1" x14ac:dyDescent="0.25">
      <c r="A709" t="s">
        <v>1246</v>
      </c>
      <c r="B709" s="1" t="str">
        <f>A709&amp;MIN(I709:I778)&amp;"(-"&amp;MAX(J709:J778)&amp;")"</f>
        <v>IDAP1980(-2023)</v>
      </c>
      <c r="C709" s="60"/>
      <c r="D709" t="s">
        <v>227</v>
      </c>
      <c r="E709" s="45" t="s">
        <v>228</v>
      </c>
      <c r="G709" s="45" t="s">
        <v>228</v>
      </c>
      <c r="H709" s="45" t="s">
        <v>1741</v>
      </c>
      <c r="I709">
        <f t="shared" si="69"/>
        <v>1980</v>
      </c>
      <c r="J709">
        <f t="shared" si="65"/>
        <v>2023</v>
      </c>
      <c r="K709" s="2" t="str">
        <f t="shared" si="68"/>
        <v>-</v>
      </c>
      <c r="V709">
        <v>1980</v>
      </c>
      <c r="W709">
        <v>1981</v>
      </c>
      <c r="X709">
        <v>1982</v>
      </c>
      <c r="Y709">
        <v>1983</v>
      </c>
      <c r="Z709">
        <v>1984</v>
      </c>
      <c r="AA709">
        <v>1985</v>
      </c>
      <c r="AB709">
        <v>1986</v>
      </c>
      <c r="AC709">
        <v>1987</v>
      </c>
      <c r="AD709">
        <v>1988</v>
      </c>
      <c r="AE709">
        <v>1989</v>
      </c>
      <c r="AF709">
        <v>1990</v>
      </c>
      <c r="AG709">
        <v>1991</v>
      </c>
      <c r="AH709">
        <v>1992</v>
      </c>
      <c r="AI709">
        <v>1993</v>
      </c>
      <c r="AJ709">
        <v>1994</v>
      </c>
      <c r="AK709">
        <v>1995</v>
      </c>
      <c r="AL709">
        <v>1996</v>
      </c>
      <c r="AM709">
        <v>1997</v>
      </c>
      <c r="AN709">
        <v>1998</v>
      </c>
      <c r="AO709">
        <v>1999</v>
      </c>
      <c r="AP709">
        <v>2000</v>
      </c>
      <c r="AQ709">
        <v>2001</v>
      </c>
      <c r="AR709">
        <v>2002</v>
      </c>
      <c r="AS709">
        <v>2003</v>
      </c>
      <c r="AT709">
        <v>2004</v>
      </c>
      <c r="AU709">
        <v>2005</v>
      </c>
      <c r="AV709">
        <v>2006</v>
      </c>
      <c r="AW709">
        <v>2007</v>
      </c>
      <c r="AX709">
        <v>2008</v>
      </c>
      <c r="AY709">
        <v>2009</v>
      </c>
      <c r="AZ709">
        <v>2010</v>
      </c>
      <c r="BA709">
        <v>2011</v>
      </c>
      <c r="BB709">
        <v>2012</v>
      </c>
      <c r="BC709">
        <v>2013</v>
      </c>
      <c r="BD709">
        <v>2014</v>
      </c>
      <c r="BE709">
        <v>2015</v>
      </c>
      <c r="BF709">
        <v>2016</v>
      </c>
      <c r="BG709">
        <v>2017</v>
      </c>
      <c r="BH709">
        <v>2018</v>
      </c>
      <c r="BI709">
        <v>2019</v>
      </c>
      <c r="BJ709">
        <v>2020</v>
      </c>
      <c r="BK709">
        <v>2021</v>
      </c>
      <c r="BL709">
        <v>2022</v>
      </c>
      <c r="BM709">
        <v>2023</v>
      </c>
    </row>
    <row r="710" spans="1:65" ht="15" customHeight="1" x14ac:dyDescent="0.25">
      <c r="A710" t="s">
        <v>1246</v>
      </c>
      <c r="B710" s="1"/>
      <c r="C710" s="60"/>
      <c r="D710" t="s">
        <v>623</v>
      </c>
      <c r="E710" s="47" t="s">
        <v>64</v>
      </c>
      <c r="G710" s="45"/>
      <c r="H710" s="45"/>
      <c r="I710">
        <f t="shared" si="69"/>
        <v>2008</v>
      </c>
      <c r="J710">
        <f t="shared" si="65"/>
        <v>2023</v>
      </c>
      <c r="K710" s="2" t="str">
        <f t="shared" si="68"/>
        <v>-</v>
      </c>
      <c r="AX710">
        <v>2008</v>
      </c>
      <c r="AY710">
        <v>2009</v>
      </c>
      <c r="AZ710">
        <v>2010</v>
      </c>
      <c r="BA710">
        <v>2011</v>
      </c>
      <c r="BB710">
        <v>2012</v>
      </c>
      <c r="BC710">
        <v>2013</v>
      </c>
      <c r="BD710">
        <v>2014</v>
      </c>
      <c r="BE710">
        <v>2015</v>
      </c>
      <c r="BF710">
        <v>2016</v>
      </c>
      <c r="BG710">
        <v>2017</v>
      </c>
      <c r="BH710">
        <v>2018</v>
      </c>
      <c r="BI710">
        <v>2019</v>
      </c>
      <c r="BJ710">
        <v>2020</v>
      </c>
      <c r="BK710">
        <v>2021</v>
      </c>
      <c r="BL710">
        <v>2022</v>
      </c>
      <c r="BM710">
        <v>2023</v>
      </c>
    </row>
    <row r="711" spans="1:65" ht="15" customHeight="1" x14ac:dyDescent="0.25">
      <c r="A711" t="s">
        <v>1246</v>
      </c>
      <c r="C711" s="60"/>
      <c r="D711" t="s">
        <v>229</v>
      </c>
      <c r="E711" s="45" t="s">
        <v>230</v>
      </c>
      <c r="G711" s="45" t="s">
        <v>230</v>
      </c>
      <c r="H711" s="45" t="s">
        <v>1742</v>
      </c>
      <c r="I711">
        <f t="shared" si="69"/>
        <v>1980</v>
      </c>
      <c r="J711">
        <f t="shared" si="65"/>
        <v>2023</v>
      </c>
      <c r="K711" s="2" t="str">
        <f t="shared" si="68"/>
        <v>-</v>
      </c>
      <c r="V711">
        <v>1980</v>
      </c>
      <c r="W711">
        <v>1981</v>
      </c>
      <c r="X711">
        <v>1982</v>
      </c>
      <c r="Y711">
        <v>1983</v>
      </c>
      <c r="Z711">
        <v>1984</v>
      </c>
      <c r="AA711">
        <v>1985</v>
      </c>
      <c r="AB711">
        <v>1986</v>
      </c>
      <c r="AC711">
        <v>1987</v>
      </c>
      <c r="AD711">
        <v>1988</v>
      </c>
      <c r="AE711">
        <v>1989</v>
      </c>
      <c r="AF711">
        <v>1990</v>
      </c>
      <c r="AG711">
        <v>1991</v>
      </c>
      <c r="AH711">
        <v>1992</v>
      </c>
      <c r="AI711">
        <v>1993</v>
      </c>
      <c r="AJ711">
        <v>1994</v>
      </c>
      <c r="AK711">
        <v>1995</v>
      </c>
      <c r="AL711">
        <v>1996</v>
      </c>
      <c r="AM711">
        <v>1997</v>
      </c>
      <c r="AN711">
        <v>1998</v>
      </c>
      <c r="AO711">
        <v>1999</v>
      </c>
      <c r="AP711">
        <v>2000</v>
      </c>
      <c r="AQ711">
        <v>2001</v>
      </c>
      <c r="AR711">
        <v>2002</v>
      </c>
      <c r="AS711">
        <v>2003</v>
      </c>
      <c r="AT711">
        <v>2004</v>
      </c>
      <c r="AU711">
        <v>2005</v>
      </c>
      <c r="AV711">
        <v>2006</v>
      </c>
      <c r="AW711">
        <v>2007</v>
      </c>
      <c r="AX711">
        <v>2008</v>
      </c>
      <c r="AY711">
        <v>2009</v>
      </c>
      <c r="AZ711">
        <v>2010</v>
      </c>
      <c r="BA711">
        <v>2011</v>
      </c>
      <c r="BB711">
        <v>2012</v>
      </c>
      <c r="BC711">
        <v>2013</v>
      </c>
      <c r="BD711">
        <v>2014</v>
      </c>
      <c r="BE711">
        <v>2015</v>
      </c>
      <c r="BF711">
        <v>2016</v>
      </c>
      <c r="BG711">
        <v>2017</v>
      </c>
      <c r="BH711">
        <v>2018</v>
      </c>
      <c r="BI711">
        <v>2019</v>
      </c>
      <c r="BJ711">
        <v>2020</v>
      </c>
      <c r="BK711">
        <v>2021</v>
      </c>
      <c r="BL711">
        <v>2022</v>
      </c>
      <c r="BM711">
        <v>2023</v>
      </c>
    </row>
    <row r="712" spans="1:65" ht="15" customHeight="1" x14ac:dyDescent="0.25">
      <c r="A712" t="s">
        <v>1246</v>
      </c>
      <c r="C712" s="60"/>
      <c r="D712" t="s">
        <v>2124</v>
      </c>
      <c r="E712" s="45" t="s">
        <v>2125</v>
      </c>
      <c r="G712" s="45"/>
      <c r="H712" s="45"/>
      <c r="I712">
        <f t="shared" si="69"/>
        <v>2008</v>
      </c>
      <c r="J712">
        <f t="shared" ref="J712:J776" si="70">MAX(L712:BT712)</f>
        <v>2023</v>
      </c>
      <c r="K712" s="2" t="str">
        <f t="shared" si="68"/>
        <v>-</v>
      </c>
      <c r="AX712">
        <v>2008</v>
      </c>
      <c r="AY712">
        <v>2009</v>
      </c>
      <c r="AZ712">
        <v>2010</v>
      </c>
      <c r="BA712">
        <v>2011</v>
      </c>
      <c r="BB712">
        <v>2012</v>
      </c>
      <c r="BC712">
        <v>2013</v>
      </c>
      <c r="BD712">
        <v>2014</v>
      </c>
      <c r="BE712">
        <v>2015</v>
      </c>
      <c r="BF712">
        <v>2016</v>
      </c>
      <c r="BG712">
        <v>2017</v>
      </c>
      <c r="BH712">
        <v>2018</v>
      </c>
      <c r="BI712">
        <v>2019</v>
      </c>
      <c r="BJ712">
        <v>2020</v>
      </c>
      <c r="BK712">
        <v>2021</v>
      </c>
      <c r="BL712">
        <v>2022</v>
      </c>
      <c r="BM712">
        <v>2023</v>
      </c>
    </row>
    <row r="713" spans="1:65" ht="15" customHeight="1" x14ac:dyDescent="0.25">
      <c r="A713" t="s">
        <v>1246</v>
      </c>
      <c r="C713" s="60"/>
      <c r="D713" t="s">
        <v>2126</v>
      </c>
      <c r="E713" s="45" t="s">
        <v>2127</v>
      </c>
      <c r="G713" s="45"/>
      <c r="H713" s="45"/>
      <c r="I713">
        <f t="shared" si="69"/>
        <v>2008</v>
      </c>
      <c r="J713">
        <f t="shared" si="70"/>
        <v>2023</v>
      </c>
      <c r="K713" s="2" t="str">
        <f t="shared" si="68"/>
        <v>-</v>
      </c>
      <c r="AX713">
        <v>2008</v>
      </c>
      <c r="AY713">
        <v>2009</v>
      </c>
      <c r="AZ713">
        <v>2010</v>
      </c>
      <c r="BA713">
        <v>2011</v>
      </c>
      <c r="BB713">
        <v>2012</v>
      </c>
      <c r="BC713">
        <v>2013</v>
      </c>
      <c r="BD713">
        <v>2014</v>
      </c>
      <c r="BE713">
        <v>2015</v>
      </c>
      <c r="BF713">
        <v>2016</v>
      </c>
      <c r="BG713">
        <v>2017</v>
      </c>
      <c r="BH713">
        <v>2018</v>
      </c>
      <c r="BI713">
        <v>2019</v>
      </c>
      <c r="BJ713">
        <v>2020</v>
      </c>
      <c r="BK713">
        <v>2021</v>
      </c>
      <c r="BL713">
        <v>2022</v>
      </c>
      <c r="BM713">
        <v>2023</v>
      </c>
    </row>
    <row r="714" spans="1:65" ht="15" customHeight="1" x14ac:dyDescent="0.25">
      <c r="A714" t="s">
        <v>1246</v>
      </c>
      <c r="C714" s="60"/>
      <c r="D714" t="s">
        <v>2128</v>
      </c>
      <c r="E714" s="45" t="s">
        <v>2129</v>
      </c>
      <c r="G714" s="45"/>
      <c r="H714" s="45"/>
      <c r="I714">
        <f t="shared" si="69"/>
        <v>2008</v>
      </c>
      <c r="J714">
        <f t="shared" si="70"/>
        <v>2023</v>
      </c>
      <c r="K714" s="2" t="str">
        <f t="shared" si="68"/>
        <v>-</v>
      </c>
      <c r="AX714">
        <v>2008</v>
      </c>
      <c r="AY714">
        <v>2009</v>
      </c>
      <c r="AZ714">
        <v>2010</v>
      </c>
      <c r="BA714">
        <v>2011</v>
      </c>
      <c r="BB714">
        <v>2012</v>
      </c>
      <c r="BC714">
        <v>2013</v>
      </c>
      <c r="BD714">
        <v>2014</v>
      </c>
      <c r="BE714">
        <v>2015</v>
      </c>
      <c r="BF714">
        <v>2016</v>
      </c>
      <c r="BG714">
        <v>2017</v>
      </c>
      <c r="BH714">
        <v>2018</v>
      </c>
      <c r="BI714">
        <v>2019</v>
      </c>
      <c r="BJ714">
        <v>2020</v>
      </c>
      <c r="BK714">
        <v>2021</v>
      </c>
      <c r="BL714">
        <v>2022</v>
      </c>
      <c r="BM714">
        <v>2023</v>
      </c>
    </row>
    <row r="715" spans="1:65" ht="15" customHeight="1" x14ac:dyDescent="0.25">
      <c r="A715" t="s">
        <v>1246</v>
      </c>
      <c r="C715" s="60"/>
      <c r="D715" t="s">
        <v>2130</v>
      </c>
      <c r="E715" s="45" t="s">
        <v>2131</v>
      </c>
      <c r="G715" s="45"/>
      <c r="H715" s="45"/>
      <c r="I715">
        <f t="shared" si="69"/>
        <v>2008</v>
      </c>
      <c r="J715">
        <f t="shared" si="70"/>
        <v>2023</v>
      </c>
      <c r="K715" s="2" t="str">
        <f t="shared" si="68"/>
        <v>-</v>
      </c>
      <c r="AX715">
        <v>2008</v>
      </c>
      <c r="AY715">
        <v>2009</v>
      </c>
      <c r="AZ715">
        <v>2010</v>
      </c>
      <c r="BA715">
        <v>2011</v>
      </c>
      <c r="BB715">
        <v>2012</v>
      </c>
      <c r="BC715">
        <v>2013</v>
      </c>
      <c r="BD715">
        <v>2014</v>
      </c>
      <c r="BE715">
        <v>2015</v>
      </c>
      <c r="BF715">
        <v>2016</v>
      </c>
      <c r="BG715">
        <v>2017</v>
      </c>
      <c r="BH715">
        <v>2018</v>
      </c>
      <c r="BI715">
        <v>2019</v>
      </c>
      <c r="BJ715">
        <v>2020</v>
      </c>
      <c r="BK715">
        <v>2021</v>
      </c>
      <c r="BL715">
        <v>2022</v>
      </c>
      <c r="BM715">
        <v>2023</v>
      </c>
    </row>
    <row r="716" spans="1:65" ht="15" customHeight="1" x14ac:dyDescent="0.25">
      <c r="A716" t="s">
        <v>1246</v>
      </c>
      <c r="C716" s="60"/>
      <c r="D716" t="s">
        <v>2132</v>
      </c>
      <c r="E716" s="45" t="s">
        <v>2133</v>
      </c>
      <c r="G716" s="45"/>
      <c r="H716" s="45"/>
      <c r="I716">
        <f t="shared" si="69"/>
        <v>2008</v>
      </c>
      <c r="J716">
        <f t="shared" si="70"/>
        <v>2023</v>
      </c>
      <c r="K716" s="2" t="str">
        <f t="shared" si="68"/>
        <v>-</v>
      </c>
      <c r="AX716">
        <v>2008</v>
      </c>
      <c r="AY716">
        <v>2009</v>
      </c>
      <c r="AZ716">
        <v>2010</v>
      </c>
      <c r="BA716">
        <v>2011</v>
      </c>
      <c r="BB716">
        <v>2012</v>
      </c>
      <c r="BC716">
        <v>2013</v>
      </c>
      <c r="BD716">
        <v>2014</v>
      </c>
      <c r="BE716">
        <v>2015</v>
      </c>
      <c r="BF716">
        <v>2016</v>
      </c>
      <c r="BG716">
        <v>2017</v>
      </c>
      <c r="BH716">
        <v>2018</v>
      </c>
      <c r="BI716">
        <v>2019</v>
      </c>
      <c r="BJ716">
        <v>2020</v>
      </c>
      <c r="BK716">
        <v>2021</v>
      </c>
      <c r="BL716">
        <v>2022</v>
      </c>
      <c r="BM716">
        <v>2023</v>
      </c>
    </row>
    <row r="717" spans="1:65" ht="15" customHeight="1" x14ac:dyDescent="0.25">
      <c r="A717" t="s">
        <v>1246</v>
      </c>
      <c r="C717" s="60"/>
      <c r="D717" t="s">
        <v>231</v>
      </c>
      <c r="E717" s="45" t="s">
        <v>232</v>
      </c>
      <c r="G717" s="45" t="s">
        <v>232</v>
      </c>
      <c r="H717" s="45" t="s">
        <v>1743</v>
      </c>
      <c r="I717">
        <f t="shared" si="69"/>
        <v>1980</v>
      </c>
      <c r="J717">
        <f t="shared" si="70"/>
        <v>2007</v>
      </c>
      <c r="K717" s="2" t="str">
        <f t="shared" si="68"/>
        <v>-</v>
      </c>
      <c r="V717">
        <v>1980</v>
      </c>
      <c r="W717">
        <v>1981</v>
      </c>
      <c r="X717">
        <v>1982</v>
      </c>
      <c r="Y717">
        <v>1983</v>
      </c>
      <c r="Z717">
        <v>1984</v>
      </c>
      <c r="AA717">
        <v>1985</v>
      </c>
      <c r="AB717">
        <v>1986</v>
      </c>
      <c r="AC717">
        <v>1987</v>
      </c>
      <c r="AD717">
        <v>1988</v>
      </c>
      <c r="AE717">
        <v>1989</v>
      </c>
      <c r="AF717">
        <v>1990</v>
      </c>
      <c r="AG717">
        <v>1991</v>
      </c>
      <c r="AH717">
        <v>1992</v>
      </c>
      <c r="AI717">
        <v>1993</v>
      </c>
      <c r="AJ717">
        <v>1994</v>
      </c>
      <c r="AK717">
        <v>1995</v>
      </c>
      <c r="AL717">
        <v>1996</v>
      </c>
      <c r="AM717">
        <v>1997</v>
      </c>
      <c r="AN717">
        <v>1998</v>
      </c>
      <c r="AO717">
        <v>1999</v>
      </c>
      <c r="AP717">
        <v>2000</v>
      </c>
      <c r="AQ717">
        <v>2001</v>
      </c>
      <c r="AR717">
        <v>2002</v>
      </c>
      <c r="AS717">
        <v>2003</v>
      </c>
      <c r="AT717">
        <v>2004</v>
      </c>
      <c r="AU717">
        <v>2005</v>
      </c>
      <c r="AV717">
        <v>2006</v>
      </c>
      <c r="AW717">
        <v>2007</v>
      </c>
    </row>
    <row r="718" spans="1:65" ht="15" customHeight="1" x14ac:dyDescent="0.25">
      <c r="A718" t="s">
        <v>1246</v>
      </c>
      <c r="C718" s="60"/>
      <c r="D718" t="s">
        <v>2134</v>
      </c>
      <c r="E718" s="45" t="s">
        <v>2135</v>
      </c>
      <c r="G718" s="45"/>
      <c r="H718" s="45"/>
      <c r="I718">
        <f t="shared" si="69"/>
        <v>2008</v>
      </c>
      <c r="J718">
        <f t="shared" si="70"/>
        <v>2023</v>
      </c>
      <c r="K718" s="2" t="str">
        <f t="shared" si="68"/>
        <v>-</v>
      </c>
      <c r="AX718">
        <v>2008</v>
      </c>
      <c r="AY718">
        <v>2009</v>
      </c>
      <c r="AZ718">
        <v>2010</v>
      </c>
      <c r="BA718">
        <v>2011</v>
      </c>
      <c r="BB718">
        <v>2012</v>
      </c>
      <c r="BC718">
        <v>2013</v>
      </c>
      <c r="BD718">
        <v>2014</v>
      </c>
      <c r="BE718">
        <v>2015</v>
      </c>
      <c r="BF718">
        <v>2016</v>
      </c>
      <c r="BG718">
        <v>2017</v>
      </c>
      <c r="BH718">
        <v>2018</v>
      </c>
      <c r="BI718">
        <v>2019</v>
      </c>
      <c r="BJ718">
        <v>2020</v>
      </c>
      <c r="BK718">
        <v>2021</v>
      </c>
      <c r="BL718">
        <v>2022</v>
      </c>
      <c r="BM718">
        <v>2023</v>
      </c>
    </row>
    <row r="719" spans="1:65" ht="15" customHeight="1" x14ac:dyDescent="0.25">
      <c r="A719" t="s">
        <v>1246</v>
      </c>
      <c r="C719" s="60"/>
      <c r="D719" t="s">
        <v>2136</v>
      </c>
      <c r="E719" s="45" t="s">
        <v>2137</v>
      </c>
      <c r="G719" s="45"/>
      <c r="H719" s="45"/>
      <c r="I719">
        <f t="shared" si="69"/>
        <v>2008</v>
      </c>
      <c r="J719">
        <f t="shared" si="70"/>
        <v>2023</v>
      </c>
      <c r="K719" s="2" t="str">
        <f t="shared" si="68"/>
        <v>-</v>
      </c>
      <c r="AX719">
        <v>2008</v>
      </c>
      <c r="AY719">
        <v>2009</v>
      </c>
      <c r="AZ719">
        <v>2010</v>
      </c>
      <c r="BA719">
        <v>2011</v>
      </c>
      <c r="BB719">
        <v>2012</v>
      </c>
      <c r="BC719">
        <v>2013</v>
      </c>
      <c r="BD719">
        <v>2014</v>
      </c>
      <c r="BE719">
        <v>2015</v>
      </c>
      <c r="BF719">
        <v>2016</v>
      </c>
      <c r="BG719">
        <v>2017</v>
      </c>
      <c r="BH719">
        <v>2018</v>
      </c>
      <c r="BI719">
        <v>2019</v>
      </c>
      <c r="BJ719">
        <v>2020</v>
      </c>
      <c r="BK719">
        <v>2021</v>
      </c>
      <c r="BL719">
        <v>2022</v>
      </c>
      <c r="BM719">
        <v>2023</v>
      </c>
    </row>
    <row r="720" spans="1:65" ht="15" customHeight="1" x14ac:dyDescent="0.25">
      <c r="A720" t="s">
        <v>1246</v>
      </c>
      <c r="C720" s="60"/>
      <c r="D720" t="s">
        <v>2138</v>
      </c>
      <c r="E720" s="45" t="s">
        <v>2139</v>
      </c>
      <c r="G720" s="45"/>
      <c r="H720" s="45"/>
      <c r="I720">
        <f t="shared" si="69"/>
        <v>2008</v>
      </c>
      <c r="J720">
        <f t="shared" si="70"/>
        <v>2021</v>
      </c>
      <c r="K720" s="2" t="str">
        <f t="shared" si="68"/>
        <v>-</v>
      </c>
      <c r="AX720">
        <v>2008</v>
      </c>
      <c r="AY720">
        <v>2009</v>
      </c>
      <c r="AZ720">
        <v>2010</v>
      </c>
      <c r="BA720">
        <v>2011</v>
      </c>
      <c r="BB720">
        <v>2012</v>
      </c>
      <c r="BC720">
        <v>2013</v>
      </c>
      <c r="BD720">
        <v>2014</v>
      </c>
      <c r="BE720">
        <v>2015</v>
      </c>
      <c r="BF720">
        <v>2016</v>
      </c>
      <c r="BG720">
        <v>2017</v>
      </c>
      <c r="BH720">
        <v>2018</v>
      </c>
      <c r="BI720">
        <v>2019</v>
      </c>
      <c r="BJ720">
        <v>2020</v>
      </c>
      <c r="BK720">
        <v>2021</v>
      </c>
    </row>
    <row r="721" spans="1:65" ht="15" customHeight="1" x14ac:dyDescent="0.25">
      <c r="A721" t="s">
        <v>1246</v>
      </c>
      <c r="C721" s="60"/>
      <c r="D721" t="s">
        <v>233</v>
      </c>
      <c r="E721" s="45" t="s">
        <v>234</v>
      </c>
      <c r="G721" s="45" t="s">
        <v>234</v>
      </c>
      <c r="H721" s="45" t="s">
        <v>1383</v>
      </c>
      <c r="I721">
        <f t="shared" si="69"/>
        <v>1980</v>
      </c>
      <c r="J721">
        <f t="shared" si="70"/>
        <v>2023</v>
      </c>
      <c r="K721" s="2" t="str">
        <f t="shared" si="68"/>
        <v>-</v>
      </c>
      <c r="V721">
        <v>1980</v>
      </c>
      <c r="W721">
        <v>1981</v>
      </c>
      <c r="X721">
        <v>1982</v>
      </c>
      <c r="Y721">
        <v>1983</v>
      </c>
      <c r="Z721">
        <v>1984</v>
      </c>
      <c r="AA721">
        <v>1985</v>
      </c>
      <c r="AB721">
        <v>1986</v>
      </c>
      <c r="AC721">
        <v>1987</v>
      </c>
      <c r="AD721">
        <v>1988</v>
      </c>
      <c r="AE721">
        <v>1989</v>
      </c>
      <c r="AF721">
        <v>1990</v>
      </c>
      <c r="AG721">
        <v>1991</v>
      </c>
      <c r="AH721">
        <v>1992</v>
      </c>
      <c r="AI721">
        <v>1993</v>
      </c>
      <c r="AJ721">
        <v>1994</v>
      </c>
      <c r="AK721">
        <v>1995</v>
      </c>
      <c r="AL721">
        <v>1996</v>
      </c>
      <c r="AM721">
        <v>1997</v>
      </c>
      <c r="AN721">
        <v>1998</v>
      </c>
      <c r="AO721">
        <v>1999</v>
      </c>
      <c r="AP721">
        <v>2000</v>
      </c>
      <c r="AQ721">
        <v>2001</v>
      </c>
      <c r="AR721">
        <v>2002</v>
      </c>
      <c r="AS721">
        <v>2003</v>
      </c>
      <c r="AT721">
        <v>2004</v>
      </c>
      <c r="AU721">
        <v>2005</v>
      </c>
      <c r="AV721">
        <v>2006</v>
      </c>
      <c r="AW721">
        <v>2007</v>
      </c>
      <c r="AX721">
        <v>2008</v>
      </c>
      <c r="AY721">
        <v>2009</v>
      </c>
      <c r="AZ721">
        <v>2010</v>
      </c>
      <c r="BA721">
        <v>2011</v>
      </c>
      <c r="BB721">
        <v>2012</v>
      </c>
      <c r="BC721">
        <v>2013</v>
      </c>
      <c r="BD721">
        <v>2014</v>
      </c>
      <c r="BE721">
        <v>2015</v>
      </c>
      <c r="BF721">
        <v>2016</v>
      </c>
      <c r="BG721">
        <v>2017</v>
      </c>
      <c r="BH721">
        <v>2018</v>
      </c>
      <c r="BI721">
        <v>2019</v>
      </c>
      <c r="BJ721">
        <v>2020</v>
      </c>
      <c r="BK721">
        <v>2021</v>
      </c>
      <c r="BL721">
        <v>2022</v>
      </c>
      <c r="BM721">
        <v>2023</v>
      </c>
    </row>
    <row r="722" spans="1:65" ht="15" customHeight="1" x14ac:dyDescent="0.25">
      <c r="A722" t="s">
        <v>1246</v>
      </c>
      <c r="C722" s="60"/>
      <c r="D722" t="s">
        <v>2656</v>
      </c>
      <c r="E722" s="47" t="s">
        <v>2657</v>
      </c>
      <c r="G722" s="45"/>
      <c r="H722" s="45"/>
      <c r="I722">
        <f>MIN(L722:BT722)</f>
        <v>1980</v>
      </c>
      <c r="J722">
        <f>MAX(L722:BT722)</f>
        <v>2023</v>
      </c>
      <c r="K722" s="2" t="str">
        <f>IF(J722-I722+1-COUNTA(L722:BT722)=0, "-", "Yes")</f>
        <v>Yes</v>
      </c>
      <c r="V722">
        <v>1980</v>
      </c>
      <c r="W722">
        <v>1981</v>
      </c>
      <c r="X722">
        <v>1982</v>
      </c>
      <c r="Y722">
        <v>1983</v>
      </c>
      <c r="Z722">
        <v>1984</v>
      </c>
      <c r="AA722">
        <v>1985</v>
      </c>
      <c r="AB722">
        <v>1986</v>
      </c>
      <c r="AC722">
        <v>1987</v>
      </c>
      <c r="AD722">
        <v>1988</v>
      </c>
      <c r="AE722">
        <v>1989</v>
      </c>
      <c r="AF722">
        <v>1990</v>
      </c>
      <c r="AG722">
        <v>1991</v>
      </c>
      <c r="AH722">
        <v>1992</v>
      </c>
      <c r="AI722">
        <v>1993</v>
      </c>
      <c r="AJ722">
        <v>1994</v>
      </c>
      <c r="AK722">
        <v>1995</v>
      </c>
      <c r="AL722">
        <v>1996</v>
      </c>
      <c r="AM722">
        <v>1997</v>
      </c>
      <c r="AN722">
        <v>1998</v>
      </c>
      <c r="AO722">
        <v>1999</v>
      </c>
      <c r="AP722">
        <v>2000</v>
      </c>
      <c r="AQ722">
        <v>2001</v>
      </c>
      <c r="AR722">
        <v>2002</v>
      </c>
      <c r="AS722">
        <v>2003</v>
      </c>
      <c r="AT722">
        <v>2004</v>
      </c>
      <c r="AU722">
        <v>2005</v>
      </c>
      <c r="AV722">
        <v>2006</v>
      </c>
      <c r="AW722">
        <v>2007</v>
      </c>
      <c r="BL722">
        <v>2022</v>
      </c>
      <c r="BM722">
        <v>2023</v>
      </c>
    </row>
    <row r="723" spans="1:65" ht="15" customHeight="1" x14ac:dyDescent="0.25">
      <c r="A723" t="s">
        <v>1246</v>
      </c>
      <c r="C723" s="60"/>
      <c r="D723" t="s">
        <v>2140</v>
      </c>
      <c r="E723" s="45" t="s">
        <v>2141</v>
      </c>
      <c r="G723" s="45"/>
      <c r="H723" s="45"/>
      <c r="I723">
        <f t="shared" si="69"/>
        <v>2008</v>
      </c>
      <c r="J723">
        <f t="shared" si="70"/>
        <v>2023</v>
      </c>
      <c r="K723" s="2" t="str">
        <f t="shared" si="68"/>
        <v>-</v>
      </c>
      <c r="AX723">
        <v>2008</v>
      </c>
      <c r="AY723">
        <v>2009</v>
      </c>
      <c r="AZ723">
        <v>2010</v>
      </c>
      <c r="BA723">
        <v>2011</v>
      </c>
      <c r="BB723">
        <v>2012</v>
      </c>
      <c r="BC723">
        <v>2013</v>
      </c>
      <c r="BD723">
        <v>2014</v>
      </c>
      <c r="BE723">
        <v>2015</v>
      </c>
      <c r="BF723">
        <v>2016</v>
      </c>
      <c r="BG723">
        <v>2017</v>
      </c>
      <c r="BH723">
        <v>2018</v>
      </c>
      <c r="BI723">
        <v>2019</v>
      </c>
      <c r="BJ723">
        <v>2020</v>
      </c>
      <c r="BK723">
        <v>2021</v>
      </c>
      <c r="BL723">
        <v>2022</v>
      </c>
      <c r="BM723">
        <v>2023</v>
      </c>
    </row>
    <row r="724" spans="1:65" ht="15" customHeight="1" x14ac:dyDescent="0.25">
      <c r="A724" t="s">
        <v>1246</v>
      </c>
      <c r="C724" s="60"/>
      <c r="D724" t="s">
        <v>2142</v>
      </c>
      <c r="E724" s="45" t="s">
        <v>2143</v>
      </c>
      <c r="G724" s="45"/>
      <c r="H724" s="45"/>
      <c r="I724">
        <f t="shared" si="69"/>
        <v>2008</v>
      </c>
      <c r="J724">
        <f t="shared" si="70"/>
        <v>2023</v>
      </c>
      <c r="K724" s="2" t="str">
        <f t="shared" si="68"/>
        <v>-</v>
      </c>
      <c r="AX724">
        <v>2008</v>
      </c>
      <c r="AY724">
        <v>2009</v>
      </c>
      <c r="AZ724">
        <v>2010</v>
      </c>
      <c r="BA724">
        <v>2011</v>
      </c>
      <c r="BB724">
        <v>2012</v>
      </c>
      <c r="BC724">
        <v>2013</v>
      </c>
      <c r="BD724">
        <v>2014</v>
      </c>
      <c r="BE724">
        <v>2015</v>
      </c>
      <c r="BF724">
        <v>2016</v>
      </c>
      <c r="BG724">
        <v>2017</v>
      </c>
      <c r="BH724">
        <v>2018</v>
      </c>
      <c r="BI724">
        <v>2019</v>
      </c>
      <c r="BJ724">
        <v>2020</v>
      </c>
      <c r="BK724">
        <v>2021</v>
      </c>
      <c r="BL724">
        <v>2022</v>
      </c>
      <c r="BM724">
        <v>2023</v>
      </c>
    </row>
    <row r="725" spans="1:65" ht="15" customHeight="1" x14ac:dyDescent="0.25">
      <c r="A725" t="s">
        <v>1246</v>
      </c>
      <c r="C725" s="60"/>
      <c r="D725" t="s">
        <v>235</v>
      </c>
      <c r="E725" s="45" t="s">
        <v>236</v>
      </c>
      <c r="G725" s="45" t="s">
        <v>236</v>
      </c>
      <c r="H725" s="45" t="s">
        <v>1372</v>
      </c>
      <c r="I725">
        <f t="shared" si="69"/>
        <v>1980</v>
      </c>
      <c r="J725">
        <f t="shared" si="70"/>
        <v>2023</v>
      </c>
      <c r="K725" s="2" t="str">
        <f t="shared" si="68"/>
        <v>-</v>
      </c>
      <c r="V725">
        <v>1980</v>
      </c>
      <c r="W725">
        <v>1981</v>
      </c>
      <c r="X725">
        <v>1982</v>
      </c>
      <c r="Y725">
        <v>1983</v>
      </c>
      <c r="Z725">
        <v>1984</v>
      </c>
      <c r="AA725">
        <v>1985</v>
      </c>
      <c r="AB725">
        <v>1986</v>
      </c>
      <c r="AC725">
        <v>1987</v>
      </c>
      <c r="AD725">
        <v>1988</v>
      </c>
      <c r="AE725">
        <v>1989</v>
      </c>
      <c r="AF725">
        <v>1990</v>
      </c>
      <c r="AG725">
        <v>1991</v>
      </c>
      <c r="AH725">
        <v>1992</v>
      </c>
      <c r="AI725">
        <v>1993</v>
      </c>
      <c r="AJ725">
        <v>1994</v>
      </c>
      <c r="AK725">
        <v>1995</v>
      </c>
      <c r="AL725">
        <v>1996</v>
      </c>
      <c r="AM725">
        <v>1997</v>
      </c>
      <c r="AN725">
        <v>1998</v>
      </c>
      <c r="AO725">
        <v>1999</v>
      </c>
      <c r="AP725">
        <v>2000</v>
      </c>
      <c r="AQ725">
        <v>2001</v>
      </c>
      <c r="AR725">
        <v>2002</v>
      </c>
      <c r="AS725">
        <v>2003</v>
      </c>
      <c r="AT725">
        <v>2004</v>
      </c>
      <c r="AU725">
        <v>2005</v>
      </c>
      <c r="AV725">
        <v>2006</v>
      </c>
      <c r="AW725">
        <v>2007</v>
      </c>
      <c r="AX725">
        <v>2008</v>
      </c>
      <c r="AY725">
        <v>2009</v>
      </c>
      <c r="AZ725">
        <v>2010</v>
      </c>
      <c r="BA725">
        <v>2011</v>
      </c>
      <c r="BB725">
        <v>2012</v>
      </c>
      <c r="BC725">
        <v>2013</v>
      </c>
      <c r="BD725">
        <v>2014</v>
      </c>
      <c r="BE725">
        <v>2015</v>
      </c>
      <c r="BF725">
        <v>2016</v>
      </c>
      <c r="BG725">
        <v>2017</v>
      </c>
      <c r="BH725">
        <v>2018</v>
      </c>
      <c r="BI725">
        <v>2019</v>
      </c>
      <c r="BJ725">
        <v>2020</v>
      </c>
      <c r="BK725">
        <v>2021</v>
      </c>
      <c r="BL725">
        <v>2022</v>
      </c>
      <c r="BM725">
        <v>2023</v>
      </c>
    </row>
    <row r="726" spans="1:65" ht="15" customHeight="1" x14ac:dyDescent="0.25">
      <c r="A726" t="s">
        <v>1246</v>
      </c>
      <c r="C726" s="60"/>
      <c r="D726" t="s">
        <v>237</v>
      </c>
      <c r="E726" s="45" t="s">
        <v>238</v>
      </c>
      <c r="G726" s="45" t="s">
        <v>238</v>
      </c>
      <c r="H726" s="45" t="s">
        <v>1706</v>
      </c>
      <c r="I726">
        <f t="shared" si="69"/>
        <v>1980</v>
      </c>
      <c r="J726">
        <f t="shared" si="70"/>
        <v>2007</v>
      </c>
      <c r="K726" s="2" t="str">
        <f t="shared" si="68"/>
        <v>-</v>
      </c>
      <c r="V726">
        <v>1980</v>
      </c>
      <c r="W726">
        <v>1981</v>
      </c>
      <c r="X726">
        <v>1982</v>
      </c>
      <c r="Y726">
        <v>1983</v>
      </c>
      <c r="Z726">
        <v>1984</v>
      </c>
      <c r="AA726">
        <v>1985</v>
      </c>
      <c r="AB726">
        <v>1986</v>
      </c>
      <c r="AC726">
        <v>1987</v>
      </c>
      <c r="AD726">
        <v>1988</v>
      </c>
      <c r="AE726">
        <v>1989</v>
      </c>
      <c r="AF726">
        <v>1990</v>
      </c>
      <c r="AG726">
        <v>1991</v>
      </c>
      <c r="AH726">
        <v>1992</v>
      </c>
      <c r="AI726">
        <v>1993</v>
      </c>
      <c r="AJ726">
        <v>1994</v>
      </c>
      <c r="AK726">
        <v>1995</v>
      </c>
      <c r="AL726">
        <v>1996</v>
      </c>
      <c r="AM726">
        <v>1997</v>
      </c>
      <c r="AN726">
        <v>1998</v>
      </c>
      <c r="AO726">
        <v>1999</v>
      </c>
      <c r="AP726">
        <v>2000</v>
      </c>
      <c r="AQ726">
        <v>2001</v>
      </c>
      <c r="AR726">
        <v>2002</v>
      </c>
      <c r="AS726">
        <v>2003</v>
      </c>
      <c r="AT726">
        <v>2004</v>
      </c>
      <c r="AU726">
        <v>2005</v>
      </c>
      <c r="AV726">
        <v>2006</v>
      </c>
      <c r="AW726">
        <v>2007</v>
      </c>
    </row>
    <row r="727" spans="1:65" ht="15" customHeight="1" x14ac:dyDescent="0.25">
      <c r="A727" t="s">
        <v>1246</v>
      </c>
      <c r="C727" s="60"/>
      <c r="D727" t="s">
        <v>2144</v>
      </c>
      <c r="E727" s="45" t="s">
        <v>2145</v>
      </c>
      <c r="G727" s="45"/>
      <c r="H727" s="45"/>
      <c r="I727">
        <f t="shared" si="69"/>
        <v>2008</v>
      </c>
      <c r="J727">
        <f t="shared" si="70"/>
        <v>2023</v>
      </c>
      <c r="K727" s="2" t="str">
        <f t="shared" si="68"/>
        <v>-</v>
      </c>
      <c r="AX727">
        <v>2008</v>
      </c>
      <c r="AY727">
        <v>2009</v>
      </c>
      <c r="AZ727">
        <v>2010</v>
      </c>
      <c r="BA727">
        <v>2011</v>
      </c>
      <c r="BB727">
        <v>2012</v>
      </c>
      <c r="BC727">
        <v>2013</v>
      </c>
      <c r="BD727">
        <v>2014</v>
      </c>
      <c r="BE727">
        <v>2015</v>
      </c>
      <c r="BF727">
        <v>2016</v>
      </c>
      <c r="BG727">
        <v>2017</v>
      </c>
      <c r="BH727">
        <v>2018</v>
      </c>
      <c r="BI727">
        <v>2019</v>
      </c>
      <c r="BJ727">
        <v>2020</v>
      </c>
      <c r="BK727">
        <v>2021</v>
      </c>
      <c r="BL727">
        <v>2022</v>
      </c>
      <c r="BM727">
        <v>2023</v>
      </c>
    </row>
    <row r="728" spans="1:65" ht="15" customHeight="1" x14ac:dyDescent="0.25">
      <c r="A728" t="s">
        <v>1246</v>
      </c>
      <c r="C728" s="60"/>
      <c r="D728" t="s">
        <v>2146</v>
      </c>
      <c r="E728" s="45" t="s">
        <v>2147</v>
      </c>
      <c r="G728" s="45"/>
      <c r="H728" s="45"/>
      <c r="I728">
        <f t="shared" si="69"/>
        <v>2008</v>
      </c>
      <c r="J728">
        <f t="shared" si="70"/>
        <v>2023</v>
      </c>
      <c r="K728" s="2" t="str">
        <f t="shared" si="68"/>
        <v>-</v>
      </c>
      <c r="AX728">
        <v>2008</v>
      </c>
      <c r="AY728">
        <v>2009</v>
      </c>
      <c r="AZ728">
        <v>2010</v>
      </c>
      <c r="BA728">
        <v>2011</v>
      </c>
      <c r="BB728">
        <v>2012</v>
      </c>
      <c r="BC728">
        <v>2013</v>
      </c>
      <c r="BD728">
        <v>2014</v>
      </c>
      <c r="BE728">
        <v>2015</v>
      </c>
      <c r="BF728">
        <v>2016</v>
      </c>
      <c r="BG728">
        <v>2017</v>
      </c>
      <c r="BH728">
        <v>2018</v>
      </c>
      <c r="BI728">
        <v>2019</v>
      </c>
      <c r="BJ728">
        <v>2020</v>
      </c>
      <c r="BK728">
        <v>2021</v>
      </c>
      <c r="BL728">
        <v>2022</v>
      </c>
      <c r="BM728">
        <v>2023</v>
      </c>
    </row>
    <row r="729" spans="1:65" ht="15" customHeight="1" x14ac:dyDescent="0.25">
      <c r="A729" t="s">
        <v>1246</v>
      </c>
      <c r="C729" s="60"/>
      <c r="D729" t="s">
        <v>239</v>
      </c>
      <c r="E729" s="45" t="s">
        <v>240</v>
      </c>
      <c r="G729" s="45" t="s">
        <v>240</v>
      </c>
      <c r="H729" s="45" t="s">
        <v>1373</v>
      </c>
      <c r="I729">
        <f t="shared" si="69"/>
        <v>1980</v>
      </c>
      <c r="J729">
        <f t="shared" si="70"/>
        <v>2023</v>
      </c>
      <c r="K729" s="2" t="str">
        <f t="shared" si="68"/>
        <v>-</v>
      </c>
      <c r="V729">
        <v>1980</v>
      </c>
      <c r="W729">
        <v>1981</v>
      </c>
      <c r="X729">
        <v>1982</v>
      </c>
      <c r="Y729">
        <v>1983</v>
      </c>
      <c r="Z729">
        <v>1984</v>
      </c>
      <c r="AA729">
        <v>1985</v>
      </c>
      <c r="AB729">
        <v>1986</v>
      </c>
      <c r="AC729">
        <v>1987</v>
      </c>
      <c r="AD729">
        <v>1988</v>
      </c>
      <c r="AE729">
        <v>1989</v>
      </c>
      <c r="AF729">
        <v>1990</v>
      </c>
      <c r="AG729">
        <v>1991</v>
      </c>
      <c r="AH729">
        <v>1992</v>
      </c>
      <c r="AI729">
        <v>1993</v>
      </c>
      <c r="AJ729">
        <v>1994</v>
      </c>
      <c r="AK729">
        <v>1995</v>
      </c>
      <c r="AL729">
        <v>1996</v>
      </c>
      <c r="AM729">
        <v>1997</v>
      </c>
      <c r="AN729">
        <v>1998</v>
      </c>
      <c r="AO729">
        <v>1999</v>
      </c>
      <c r="AP729">
        <v>2000</v>
      </c>
      <c r="AQ729">
        <v>2001</v>
      </c>
      <c r="AR729">
        <v>2002</v>
      </c>
      <c r="AS729">
        <v>2003</v>
      </c>
      <c r="AT729">
        <v>2004</v>
      </c>
      <c r="AU729">
        <v>2005</v>
      </c>
      <c r="AV729">
        <v>2006</v>
      </c>
      <c r="AW729">
        <v>2007</v>
      </c>
      <c r="AX729">
        <v>2008</v>
      </c>
      <c r="AY729">
        <v>2009</v>
      </c>
      <c r="AZ729">
        <v>2010</v>
      </c>
      <c r="BA729">
        <v>2011</v>
      </c>
      <c r="BB729">
        <v>2012</v>
      </c>
      <c r="BC729">
        <v>2013</v>
      </c>
      <c r="BD729">
        <v>2014</v>
      </c>
      <c r="BE729">
        <v>2015</v>
      </c>
      <c r="BF729">
        <v>2016</v>
      </c>
      <c r="BG729">
        <v>2017</v>
      </c>
      <c r="BH729">
        <v>2018</v>
      </c>
      <c r="BI729">
        <v>2019</v>
      </c>
      <c r="BJ729">
        <v>2020</v>
      </c>
      <c r="BK729">
        <v>2021</v>
      </c>
      <c r="BL729">
        <v>2022</v>
      </c>
      <c r="BM729">
        <v>2023</v>
      </c>
    </row>
    <row r="730" spans="1:65" ht="15" customHeight="1" x14ac:dyDescent="0.25">
      <c r="A730" t="s">
        <v>1246</v>
      </c>
      <c r="C730" s="60"/>
      <c r="D730" t="s">
        <v>241</v>
      </c>
      <c r="E730" s="45" t="s">
        <v>242</v>
      </c>
      <c r="G730" s="45" t="s">
        <v>242</v>
      </c>
      <c r="H730" s="45" t="s">
        <v>1374</v>
      </c>
      <c r="I730">
        <f t="shared" si="69"/>
        <v>1980</v>
      </c>
      <c r="J730">
        <f t="shared" si="70"/>
        <v>2023</v>
      </c>
      <c r="K730" s="2" t="str">
        <f t="shared" si="68"/>
        <v>-</v>
      </c>
      <c r="V730">
        <v>1980</v>
      </c>
      <c r="W730">
        <v>1981</v>
      </c>
      <c r="X730">
        <v>1982</v>
      </c>
      <c r="Y730">
        <v>1983</v>
      </c>
      <c r="Z730">
        <v>1984</v>
      </c>
      <c r="AA730">
        <v>1985</v>
      </c>
      <c r="AB730">
        <v>1986</v>
      </c>
      <c r="AC730">
        <v>1987</v>
      </c>
      <c r="AD730">
        <v>1988</v>
      </c>
      <c r="AE730">
        <v>1989</v>
      </c>
      <c r="AF730">
        <v>1990</v>
      </c>
      <c r="AG730">
        <v>1991</v>
      </c>
      <c r="AH730">
        <v>1992</v>
      </c>
      <c r="AI730">
        <v>1993</v>
      </c>
      <c r="AJ730">
        <v>1994</v>
      </c>
      <c r="AK730">
        <v>1995</v>
      </c>
      <c r="AL730">
        <v>1996</v>
      </c>
      <c r="AM730">
        <v>1997</v>
      </c>
      <c r="AN730">
        <v>1998</v>
      </c>
      <c r="AO730">
        <v>1999</v>
      </c>
      <c r="AP730">
        <v>2000</v>
      </c>
      <c r="AQ730">
        <v>2001</v>
      </c>
      <c r="AR730">
        <v>2002</v>
      </c>
      <c r="AS730">
        <v>2003</v>
      </c>
      <c r="AT730">
        <v>2004</v>
      </c>
      <c r="AU730">
        <v>2005</v>
      </c>
      <c r="AV730">
        <v>2006</v>
      </c>
      <c r="AW730">
        <v>2007</v>
      </c>
      <c r="AX730">
        <v>2008</v>
      </c>
      <c r="AY730">
        <v>2009</v>
      </c>
      <c r="AZ730">
        <v>2010</v>
      </c>
      <c r="BA730">
        <v>2011</v>
      </c>
      <c r="BB730">
        <v>2012</v>
      </c>
      <c r="BC730">
        <v>2013</v>
      </c>
      <c r="BD730">
        <v>2014</v>
      </c>
      <c r="BE730">
        <v>2015</v>
      </c>
      <c r="BF730">
        <v>2016</v>
      </c>
      <c r="BG730">
        <v>2017</v>
      </c>
      <c r="BH730">
        <v>2018</v>
      </c>
      <c r="BI730">
        <v>2019</v>
      </c>
      <c r="BJ730">
        <v>2020</v>
      </c>
      <c r="BK730">
        <v>2021</v>
      </c>
      <c r="BL730">
        <v>2022</v>
      </c>
      <c r="BM730">
        <v>2023</v>
      </c>
    </row>
    <row r="731" spans="1:65" ht="15" customHeight="1" x14ac:dyDescent="0.25">
      <c r="A731" t="s">
        <v>1246</v>
      </c>
      <c r="C731" s="60"/>
      <c r="D731" t="s">
        <v>2148</v>
      </c>
      <c r="E731" s="45" t="s">
        <v>2149</v>
      </c>
      <c r="G731" s="45"/>
      <c r="H731" s="45"/>
      <c r="I731">
        <f t="shared" si="69"/>
        <v>2008</v>
      </c>
      <c r="J731">
        <f t="shared" si="70"/>
        <v>2023</v>
      </c>
      <c r="K731" s="2" t="str">
        <f t="shared" si="68"/>
        <v>-</v>
      </c>
      <c r="AX731">
        <v>2008</v>
      </c>
      <c r="AY731">
        <v>2009</v>
      </c>
      <c r="AZ731">
        <v>2010</v>
      </c>
      <c r="BA731">
        <v>2011</v>
      </c>
      <c r="BB731">
        <v>2012</v>
      </c>
      <c r="BC731">
        <v>2013</v>
      </c>
      <c r="BD731">
        <v>2014</v>
      </c>
      <c r="BE731">
        <v>2015</v>
      </c>
      <c r="BF731">
        <v>2016</v>
      </c>
      <c r="BG731">
        <v>2017</v>
      </c>
      <c r="BH731">
        <v>2018</v>
      </c>
      <c r="BI731">
        <v>2019</v>
      </c>
      <c r="BJ731">
        <v>2020</v>
      </c>
      <c r="BK731">
        <v>2021</v>
      </c>
      <c r="BL731">
        <v>2022</v>
      </c>
      <c r="BM731">
        <v>2023</v>
      </c>
    </row>
    <row r="732" spans="1:65" ht="15" customHeight="1" x14ac:dyDescent="0.25">
      <c r="A732" t="s">
        <v>1246</v>
      </c>
      <c r="C732" s="60"/>
      <c r="D732" t="s">
        <v>2150</v>
      </c>
      <c r="E732" s="45" t="s">
        <v>2151</v>
      </c>
      <c r="G732" s="45"/>
      <c r="H732" s="45"/>
      <c r="I732">
        <f t="shared" si="69"/>
        <v>2008</v>
      </c>
      <c r="J732">
        <f t="shared" si="70"/>
        <v>2023</v>
      </c>
      <c r="K732" s="2" t="str">
        <f t="shared" si="68"/>
        <v>-</v>
      </c>
      <c r="AX732">
        <v>2008</v>
      </c>
      <c r="AY732">
        <v>2009</v>
      </c>
      <c r="AZ732">
        <v>2010</v>
      </c>
      <c r="BA732">
        <v>2011</v>
      </c>
      <c r="BB732">
        <v>2012</v>
      </c>
      <c r="BC732">
        <v>2013</v>
      </c>
      <c r="BD732">
        <v>2014</v>
      </c>
      <c r="BE732">
        <v>2015</v>
      </c>
      <c r="BF732">
        <v>2016</v>
      </c>
      <c r="BG732">
        <v>2017</v>
      </c>
      <c r="BH732">
        <v>2018</v>
      </c>
      <c r="BI732">
        <v>2019</v>
      </c>
      <c r="BJ732">
        <v>2020</v>
      </c>
      <c r="BK732">
        <v>2021</v>
      </c>
      <c r="BL732">
        <v>2022</v>
      </c>
      <c r="BM732">
        <v>2023</v>
      </c>
    </row>
    <row r="733" spans="1:65" ht="15" customHeight="1" x14ac:dyDescent="0.25">
      <c r="A733" t="s">
        <v>1246</v>
      </c>
      <c r="C733" s="60"/>
      <c r="D733" t="s">
        <v>2152</v>
      </c>
      <c r="E733" s="45" t="s">
        <v>2153</v>
      </c>
      <c r="G733" s="45"/>
      <c r="H733" s="45"/>
      <c r="I733">
        <f t="shared" si="69"/>
        <v>2008</v>
      </c>
      <c r="J733">
        <f t="shared" si="70"/>
        <v>2023</v>
      </c>
      <c r="K733" s="2" t="str">
        <f t="shared" si="68"/>
        <v>-</v>
      </c>
      <c r="AX733">
        <v>2008</v>
      </c>
      <c r="AY733">
        <v>2009</v>
      </c>
      <c r="AZ733">
        <v>2010</v>
      </c>
      <c r="BA733">
        <v>2011</v>
      </c>
      <c r="BB733">
        <v>2012</v>
      </c>
      <c r="BC733">
        <v>2013</v>
      </c>
      <c r="BD733">
        <v>2014</v>
      </c>
      <c r="BE733">
        <v>2015</v>
      </c>
      <c r="BF733">
        <v>2016</v>
      </c>
      <c r="BG733">
        <v>2017</v>
      </c>
      <c r="BH733">
        <v>2018</v>
      </c>
      <c r="BI733">
        <v>2019</v>
      </c>
      <c r="BJ733">
        <v>2020</v>
      </c>
      <c r="BK733">
        <v>2021</v>
      </c>
      <c r="BL733">
        <v>2022</v>
      </c>
      <c r="BM733">
        <v>2023</v>
      </c>
    </row>
    <row r="734" spans="1:65" ht="15" customHeight="1" x14ac:dyDescent="0.25">
      <c r="A734" t="s">
        <v>1246</v>
      </c>
      <c r="C734" s="60"/>
      <c r="D734" t="s">
        <v>71</v>
      </c>
      <c r="E734" s="45" t="s">
        <v>72</v>
      </c>
      <c r="G734" s="45"/>
      <c r="H734" s="45"/>
      <c r="I734">
        <f t="shared" si="69"/>
        <v>2008</v>
      </c>
      <c r="J734">
        <f t="shared" si="70"/>
        <v>2023</v>
      </c>
      <c r="K734" s="2" t="str">
        <f t="shared" si="68"/>
        <v>-</v>
      </c>
      <c r="AX734">
        <v>2008</v>
      </c>
      <c r="AY734">
        <v>2009</v>
      </c>
      <c r="AZ734">
        <v>2010</v>
      </c>
      <c r="BA734">
        <v>2011</v>
      </c>
      <c r="BB734">
        <v>2012</v>
      </c>
      <c r="BC734">
        <v>2013</v>
      </c>
      <c r="BD734">
        <v>2014</v>
      </c>
      <c r="BE734">
        <v>2015</v>
      </c>
      <c r="BF734">
        <v>2016</v>
      </c>
      <c r="BG734">
        <v>2017</v>
      </c>
      <c r="BH734">
        <v>2018</v>
      </c>
      <c r="BI734">
        <v>2019</v>
      </c>
      <c r="BJ734">
        <v>2020</v>
      </c>
      <c r="BK734">
        <v>2021</v>
      </c>
      <c r="BL734">
        <v>2022</v>
      </c>
      <c r="BM734">
        <v>2023</v>
      </c>
    </row>
    <row r="735" spans="1:65" ht="15" customHeight="1" x14ac:dyDescent="0.25">
      <c r="A735" t="s">
        <v>1246</v>
      </c>
      <c r="C735" s="60"/>
      <c r="D735" t="s">
        <v>782</v>
      </c>
      <c r="E735" s="45" t="s">
        <v>184</v>
      </c>
      <c r="G735" s="45"/>
      <c r="H735" s="45"/>
      <c r="I735">
        <f t="shared" si="69"/>
        <v>2008</v>
      </c>
      <c r="J735">
        <f t="shared" si="70"/>
        <v>2023</v>
      </c>
      <c r="K735" s="2" t="str">
        <f t="shared" si="68"/>
        <v>-</v>
      </c>
      <c r="AX735">
        <v>2008</v>
      </c>
      <c r="AY735">
        <v>2009</v>
      </c>
      <c r="AZ735">
        <v>2010</v>
      </c>
      <c r="BA735">
        <v>2011</v>
      </c>
      <c r="BB735">
        <v>2012</v>
      </c>
      <c r="BC735">
        <v>2013</v>
      </c>
      <c r="BD735">
        <v>2014</v>
      </c>
      <c r="BE735">
        <v>2015</v>
      </c>
      <c r="BF735">
        <v>2016</v>
      </c>
      <c r="BG735">
        <v>2017</v>
      </c>
      <c r="BH735">
        <v>2018</v>
      </c>
      <c r="BI735">
        <v>2019</v>
      </c>
      <c r="BJ735">
        <v>2020</v>
      </c>
      <c r="BK735">
        <v>2021</v>
      </c>
      <c r="BL735">
        <v>2022</v>
      </c>
      <c r="BM735">
        <v>2023</v>
      </c>
    </row>
    <row r="736" spans="1:65" ht="15" customHeight="1" x14ac:dyDescent="0.25">
      <c r="A736" t="s">
        <v>1246</v>
      </c>
      <c r="C736" s="60"/>
      <c r="D736" t="s">
        <v>243</v>
      </c>
      <c r="E736" s="45" t="s">
        <v>244</v>
      </c>
      <c r="G736" s="45" t="s">
        <v>244</v>
      </c>
      <c r="H736" s="45" t="s">
        <v>1744</v>
      </c>
      <c r="I736">
        <f t="shared" si="69"/>
        <v>1980</v>
      </c>
      <c r="J736">
        <f t="shared" si="70"/>
        <v>2023</v>
      </c>
      <c r="K736" s="2" t="str">
        <f t="shared" si="68"/>
        <v>Yes</v>
      </c>
      <c r="V736">
        <v>1980</v>
      </c>
      <c r="W736">
        <v>1981</v>
      </c>
      <c r="X736">
        <v>1982</v>
      </c>
      <c r="Y736">
        <v>1983</v>
      </c>
      <c r="Z736">
        <v>1984</v>
      </c>
      <c r="AA736">
        <v>1985</v>
      </c>
      <c r="AB736">
        <v>1986</v>
      </c>
      <c r="AC736">
        <v>1987</v>
      </c>
      <c r="AD736">
        <v>1988</v>
      </c>
      <c r="AE736">
        <v>1989</v>
      </c>
      <c r="AF736">
        <v>1990</v>
      </c>
      <c r="AG736">
        <v>1991</v>
      </c>
      <c r="AH736">
        <v>1992</v>
      </c>
      <c r="AI736">
        <v>1993</v>
      </c>
      <c r="AJ736">
        <v>1994</v>
      </c>
      <c r="AK736">
        <v>1995</v>
      </c>
      <c r="AL736">
        <v>1996</v>
      </c>
      <c r="AM736">
        <v>1997</v>
      </c>
      <c r="AN736">
        <v>1998</v>
      </c>
      <c r="AO736">
        <v>1999</v>
      </c>
      <c r="AP736">
        <v>2000</v>
      </c>
      <c r="AQ736">
        <v>2001</v>
      </c>
      <c r="AR736">
        <v>2002</v>
      </c>
      <c r="AS736">
        <v>2003</v>
      </c>
      <c r="AT736">
        <v>2004</v>
      </c>
      <c r="AU736">
        <v>2005</v>
      </c>
      <c r="AV736">
        <v>2006</v>
      </c>
      <c r="AW736">
        <v>2007</v>
      </c>
      <c r="BM736">
        <v>2023</v>
      </c>
    </row>
    <row r="737" spans="1:65" ht="15" customHeight="1" x14ac:dyDescent="0.25">
      <c r="A737" t="s">
        <v>1246</v>
      </c>
      <c r="C737" s="60"/>
      <c r="D737" t="s">
        <v>2154</v>
      </c>
      <c r="E737" s="45" t="s">
        <v>2155</v>
      </c>
      <c r="G737" s="45"/>
      <c r="H737" s="45"/>
      <c r="I737">
        <f t="shared" si="69"/>
        <v>2008</v>
      </c>
      <c r="J737">
        <f t="shared" si="70"/>
        <v>2023</v>
      </c>
      <c r="K737" s="2" t="str">
        <f t="shared" si="68"/>
        <v>-</v>
      </c>
      <c r="AX737">
        <v>2008</v>
      </c>
      <c r="AY737">
        <v>2009</v>
      </c>
      <c r="AZ737">
        <v>2010</v>
      </c>
      <c r="BA737">
        <v>2011</v>
      </c>
      <c r="BB737">
        <v>2012</v>
      </c>
      <c r="BC737">
        <v>2013</v>
      </c>
      <c r="BD737">
        <v>2014</v>
      </c>
      <c r="BE737">
        <v>2015</v>
      </c>
      <c r="BF737">
        <v>2016</v>
      </c>
      <c r="BG737">
        <v>2017</v>
      </c>
      <c r="BH737">
        <v>2018</v>
      </c>
      <c r="BI737">
        <v>2019</v>
      </c>
      <c r="BJ737">
        <v>2020</v>
      </c>
      <c r="BK737">
        <v>2021</v>
      </c>
      <c r="BL737">
        <v>2022</v>
      </c>
      <c r="BM737">
        <v>2023</v>
      </c>
    </row>
    <row r="738" spans="1:65" ht="15" customHeight="1" x14ac:dyDescent="0.25">
      <c r="A738" t="s">
        <v>1246</v>
      </c>
      <c r="C738" s="60"/>
      <c r="D738" t="s">
        <v>2156</v>
      </c>
      <c r="E738" s="45" t="s">
        <v>2157</v>
      </c>
      <c r="G738" s="45"/>
      <c r="H738" s="45"/>
      <c r="I738">
        <f t="shared" si="69"/>
        <v>2008</v>
      </c>
      <c r="J738">
        <f t="shared" si="70"/>
        <v>2023</v>
      </c>
      <c r="K738" s="2" t="str">
        <f t="shared" si="68"/>
        <v>-</v>
      </c>
      <c r="AX738">
        <v>2008</v>
      </c>
      <c r="AY738">
        <v>2009</v>
      </c>
      <c r="AZ738">
        <v>2010</v>
      </c>
      <c r="BA738">
        <v>2011</v>
      </c>
      <c r="BB738">
        <v>2012</v>
      </c>
      <c r="BC738">
        <v>2013</v>
      </c>
      <c r="BD738">
        <v>2014</v>
      </c>
      <c r="BE738">
        <v>2015</v>
      </c>
      <c r="BF738">
        <v>2016</v>
      </c>
      <c r="BG738">
        <v>2017</v>
      </c>
      <c r="BH738">
        <v>2018</v>
      </c>
      <c r="BI738">
        <v>2019</v>
      </c>
      <c r="BJ738">
        <v>2020</v>
      </c>
      <c r="BK738">
        <v>2021</v>
      </c>
      <c r="BL738">
        <v>2022</v>
      </c>
      <c r="BM738">
        <v>2023</v>
      </c>
    </row>
    <row r="739" spans="1:65" ht="15" customHeight="1" x14ac:dyDescent="0.25">
      <c r="A739" t="s">
        <v>1246</v>
      </c>
      <c r="C739" s="60"/>
      <c r="D739" t="s">
        <v>245</v>
      </c>
      <c r="E739" s="45" t="s">
        <v>246</v>
      </c>
      <c r="G739" s="45" t="s">
        <v>246</v>
      </c>
      <c r="H739" s="45" t="s">
        <v>1745</v>
      </c>
      <c r="I739">
        <f t="shared" si="69"/>
        <v>1980</v>
      </c>
      <c r="J739">
        <f t="shared" si="70"/>
        <v>2007</v>
      </c>
      <c r="K739" s="2" t="str">
        <f t="shared" si="68"/>
        <v>-</v>
      </c>
      <c r="V739">
        <v>1980</v>
      </c>
      <c r="W739">
        <v>1981</v>
      </c>
      <c r="X739">
        <v>1982</v>
      </c>
      <c r="Y739">
        <v>1983</v>
      </c>
      <c r="Z739">
        <v>1984</v>
      </c>
      <c r="AA739">
        <v>1985</v>
      </c>
      <c r="AB739">
        <v>1986</v>
      </c>
      <c r="AC739">
        <v>1987</v>
      </c>
      <c r="AD739">
        <v>1988</v>
      </c>
      <c r="AE739">
        <v>1989</v>
      </c>
      <c r="AF739">
        <v>1990</v>
      </c>
      <c r="AG739">
        <v>1991</v>
      </c>
      <c r="AH739">
        <v>1992</v>
      </c>
      <c r="AI739">
        <v>1993</v>
      </c>
      <c r="AJ739">
        <v>1994</v>
      </c>
      <c r="AK739">
        <v>1995</v>
      </c>
      <c r="AL739">
        <v>1996</v>
      </c>
      <c r="AM739">
        <v>1997</v>
      </c>
      <c r="AN739">
        <v>1998</v>
      </c>
      <c r="AO739">
        <v>1999</v>
      </c>
      <c r="AP739">
        <v>2000</v>
      </c>
      <c r="AQ739">
        <v>2001</v>
      </c>
      <c r="AR739">
        <v>2002</v>
      </c>
      <c r="AS739">
        <v>2003</v>
      </c>
      <c r="AT739">
        <v>2004</v>
      </c>
      <c r="AU739">
        <v>2005</v>
      </c>
      <c r="AV739">
        <v>2006</v>
      </c>
      <c r="AW739">
        <v>2007</v>
      </c>
    </row>
    <row r="740" spans="1:65" ht="15" customHeight="1" x14ac:dyDescent="0.25">
      <c r="A740" t="s">
        <v>1246</v>
      </c>
      <c r="C740" s="60"/>
      <c r="D740" t="s">
        <v>247</v>
      </c>
      <c r="E740" s="45" t="s">
        <v>248</v>
      </c>
      <c r="G740" s="45" t="s">
        <v>248</v>
      </c>
      <c r="H740" s="45" t="s">
        <v>1746</v>
      </c>
      <c r="I740">
        <f t="shared" si="69"/>
        <v>1980</v>
      </c>
      <c r="J740">
        <f t="shared" si="70"/>
        <v>2007</v>
      </c>
      <c r="K740" s="2" t="str">
        <f t="shared" si="68"/>
        <v>-</v>
      </c>
      <c r="V740">
        <v>1980</v>
      </c>
      <c r="W740">
        <v>1981</v>
      </c>
      <c r="X740">
        <v>1982</v>
      </c>
      <c r="Y740">
        <v>1983</v>
      </c>
      <c r="Z740">
        <v>1984</v>
      </c>
      <c r="AA740">
        <v>1985</v>
      </c>
      <c r="AB740">
        <v>1986</v>
      </c>
      <c r="AC740">
        <v>1987</v>
      </c>
      <c r="AD740">
        <v>1988</v>
      </c>
      <c r="AE740">
        <v>1989</v>
      </c>
      <c r="AF740">
        <v>1990</v>
      </c>
      <c r="AG740">
        <v>1991</v>
      </c>
      <c r="AH740">
        <v>1992</v>
      </c>
      <c r="AI740">
        <v>1993</v>
      </c>
      <c r="AJ740">
        <v>1994</v>
      </c>
      <c r="AK740">
        <v>1995</v>
      </c>
      <c r="AL740">
        <v>1996</v>
      </c>
      <c r="AM740">
        <v>1997</v>
      </c>
      <c r="AN740">
        <v>1998</v>
      </c>
      <c r="AO740">
        <v>1999</v>
      </c>
      <c r="AP740">
        <v>2000</v>
      </c>
      <c r="AQ740">
        <v>2001</v>
      </c>
      <c r="AR740">
        <v>2002</v>
      </c>
      <c r="AS740">
        <v>2003</v>
      </c>
      <c r="AT740">
        <v>2004</v>
      </c>
      <c r="AU740">
        <v>2005</v>
      </c>
      <c r="AV740">
        <v>2006</v>
      </c>
      <c r="AW740">
        <v>2007</v>
      </c>
    </row>
    <row r="741" spans="1:65" ht="15" customHeight="1" x14ac:dyDescent="0.25">
      <c r="A741" t="s">
        <v>1246</v>
      </c>
      <c r="C741" s="60"/>
      <c r="D741" t="s">
        <v>2158</v>
      </c>
      <c r="E741" s="45" t="s">
        <v>2159</v>
      </c>
      <c r="G741" s="45"/>
      <c r="H741" s="45"/>
      <c r="I741">
        <f t="shared" si="69"/>
        <v>2008</v>
      </c>
      <c r="J741">
        <f t="shared" si="70"/>
        <v>2023</v>
      </c>
      <c r="K741" s="2" t="str">
        <f t="shared" si="68"/>
        <v>-</v>
      </c>
      <c r="AX741">
        <v>2008</v>
      </c>
      <c r="AY741">
        <v>2009</v>
      </c>
      <c r="AZ741">
        <v>2010</v>
      </c>
      <c r="BA741">
        <v>2011</v>
      </c>
      <c r="BB741">
        <v>2012</v>
      </c>
      <c r="BC741">
        <v>2013</v>
      </c>
      <c r="BD741">
        <v>2014</v>
      </c>
      <c r="BE741">
        <v>2015</v>
      </c>
      <c r="BF741">
        <v>2016</v>
      </c>
      <c r="BG741">
        <v>2017</v>
      </c>
      <c r="BH741">
        <v>2018</v>
      </c>
      <c r="BI741">
        <v>2019</v>
      </c>
      <c r="BJ741">
        <v>2020</v>
      </c>
      <c r="BK741">
        <v>2021</v>
      </c>
      <c r="BL741">
        <v>2022</v>
      </c>
      <c r="BM741">
        <v>2023</v>
      </c>
    </row>
    <row r="742" spans="1:65" ht="15" customHeight="1" x14ac:dyDescent="0.25">
      <c r="A742" t="s">
        <v>1246</v>
      </c>
      <c r="C742" s="60"/>
      <c r="D742" t="s">
        <v>2160</v>
      </c>
      <c r="E742" s="45" t="s">
        <v>2161</v>
      </c>
      <c r="G742" s="45"/>
      <c r="H742" s="45"/>
      <c r="I742">
        <f t="shared" si="69"/>
        <v>2008</v>
      </c>
      <c r="J742">
        <f t="shared" si="70"/>
        <v>2023</v>
      </c>
      <c r="K742" s="2" t="str">
        <f t="shared" si="68"/>
        <v>-</v>
      </c>
      <c r="AX742">
        <v>2008</v>
      </c>
      <c r="AY742">
        <v>2009</v>
      </c>
      <c r="AZ742">
        <v>2010</v>
      </c>
      <c r="BA742">
        <v>2011</v>
      </c>
      <c r="BB742">
        <v>2012</v>
      </c>
      <c r="BC742">
        <v>2013</v>
      </c>
      <c r="BD742">
        <v>2014</v>
      </c>
      <c r="BE742">
        <v>2015</v>
      </c>
      <c r="BF742">
        <v>2016</v>
      </c>
      <c r="BG742">
        <v>2017</v>
      </c>
      <c r="BH742">
        <v>2018</v>
      </c>
      <c r="BI742">
        <v>2019</v>
      </c>
      <c r="BJ742">
        <v>2020</v>
      </c>
      <c r="BK742">
        <v>2021</v>
      </c>
      <c r="BL742">
        <v>2022</v>
      </c>
      <c r="BM742">
        <v>2023</v>
      </c>
    </row>
    <row r="743" spans="1:65" ht="15" customHeight="1" x14ac:dyDescent="0.25">
      <c r="A743" t="s">
        <v>1246</v>
      </c>
      <c r="C743" s="60"/>
      <c r="D743" t="s">
        <v>249</v>
      </c>
      <c r="E743" s="45" t="s">
        <v>250</v>
      </c>
      <c r="G743" s="45" t="s">
        <v>250</v>
      </c>
      <c r="H743" s="45" t="s">
        <v>1703</v>
      </c>
      <c r="I743">
        <f t="shared" si="69"/>
        <v>1980</v>
      </c>
      <c r="J743">
        <f t="shared" si="70"/>
        <v>2007</v>
      </c>
      <c r="K743" s="2" t="str">
        <f t="shared" si="68"/>
        <v>-</v>
      </c>
      <c r="V743">
        <v>1980</v>
      </c>
      <c r="W743">
        <v>1981</v>
      </c>
      <c r="X743">
        <v>1982</v>
      </c>
      <c r="Y743">
        <v>1983</v>
      </c>
      <c r="Z743">
        <v>1984</v>
      </c>
      <c r="AA743">
        <v>1985</v>
      </c>
      <c r="AB743">
        <v>1986</v>
      </c>
      <c r="AC743">
        <v>1987</v>
      </c>
      <c r="AD743">
        <v>1988</v>
      </c>
      <c r="AE743">
        <v>1989</v>
      </c>
      <c r="AF743">
        <v>1990</v>
      </c>
      <c r="AG743">
        <v>1991</v>
      </c>
      <c r="AH743">
        <v>1992</v>
      </c>
      <c r="AI743">
        <v>1993</v>
      </c>
      <c r="AJ743">
        <v>1994</v>
      </c>
      <c r="AK743">
        <v>1995</v>
      </c>
      <c r="AL743">
        <v>1996</v>
      </c>
      <c r="AM743">
        <v>1997</v>
      </c>
      <c r="AN743">
        <v>1998</v>
      </c>
      <c r="AO743">
        <v>1999</v>
      </c>
      <c r="AP743">
        <v>2000</v>
      </c>
      <c r="AQ743">
        <v>2001</v>
      </c>
      <c r="AR743">
        <v>2002</v>
      </c>
      <c r="AS743">
        <v>2003</v>
      </c>
      <c r="AT743">
        <v>2004</v>
      </c>
      <c r="AU743">
        <v>2005</v>
      </c>
      <c r="AV743">
        <v>2006</v>
      </c>
      <c r="AW743">
        <v>2007</v>
      </c>
    </row>
    <row r="744" spans="1:65" ht="15" customHeight="1" x14ac:dyDescent="0.25">
      <c r="A744" t="s">
        <v>1246</v>
      </c>
      <c r="C744" s="60"/>
      <c r="D744" t="s">
        <v>251</v>
      </c>
      <c r="E744" s="45" t="s">
        <v>252</v>
      </c>
      <c r="G744" s="45" t="s">
        <v>1375</v>
      </c>
      <c r="H744" s="45" t="s">
        <v>1376</v>
      </c>
      <c r="I744">
        <f t="shared" si="69"/>
        <v>1980</v>
      </c>
      <c r="J744">
        <f t="shared" si="70"/>
        <v>2023</v>
      </c>
      <c r="K744" s="2" t="str">
        <f t="shared" si="68"/>
        <v>-</v>
      </c>
      <c r="V744">
        <v>1980</v>
      </c>
      <c r="W744">
        <v>1981</v>
      </c>
      <c r="X744">
        <v>1982</v>
      </c>
      <c r="Y744">
        <v>1983</v>
      </c>
      <c r="Z744">
        <v>1984</v>
      </c>
      <c r="AA744">
        <v>1985</v>
      </c>
      <c r="AB744">
        <v>1986</v>
      </c>
      <c r="AC744">
        <v>1987</v>
      </c>
      <c r="AD744">
        <v>1988</v>
      </c>
      <c r="AE744">
        <v>1989</v>
      </c>
      <c r="AF744">
        <v>1990</v>
      </c>
      <c r="AG744">
        <v>1991</v>
      </c>
      <c r="AH744">
        <v>1992</v>
      </c>
      <c r="AI744">
        <v>1993</v>
      </c>
      <c r="AJ744">
        <v>1994</v>
      </c>
      <c r="AK744">
        <v>1995</v>
      </c>
      <c r="AL744">
        <v>1996</v>
      </c>
      <c r="AM744">
        <v>1997</v>
      </c>
      <c r="AN744">
        <v>1998</v>
      </c>
      <c r="AO744">
        <v>1999</v>
      </c>
      <c r="AP744">
        <v>2000</v>
      </c>
      <c r="AQ744">
        <v>2001</v>
      </c>
      <c r="AR744">
        <v>2002</v>
      </c>
      <c r="AS744">
        <v>2003</v>
      </c>
      <c r="AT744">
        <v>2004</v>
      </c>
      <c r="AU744">
        <v>2005</v>
      </c>
      <c r="AV744">
        <v>2006</v>
      </c>
      <c r="AW744">
        <v>2007</v>
      </c>
      <c r="AX744">
        <v>2008</v>
      </c>
      <c r="AY744">
        <v>2009</v>
      </c>
      <c r="AZ744">
        <v>2010</v>
      </c>
      <c r="BA744">
        <v>2011</v>
      </c>
      <c r="BB744">
        <v>2012</v>
      </c>
      <c r="BC744">
        <v>2013</v>
      </c>
      <c r="BD744">
        <v>2014</v>
      </c>
      <c r="BE744">
        <v>2015</v>
      </c>
      <c r="BF744">
        <v>2016</v>
      </c>
      <c r="BG744">
        <v>2017</v>
      </c>
      <c r="BH744">
        <v>2018</v>
      </c>
      <c r="BI744">
        <v>2019</v>
      </c>
      <c r="BJ744">
        <v>2020</v>
      </c>
      <c r="BK744">
        <v>2021</v>
      </c>
      <c r="BL744">
        <v>2022</v>
      </c>
      <c r="BM744">
        <v>2023</v>
      </c>
    </row>
    <row r="745" spans="1:65" ht="15" customHeight="1" x14ac:dyDescent="0.25">
      <c r="A745" t="s">
        <v>1246</v>
      </c>
      <c r="C745" s="60"/>
      <c r="D745" t="s">
        <v>253</v>
      </c>
      <c r="E745" s="45" t="s">
        <v>254</v>
      </c>
      <c r="G745" s="45" t="s">
        <v>254</v>
      </c>
      <c r="H745" s="45" t="s">
        <v>1704</v>
      </c>
      <c r="I745">
        <f t="shared" si="69"/>
        <v>1980</v>
      </c>
      <c r="J745">
        <f t="shared" si="70"/>
        <v>2007</v>
      </c>
      <c r="K745" s="2" t="str">
        <f t="shared" si="68"/>
        <v>-</v>
      </c>
      <c r="V745">
        <v>1980</v>
      </c>
      <c r="W745">
        <v>1981</v>
      </c>
      <c r="X745">
        <v>1982</v>
      </c>
      <c r="Y745">
        <v>1983</v>
      </c>
      <c r="Z745">
        <v>1984</v>
      </c>
      <c r="AA745">
        <v>1985</v>
      </c>
      <c r="AB745">
        <v>1986</v>
      </c>
      <c r="AC745">
        <v>1987</v>
      </c>
      <c r="AD745">
        <v>1988</v>
      </c>
      <c r="AE745">
        <v>1989</v>
      </c>
      <c r="AF745">
        <v>1990</v>
      </c>
      <c r="AG745">
        <v>1991</v>
      </c>
      <c r="AH745">
        <v>1992</v>
      </c>
      <c r="AI745">
        <v>1993</v>
      </c>
      <c r="AJ745">
        <v>1994</v>
      </c>
      <c r="AK745">
        <v>1995</v>
      </c>
      <c r="AL745">
        <v>1996</v>
      </c>
      <c r="AM745">
        <v>1997</v>
      </c>
      <c r="AN745">
        <v>1998</v>
      </c>
      <c r="AO745">
        <v>1999</v>
      </c>
      <c r="AP745">
        <v>2000</v>
      </c>
      <c r="AQ745">
        <v>2001</v>
      </c>
      <c r="AR745">
        <v>2002</v>
      </c>
      <c r="AS745">
        <v>2003</v>
      </c>
      <c r="AT745">
        <v>2004</v>
      </c>
      <c r="AU745">
        <v>2005</v>
      </c>
      <c r="AV745">
        <v>2006</v>
      </c>
      <c r="AW745">
        <v>2007</v>
      </c>
    </row>
    <row r="746" spans="1:65" ht="15" customHeight="1" x14ac:dyDescent="0.25">
      <c r="A746" t="s">
        <v>1246</v>
      </c>
      <c r="C746" s="60"/>
      <c r="D746" t="s">
        <v>2162</v>
      </c>
      <c r="E746" s="45" t="s">
        <v>2163</v>
      </c>
      <c r="G746" s="45"/>
      <c r="H746" s="45"/>
      <c r="I746">
        <f t="shared" si="69"/>
        <v>2008</v>
      </c>
      <c r="J746">
        <f t="shared" si="70"/>
        <v>2023</v>
      </c>
      <c r="K746" s="2" t="str">
        <f t="shared" si="68"/>
        <v>-</v>
      </c>
      <c r="AX746">
        <v>2008</v>
      </c>
      <c r="AY746">
        <v>2009</v>
      </c>
      <c r="AZ746">
        <v>2010</v>
      </c>
      <c r="BA746">
        <v>2011</v>
      </c>
      <c r="BB746">
        <v>2012</v>
      </c>
      <c r="BC746">
        <v>2013</v>
      </c>
      <c r="BD746">
        <v>2014</v>
      </c>
      <c r="BE746">
        <v>2015</v>
      </c>
      <c r="BF746">
        <v>2016</v>
      </c>
      <c r="BG746">
        <v>2017</v>
      </c>
      <c r="BH746">
        <v>2018</v>
      </c>
      <c r="BI746">
        <v>2019</v>
      </c>
      <c r="BJ746">
        <v>2020</v>
      </c>
      <c r="BK746">
        <v>2021</v>
      </c>
      <c r="BL746">
        <v>2022</v>
      </c>
      <c r="BM746">
        <v>2023</v>
      </c>
    </row>
    <row r="747" spans="1:65" ht="15" customHeight="1" x14ac:dyDescent="0.25">
      <c r="A747" t="s">
        <v>1246</v>
      </c>
      <c r="C747" s="60"/>
      <c r="D747" t="s">
        <v>2164</v>
      </c>
      <c r="E747" s="45" t="s">
        <v>2165</v>
      </c>
      <c r="G747" s="45"/>
      <c r="H747" s="45"/>
      <c r="I747">
        <f t="shared" si="69"/>
        <v>2008</v>
      </c>
      <c r="J747">
        <f t="shared" si="70"/>
        <v>2023</v>
      </c>
      <c r="K747" s="2" t="str">
        <f t="shared" si="68"/>
        <v>-</v>
      </c>
      <c r="AX747">
        <v>2008</v>
      </c>
      <c r="AY747">
        <v>2009</v>
      </c>
      <c r="AZ747">
        <v>2010</v>
      </c>
      <c r="BA747">
        <v>2011</v>
      </c>
      <c r="BB747">
        <v>2012</v>
      </c>
      <c r="BC747">
        <v>2013</v>
      </c>
      <c r="BD747">
        <v>2014</v>
      </c>
      <c r="BE747">
        <v>2015</v>
      </c>
      <c r="BF747">
        <v>2016</v>
      </c>
      <c r="BG747">
        <v>2017</v>
      </c>
      <c r="BH747">
        <v>2018</v>
      </c>
      <c r="BI747">
        <v>2019</v>
      </c>
      <c r="BJ747">
        <v>2020</v>
      </c>
      <c r="BK747">
        <v>2021</v>
      </c>
      <c r="BL747">
        <v>2022</v>
      </c>
      <c r="BM747">
        <v>2023</v>
      </c>
    </row>
    <row r="748" spans="1:65" ht="15" customHeight="1" x14ac:dyDescent="0.25">
      <c r="A748" t="s">
        <v>1246</v>
      </c>
      <c r="C748" s="60"/>
      <c r="D748" t="s">
        <v>255</v>
      </c>
      <c r="E748" s="45" t="s">
        <v>256</v>
      </c>
      <c r="G748" s="45" t="s">
        <v>256</v>
      </c>
      <c r="H748" s="45" t="s">
        <v>1377</v>
      </c>
      <c r="I748">
        <f t="shared" si="69"/>
        <v>1980</v>
      </c>
      <c r="J748">
        <f t="shared" si="70"/>
        <v>2023</v>
      </c>
      <c r="K748" s="2" t="str">
        <f t="shared" si="68"/>
        <v>-</v>
      </c>
      <c r="V748">
        <v>1980</v>
      </c>
      <c r="W748">
        <v>1981</v>
      </c>
      <c r="X748">
        <v>1982</v>
      </c>
      <c r="Y748">
        <v>1983</v>
      </c>
      <c r="Z748">
        <v>1984</v>
      </c>
      <c r="AA748">
        <v>1985</v>
      </c>
      <c r="AB748">
        <v>1986</v>
      </c>
      <c r="AC748">
        <v>1987</v>
      </c>
      <c r="AD748">
        <v>1988</v>
      </c>
      <c r="AE748">
        <v>1989</v>
      </c>
      <c r="AF748">
        <v>1990</v>
      </c>
      <c r="AG748">
        <v>1991</v>
      </c>
      <c r="AH748">
        <v>1992</v>
      </c>
      <c r="AI748">
        <v>1993</v>
      </c>
      <c r="AJ748">
        <v>1994</v>
      </c>
      <c r="AK748">
        <v>1995</v>
      </c>
      <c r="AL748">
        <v>1996</v>
      </c>
      <c r="AM748">
        <v>1997</v>
      </c>
      <c r="AN748">
        <v>1998</v>
      </c>
      <c r="AO748">
        <v>1999</v>
      </c>
      <c r="AP748">
        <v>2000</v>
      </c>
      <c r="AQ748">
        <v>2001</v>
      </c>
      <c r="AR748">
        <v>2002</v>
      </c>
      <c r="AS748">
        <v>2003</v>
      </c>
      <c r="AT748">
        <v>2004</v>
      </c>
      <c r="AU748">
        <v>2005</v>
      </c>
      <c r="AV748">
        <v>2006</v>
      </c>
      <c r="AW748">
        <v>2007</v>
      </c>
      <c r="AX748">
        <v>2008</v>
      </c>
      <c r="AY748">
        <v>2009</v>
      </c>
      <c r="AZ748">
        <v>2010</v>
      </c>
      <c r="BA748">
        <v>2011</v>
      </c>
      <c r="BB748">
        <v>2012</v>
      </c>
      <c r="BC748">
        <v>2013</v>
      </c>
      <c r="BD748">
        <v>2014</v>
      </c>
      <c r="BE748">
        <v>2015</v>
      </c>
      <c r="BF748">
        <v>2016</v>
      </c>
      <c r="BG748">
        <v>2017</v>
      </c>
      <c r="BH748">
        <v>2018</v>
      </c>
      <c r="BI748">
        <v>2019</v>
      </c>
      <c r="BJ748">
        <v>2020</v>
      </c>
      <c r="BK748">
        <v>2021</v>
      </c>
      <c r="BL748">
        <v>2022</v>
      </c>
      <c r="BM748">
        <v>2023</v>
      </c>
    </row>
    <row r="749" spans="1:65" ht="15" customHeight="1" x14ac:dyDescent="0.25">
      <c r="A749" t="s">
        <v>1246</v>
      </c>
      <c r="C749" s="60"/>
      <c r="D749" t="s">
        <v>2166</v>
      </c>
      <c r="E749" s="45" t="s">
        <v>2167</v>
      </c>
      <c r="G749" s="45"/>
      <c r="H749" s="45"/>
      <c r="I749">
        <f t="shared" si="69"/>
        <v>2008</v>
      </c>
      <c r="J749">
        <f t="shared" si="70"/>
        <v>2023</v>
      </c>
      <c r="K749" s="2" t="str">
        <f t="shared" si="68"/>
        <v>-</v>
      </c>
      <c r="AX749">
        <v>2008</v>
      </c>
      <c r="AY749">
        <v>2009</v>
      </c>
      <c r="AZ749">
        <v>2010</v>
      </c>
      <c r="BA749">
        <v>2011</v>
      </c>
      <c r="BB749">
        <v>2012</v>
      </c>
      <c r="BC749">
        <v>2013</v>
      </c>
      <c r="BD749">
        <v>2014</v>
      </c>
      <c r="BE749">
        <v>2015</v>
      </c>
      <c r="BF749">
        <v>2016</v>
      </c>
      <c r="BG749">
        <v>2017</v>
      </c>
      <c r="BH749">
        <v>2018</v>
      </c>
      <c r="BI749">
        <v>2019</v>
      </c>
      <c r="BJ749">
        <v>2020</v>
      </c>
      <c r="BK749">
        <v>2021</v>
      </c>
      <c r="BL749">
        <v>2022</v>
      </c>
      <c r="BM749">
        <v>2023</v>
      </c>
    </row>
    <row r="750" spans="1:65" ht="15" customHeight="1" x14ac:dyDescent="0.25">
      <c r="A750" t="s">
        <v>1246</v>
      </c>
      <c r="C750" s="60"/>
      <c r="D750" t="s">
        <v>2168</v>
      </c>
      <c r="E750" s="45" t="s">
        <v>2169</v>
      </c>
      <c r="G750" s="45"/>
      <c r="H750" s="45"/>
      <c r="I750">
        <f t="shared" si="69"/>
        <v>2008</v>
      </c>
      <c r="J750">
        <f t="shared" si="70"/>
        <v>2023</v>
      </c>
      <c r="K750" s="2" t="str">
        <f t="shared" si="68"/>
        <v>-</v>
      </c>
      <c r="AX750">
        <v>2008</v>
      </c>
      <c r="AY750">
        <v>2009</v>
      </c>
      <c r="AZ750">
        <v>2010</v>
      </c>
      <c r="BA750">
        <v>2011</v>
      </c>
      <c r="BB750">
        <v>2012</v>
      </c>
      <c r="BC750">
        <v>2013</v>
      </c>
      <c r="BD750">
        <v>2014</v>
      </c>
      <c r="BE750">
        <v>2015</v>
      </c>
      <c r="BF750">
        <v>2016</v>
      </c>
      <c r="BG750">
        <v>2017</v>
      </c>
      <c r="BH750">
        <v>2018</v>
      </c>
      <c r="BI750">
        <v>2019</v>
      </c>
      <c r="BJ750">
        <v>2020</v>
      </c>
      <c r="BK750">
        <v>2021</v>
      </c>
      <c r="BL750">
        <v>2022</v>
      </c>
      <c r="BM750">
        <v>2023</v>
      </c>
    </row>
    <row r="751" spans="1:65" ht="15" customHeight="1" x14ac:dyDescent="0.25">
      <c r="A751" t="s">
        <v>1246</v>
      </c>
      <c r="C751" s="60"/>
      <c r="D751" t="s">
        <v>21</v>
      </c>
      <c r="E751" s="45" t="s">
        <v>12</v>
      </c>
      <c r="F751" s="7" t="s">
        <v>1303</v>
      </c>
      <c r="G751" s="45" t="s">
        <v>733</v>
      </c>
      <c r="H751" s="45" t="s">
        <v>1342</v>
      </c>
      <c r="I751">
        <f t="shared" si="69"/>
        <v>1980</v>
      </c>
      <c r="J751">
        <f t="shared" si="70"/>
        <v>2023</v>
      </c>
      <c r="K751" s="2" t="str">
        <f t="shared" si="68"/>
        <v>-</v>
      </c>
      <c r="V751">
        <v>1980</v>
      </c>
      <c r="W751">
        <v>1981</v>
      </c>
      <c r="X751">
        <v>1982</v>
      </c>
      <c r="Y751">
        <v>1983</v>
      </c>
      <c r="Z751">
        <v>1984</v>
      </c>
      <c r="AA751">
        <v>1985</v>
      </c>
      <c r="AB751">
        <v>1986</v>
      </c>
      <c r="AC751">
        <v>1987</v>
      </c>
      <c r="AD751">
        <v>1988</v>
      </c>
      <c r="AE751">
        <v>1989</v>
      </c>
      <c r="AF751">
        <v>1990</v>
      </c>
      <c r="AG751">
        <v>1991</v>
      </c>
      <c r="AH751">
        <v>1992</v>
      </c>
      <c r="AI751">
        <v>1993</v>
      </c>
      <c r="AJ751">
        <v>1994</v>
      </c>
      <c r="AK751">
        <v>1995</v>
      </c>
      <c r="AL751">
        <v>1996</v>
      </c>
      <c r="AM751">
        <v>1997</v>
      </c>
      <c r="AN751">
        <v>1998</v>
      </c>
      <c r="AO751">
        <v>1999</v>
      </c>
      <c r="AP751">
        <v>2000</v>
      </c>
      <c r="AQ751">
        <v>2001</v>
      </c>
      <c r="AR751">
        <v>2002</v>
      </c>
      <c r="AS751">
        <v>2003</v>
      </c>
      <c r="AT751">
        <v>2004</v>
      </c>
      <c r="AU751">
        <v>2005</v>
      </c>
      <c r="AV751">
        <v>2006</v>
      </c>
      <c r="AW751">
        <v>2007</v>
      </c>
      <c r="AX751">
        <v>2008</v>
      </c>
      <c r="AY751">
        <v>2009</v>
      </c>
      <c r="AZ751">
        <v>2010</v>
      </c>
      <c r="BA751">
        <v>2011</v>
      </c>
      <c r="BB751">
        <v>2012</v>
      </c>
      <c r="BC751">
        <v>2013</v>
      </c>
      <c r="BD751">
        <v>2014</v>
      </c>
      <c r="BE751">
        <v>2015</v>
      </c>
      <c r="BF751">
        <v>2016</v>
      </c>
      <c r="BG751">
        <v>2017</v>
      </c>
      <c r="BH751">
        <v>2018</v>
      </c>
      <c r="BI751">
        <v>2019</v>
      </c>
      <c r="BJ751">
        <v>2020</v>
      </c>
      <c r="BK751">
        <v>2021</v>
      </c>
      <c r="BL751">
        <v>2022</v>
      </c>
      <c r="BM751">
        <v>2023</v>
      </c>
    </row>
    <row r="752" spans="1:65" ht="15" customHeight="1" x14ac:dyDescent="0.25">
      <c r="A752" t="s">
        <v>1246</v>
      </c>
      <c r="C752" s="60"/>
      <c r="D752" t="s">
        <v>257</v>
      </c>
      <c r="E752" s="45" t="s">
        <v>258</v>
      </c>
      <c r="G752" s="45" t="s">
        <v>258</v>
      </c>
      <c r="H752" s="45" t="s">
        <v>1747</v>
      </c>
      <c r="I752">
        <f t="shared" si="69"/>
        <v>1980</v>
      </c>
      <c r="J752">
        <f t="shared" si="70"/>
        <v>2007</v>
      </c>
      <c r="K752" s="2" t="str">
        <f t="shared" ref="K752:K824" si="71">IF(J752-I752+1-COUNTA(L752:BT752)=0, "-", "Yes")</f>
        <v>-</v>
      </c>
      <c r="V752">
        <v>1980</v>
      </c>
      <c r="W752">
        <v>1981</v>
      </c>
      <c r="X752">
        <v>1982</v>
      </c>
      <c r="Y752">
        <v>1983</v>
      </c>
      <c r="Z752">
        <v>1984</v>
      </c>
      <c r="AA752">
        <v>1985</v>
      </c>
      <c r="AB752">
        <v>1986</v>
      </c>
      <c r="AC752">
        <v>1987</v>
      </c>
      <c r="AD752">
        <v>1988</v>
      </c>
      <c r="AE752">
        <v>1989</v>
      </c>
      <c r="AF752">
        <v>1990</v>
      </c>
      <c r="AG752">
        <v>1991</v>
      </c>
      <c r="AH752">
        <v>1992</v>
      </c>
      <c r="AI752">
        <v>1993</v>
      </c>
      <c r="AJ752">
        <v>1994</v>
      </c>
      <c r="AK752">
        <v>1995</v>
      </c>
      <c r="AL752">
        <v>1996</v>
      </c>
      <c r="AM752">
        <v>1997</v>
      </c>
      <c r="AN752">
        <v>1998</v>
      </c>
      <c r="AO752">
        <v>1999</v>
      </c>
      <c r="AP752">
        <v>2000</v>
      </c>
      <c r="AQ752">
        <v>2001</v>
      </c>
      <c r="AR752">
        <v>2002</v>
      </c>
      <c r="AS752">
        <v>2003</v>
      </c>
      <c r="AT752">
        <v>2004</v>
      </c>
      <c r="AU752">
        <v>2005</v>
      </c>
      <c r="AV752">
        <v>2006</v>
      </c>
      <c r="AW752">
        <v>2007</v>
      </c>
    </row>
    <row r="753" spans="1:65" ht="15" customHeight="1" x14ac:dyDescent="0.25">
      <c r="A753" t="s">
        <v>1246</v>
      </c>
      <c r="C753" s="60"/>
      <c r="D753" t="s">
        <v>2170</v>
      </c>
      <c r="E753" s="45" t="s">
        <v>2171</v>
      </c>
      <c r="G753" s="45"/>
      <c r="H753" s="45"/>
      <c r="I753">
        <f t="shared" ref="I753:I825" si="72">MIN(L753:BT753)</f>
        <v>2008</v>
      </c>
      <c r="J753">
        <f t="shared" si="70"/>
        <v>2023</v>
      </c>
      <c r="K753" s="2" t="str">
        <f t="shared" si="71"/>
        <v>-</v>
      </c>
      <c r="AX753">
        <v>2008</v>
      </c>
      <c r="AY753">
        <v>2009</v>
      </c>
      <c r="AZ753">
        <v>2010</v>
      </c>
      <c r="BA753">
        <v>2011</v>
      </c>
      <c r="BB753">
        <v>2012</v>
      </c>
      <c r="BC753">
        <v>2013</v>
      </c>
      <c r="BD753">
        <v>2014</v>
      </c>
      <c r="BE753">
        <v>2015</v>
      </c>
      <c r="BF753">
        <v>2016</v>
      </c>
      <c r="BG753">
        <v>2017</v>
      </c>
      <c r="BH753">
        <v>2018</v>
      </c>
      <c r="BI753">
        <v>2019</v>
      </c>
      <c r="BJ753">
        <v>2020</v>
      </c>
      <c r="BK753">
        <v>2021</v>
      </c>
      <c r="BL753">
        <v>2022</v>
      </c>
      <c r="BM753">
        <v>2023</v>
      </c>
    </row>
    <row r="754" spans="1:65" ht="15" customHeight="1" x14ac:dyDescent="0.25">
      <c r="A754" t="s">
        <v>1246</v>
      </c>
      <c r="C754" s="60"/>
      <c r="D754" t="s">
        <v>2172</v>
      </c>
      <c r="E754" s="45" t="s">
        <v>2173</v>
      </c>
      <c r="G754" s="45"/>
      <c r="H754" s="45"/>
      <c r="I754">
        <f t="shared" si="72"/>
        <v>2008</v>
      </c>
      <c r="J754">
        <f t="shared" si="70"/>
        <v>2023</v>
      </c>
      <c r="K754" s="2" t="str">
        <f t="shared" si="71"/>
        <v>-</v>
      </c>
      <c r="AX754">
        <v>2008</v>
      </c>
      <c r="AY754">
        <v>2009</v>
      </c>
      <c r="AZ754">
        <v>2010</v>
      </c>
      <c r="BA754">
        <v>2011</v>
      </c>
      <c r="BB754">
        <v>2012</v>
      </c>
      <c r="BC754">
        <v>2013</v>
      </c>
      <c r="BD754">
        <v>2014</v>
      </c>
      <c r="BE754">
        <v>2015</v>
      </c>
      <c r="BF754">
        <v>2016</v>
      </c>
      <c r="BG754">
        <v>2017</v>
      </c>
      <c r="BH754">
        <v>2018</v>
      </c>
      <c r="BI754">
        <v>2019</v>
      </c>
      <c r="BJ754">
        <v>2020</v>
      </c>
      <c r="BK754">
        <v>2021</v>
      </c>
      <c r="BL754">
        <v>2022</v>
      </c>
      <c r="BM754">
        <v>2023</v>
      </c>
    </row>
    <row r="755" spans="1:65" ht="15" customHeight="1" x14ac:dyDescent="0.25">
      <c r="A755" t="s">
        <v>1246</v>
      </c>
      <c r="C755" s="60"/>
      <c r="D755" t="s">
        <v>2174</v>
      </c>
      <c r="E755" s="45" t="s">
        <v>2175</v>
      </c>
      <c r="G755" s="45"/>
      <c r="H755" s="45"/>
      <c r="I755">
        <f t="shared" si="72"/>
        <v>2008</v>
      </c>
      <c r="J755">
        <f t="shared" si="70"/>
        <v>2023</v>
      </c>
      <c r="K755" s="2" t="str">
        <f t="shared" si="71"/>
        <v>-</v>
      </c>
      <c r="AX755">
        <v>2008</v>
      </c>
      <c r="AY755">
        <v>2009</v>
      </c>
      <c r="AZ755">
        <v>2010</v>
      </c>
      <c r="BA755">
        <v>2011</v>
      </c>
      <c r="BB755">
        <v>2012</v>
      </c>
      <c r="BC755">
        <v>2013</v>
      </c>
      <c r="BD755">
        <v>2014</v>
      </c>
      <c r="BE755">
        <v>2015</v>
      </c>
      <c r="BF755">
        <v>2016</v>
      </c>
      <c r="BG755">
        <v>2017</v>
      </c>
      <c r="BH755">
        <v>2018</v>
      </c>
      <c r="BI755">
        <v>2019</v>
      </c>
      <c r="BJ755">
        <v>2020</v>
      </c>
      <c r="BK755">
        <v>2021</v>
      </c>
      <c r="BL755">
        <v>2022</v>
      </c>
      <c r="BM755">
        <v>2023</v>
      </c>
    </row>
    <row r="756" spans="1:65" ht="15" customHeight="1" x14ac:dyDescent="0.25">
      <c r="A756" t="s">
        <v>1246</v>
      </c>
      <c r="C756" s="60"/>
      <c r="D756" t="s">
        <v>259</v>
      </c>
      <c r="E756" s="45" t="s">
        <v>260</v>
      </c>
      <c r="G756" s="45" t="s">
        <v>260</v>
      </c>
      <c r="H756" s="45" t="s">
        <v>1378</v>
      </c>
      <c r="I756">
        <f t="shared" si="72"/>
        <v>1980</v>
      </c>
      <c r="J756">
        <f t="shared" si="70"/>
        <v>2007</v>
      </c>
      <c r="K756" s="2" t="str">
        <f t="shared" si="71"/>
        <v>-</v>
      </c>
      <c r="V756">
        <v>1980</v>
      </c>
      <c r="W756">
        <v>1981</v>
      </c>
      <c r="X756">
        <v>1982</v>
      </c>
      <c r="Y756">
        <v>1983</v>
      </c>
      <c r="Z756">
        <v>1984</v>
      </c>
      <c r="AA756">
        <v>1985</v>
      </c>
      <c r="AB756">
        <v>1986</v>
      </c>
      <c r="AC756">
        <v>1987</v>
      </c>
      <c r="AD756">
        <v>1988</v>
      </c>
      <c r="AE756">
        <v>1989</v>
      </c>
      <c r="AF756">
        <v>1990</v>
      </c>
      <c r="AG756">
        <v>1991</v>
      </c>
      <c r="AH756">
        <v>1992</v>
      </c>
      <c r="AI756">
        <v>1993</v>
      </c>
      <c r="AJ756">
        <v>1994</v>
      </c>
      <c r="AK756">
        <v>1995</v>
      </c>
      <c r="AL756">
        <v>1996</v>
      </c>
      <c r="AM756">
        <v>1997</v>
      </c>
      <c r="AN756">
        <v>1998</v>
      </c>
      <c r="AO756">
        <v>1999</v>
      </c>
      <c r="AP756">
        <v>2000</v>
      </c>
      <c r="AQ756">
        <v>2001</v>
      </c>
      <c r="AR756">
        <v>2002</v>
      </c>
      <c r="AS756">
        <v>2003</v>
      </c>
      <c r="AT756">
        <v>2004</v>
      </c>
      <c r="AU756">
        <v>2005</v>
      </c>
      <c r="AV756">
        <v>2006</v>
      </c>
      <c r="AW756">
        <v>2007</v>
      </c>
    </row>
    <row r="757" spans="1:65" ht="15" customHeight="1" x14ac:dyDescent="0.25">
      <c r="A757" t="s">
        <v>1246</v>
      </c>
      <c r="C757" s="60"/>
      <c r="D757" t="s">
        <v>2176</v>
      </c>
      <c r="E757" s="45" t="s">
        <v>2177</v>
      </c>
      <c r="G757" s="45"/>
      <c r="H757" s="45"/>
      <c r="I757">
        <f t="shared" si="72"/>
        <v>2008</v>
      </c>
      <c r="J757">
        <f t="shared" si="70"/>
        <v>2023</v>
      </c>
      <c r="K757" s="2" t="str">
        <f t="shared" si="71"/>
        <v>-</v>
      </c>
      <c r="AX757">
        <v>2008</v>
      </c>
      <c r="AY757">
        <v>2009</v>
      </c>
      <c r="AZ757">
        <v>2010</v>
      </c>
      <c r="BA757">
        <v>2011</v>
      </c>
      <c r="BB757">
        <v>2012</v>
      </c>
      <c r="BC757">
        <v>2013</v>
      </c>
      <c r="BD757">
        <v>2014</v>
      </c>
      <c r="BE757">
        <v>2015</v>
      </c>
      <c r="BF757">
        <v>2016</v>
      </c>
      <c r="BG757">
        <v>2017</v>
      </c>
      <c r="BH757">
        <v>2018</v>
      </c>
      <c r="BI757">
        <v>2019</v>
      </c>
      <c r="BJ757">
        <v>2020</v>
      </c>
      <c r="BK757">
        <v>2021</v>
      </c>
      <c r="BL757">
        <v>2022</v>
      </c>
      <c r="BM757">
        <v>2023</v>
      </c>
    </row>
    <row r="758" spans="1:65" ht="15" customHeight="1" x14ac:dyDescent="0.25">
      <c r="A758" t="s">
        <v>1246</v>
      </c>
      <c r="C758" s="60"/>
      <c r="D758" t="s">
        <v>2178</v>
      </c>
      <c r="E758" s="45" t="s">
        <v>2179</v>
      </c>
      <c r="G758" s="45"/>
      <c r="H758" s="45"/>
      <c r="I758">
        <f t="shared" si="72"/>
        <v>2008</v>
      </c>
      <c r="J758">
        <f t="shared" si="70"/>
        <v>2023</v>
      </c>
      <c r="K758" s="2" t="str">
        <f t="shared" si="71"/>
        <v>-</v>
      </c>
      <c r="AX758">
        <v>2008</v>
      </c>
      <c r="AY758">
        <v>2009</v>
      </c>
      <c r="AZ758">
        <v>2010</v>
      </c>
      <c r="BA758">
        <v>2011</v>
      </c>
      <c r="BB758">
        <v>2012</v>
      </c>
      <c r="BC758">
        <v>2013</v>
      </c>
      <c r="BD758">
        <v>2014</v>
      </c>
      <c r="BE758">
        <v>2015</v>
      </c>
      <c r="BF758">
        <v>2016</v>
      </c>
      <c r="BG758">
        <v>2017</v>
      </c>
      <c r="BH758">
        <v>2018</v>
      </c>
      <c r="BI758">
        <v>2019</v>
      </c>
      <c r="BJ758">
        <v>2020</v>
      </c>
      <c r="BK758">
        <v>2021</v>
      </c>
      <c r="BL758">
        <v>2022</v>
      </c>
      <c r="BM758">
        <v>2023</v>
      </c>
    </row>
    <row r="759" spans="1:65" ht="15" customHeight="1" x14ac:dyDescent="0.25">
      <c r="A759" t="s">
        <v>1246</v>
      </c>
      <c r="C759" s="60"/>
      <c r="D759" t="s">
        <v>2180</v>
      </c>
      <c r="E759" s="45" t="s">
        <v>2181</v>
      </c>
      <c r="G759" s="45"/>
      <c r="H759" s="45"/>
      <c r="I759">
        <f t="shared" si="72"/>
        <v>2008</v>
      </c>
      <c r="J759">
        <f t="shared" si="70"/>
        <v>2023</v>
      </c>
      <c r="K759" s="2" t="str">
        <f t="shared" si="71"/>
        <v>-</v>
      </c>
      <c r="AX759">
        <v>2008</v>
      </c>
      <c r="AY759">
        <v>2009</v>
      </c>
      <c r="AZ759">
        <v>2010</v>
      </c>
      <c r="BA759">
        <v>2011</v>
      </c>
      <c r="BB759">
        <v>2012</v>
      </c>
      <c r="BC759">
        <v>2013</v>
      </c>
      <c r="BD759">
        <v>2014</v>
      </c>
      <c r="BE759">
        <v>2015</v>
      </c>
      <c r="BF759">
        <v>2016</v>
      </c>
      <c r="BG759">
        <v>2017</v>
      </c>
      <c r="BH759">
        <v>2018</v>
      </c>
      <c r="BI759">
        <v>2019</v>
      </c>
      <c r="BJ759">
        <v>2020</v>
      </c>
      <c r="BK759">
        <v>2021</v>
      </c>
      <c r="BL759">
        <v>2022</v>
      </c>
      <c r="BM759">
        <v>2023</v>
      </c>
    </row>
    <row r="760" spans="1:65" ht="15" customHeight="1" x14ac:dyDescent="0.25">
      <c r="A760" t="s">
        <v>1246</v>
      </c>
      <c r="C760" s="60"/>
      <c r="D760" t="s">
        <v>2182</v>
      </c>
      <c r="E760" s="45" t="s">
        <v>2183</v>
      </c>
      <c r="G760" s="45"/>
      <c r="H760" s="45"/>
      <c r="I760">
        <f t="shared" si="72"/>
        <v>2008</v>
      </c>
      <c r="J760">
        <f t="shared" si="70"/>
        <v>2023</v>
      </c>
      <c r="K760" s="2" t="str">
        <f t="shared" si="71"/>
        <v>-</v>
      </c>
      <c r="AX760">
        <v>2008</v>
      </c>
      <c r="AY760">
        <v>2009</v>
      </c>
      <c r="AZ760">
        <v>2010</v>
      </c>
      <c r="BA760">
        <v>2011</v>
      </c>
      <c r="BB760">
        <v>2012</v>
      </c>
      <c r="BC760">
        <v>2013</v>
      </c>
      <c r="BD760">
        <v>2014</v>
      </c>
      <c r="BE760">
        <v>2015</v>
      </c>
      <c r="BF760">
        <v>2016</v>
      </c>
      <c r="BG760">
        <v>2017</v>
      </c>
      <c r="BH760">
        <v>2018</v>
      </c>
      <c r="BI760">
        <v>2019</v>
      </c>
      <c r="BJ760">
        <v>2020</v>
      </c>
      <c r="BK760">
        <v>2021</v>
      </c>
      <c r="BL760">
        <v>2022</v>
      </c>
      <c r="BM760">
        <v>2023</v>
      </c>
    </row>
    <row r="761" spans="1:65" ht="15" customHeight="1" x14ac:dyDescent="0.25">
      <c r="A761" t="s">
        <v>1246</v>
      </c>
      <c r="C761" s="60"/>
      <c r="D761" t="s">
        <v>2184</v>
      </c>
      <c r="E761" s="45" t="s">
        <v>2185</v>
      </c>
      <c r="G761" s="45"/>
      <c r="H761" s="45"/>
      <c r="I761">
        <f t="shared" si="72"/>
        <v>2008</v>
      </c>
      <c r="J761">
        <f t="shared" si="70"/>
        <v>2023</v>
      </c>
      <c r="K761" s="2" t="str">
        <f t="shared" si="71"/>
        <v>-</v>
      </c>
      <c r="AX761">
        <v>2008</v>
      </c>
      <c r="AY761">
        <v>2009</v>
      </c>
      <c r="AZ761">
        <v>2010</v>
      </c>
      <c r="BA761">
        <v>2011</v>
      </c>
      <c r="BB761">
        <v>2012</v>
      </c>
      <c r="BC761">
        <v>2013</v>
      </c>
      <c r="BD761">
        <v>2014</v>
      </c>
      <c r="BE761">
        <v>2015</v>
      </c>
      <c r="BF761">
        <v>2016</v>
      </c>
      <c r="BG761">
        <v>2017</v>
      </c>
      <c r="BH761">
        <v>2018</v>
      </c>
      <c r="BI761">
        <v>2019</v>
      </c>
      <c r="BJ761">
        <v>2020</v>
      </c>
      <c r="BK761">
        <v>2021</v>
      </c>
      <c r="BL761">
        <v>2022</v>
      </c>
      <c r="BM761">
        <v>2023</v>
      </c>
    </row>
    <row r="762" spans="1:65" ht="15" customHeight="1" x14ac:dyDescent="0.25">
      <c r="A762" t="s">
        <v>1246</v>
      </c>
      <c r="C762" s="60"/>
      <c r="D762" t="s">
        <v>2186</v>
      </c>
      <c r="E762" s="45" t="s">
        <v>2187</v>
      </c>
      <c r="G762" s="45"/>
      <c r="H762" s="45"/>
      <c r="I762">
        <f t="shared" si="72"/>
        <v>2008</v>
      </c>
      <c r="J762">
        <f t="shared" si="70"/>
        <v>2023</v>
      </c>
      <c r="K762" s="2" t="str">
        <f t="shared" si="71"/>
        <v>-</v>
      </c>
      <c r="AX762">
        <v>2008</v>
      </c>
      <c r="AY762">
        <v>2009</v>
      </c>
      <c r="AZ762">
        <v>2010</v>
      </c>
      <c r="BA762">
        <v>2011</v>
      </c>
      <c r="BB762">
        <v>2012</v>
      </c>
      <c r="BC762">
        <v>2013</v>
      </c>
      <c r="BD762">
        <v>2014</v>
      </c>
      <c r="BE762">
        <v>2015</v>
      </c>
      <c r="BF762">
        <v>2016</v>
      </c>
      <c r="BG762">
        <v>2017</v>
      </c>
      <c r="BH762">
        <v>2018</v>
      </c>
      <c r="BI762">
        <v>2019</v>
      </c>
      <c r="BJ762">
        <v>2020</v>
      </c>
      <c r="BK762">
        <v>2021</v>
      </c>
      <c r="BL762">
        <v>2022</v>
      </c>
      <c r="BM762">
        <v>2023</v>
      </c>
    </row>
    <row r="763" spans="1:65" ht="15" customHeight="1" x14ac:dyDescent="0.25">
      <c r="A763" t="s">
        <v>1246</v>
      </c>
      <c r="C763" s="60"/>
      <c r="D763" t="s">
        <v>2188</v>
      </c>
      <c r="E763" s="45" t="s">
        <v>2189</v>
      </c>
      <c r="G763" s="45"/>
      <c r="H763" s="45"/>
      <c r="I763">
        <f t="shared" si="72"/>
        <v>2008</v>
      </c>
      <c r="J763">
        <f t="shared" si="70"/>
        <v>2023</v>
      </c>
      <c r="K763" s="2" t="str">
        <f t="shared" si="71"/>
        <v>-</v>
      </c>
      <c r="AX763">
        <v>2008</v>
      </c>
      <c r="AY763">
        <v>2009</v>
      </c>
      <c r="AZ763">
        <v>2010</v>
      </c>
      <c r="BA763">
        <v>2011</v>
      </c>
      <c r="BB763">
        <v>2012</v>
      </c>
      <c r="BC763">
        <v>2013</v>
      </c>
      <c r="BD763">
        <v>2014</v>
      </c>
      <c r="BE763">
        <v>2015</v>
      </c>
      <c r="BF763">
        <v>2016</v>
      </c>
      <c r="BG763">
        <v>2017</v>
      </c>
      <c r="BH763">
        <v>2018</v>
      </c>
      <c r="BI763">
        <v>2019</v>
      </c>
      <c r="BJ763">
        <v>2020</v>
      </c>
      <c r="BK763">
        <v>2021</v>
      </c>
      <c r="BL763">
        <v>2022</v>
      </c>
      <c r="BM763">
        <v>2023</v>
      </c>
    </row>
    <row r="764" spans="1:65" ht="15" customHeight="1" x14ac:dyDescent="0.25">
      <c r="A764" t="s">
        <v>1246</v>
      </c>
      <c r="C764" s="60"/>
      <c r="D764" t="s">
        <v>261</v>
      </c>
      <c r="E764" s="45" t="s">
        <v>262</v>
      </c>
      <c r="G764" s="45" t="s">
        <v>262</v>
      </c>
      <c r="H764" s="45" t="s">
        <v>1379</v>
      </c>
      <c r="I764">
        <f t="shared" si="72"/>
        <v>1980</v>
      </c>
      <c r="J764">
        <f t="shared" si="70"/>
        <v>2023</v>
      </c>
      <c r="K764" s="2" t="str">
        <f t="shared" si="71"/>
        <v>-</v>
      </c>
      <c r="V764">
        <v>1980</v>
      </c>
      <c r="W764">
        <v>1981</v>
      </c>
      <c r="X764">
        <v>1982</v>
      </c>
      <c r="Y764">
        <v>1983</v>
      </c>
      <c r="Z764">
        <v>1984</v>
      </c>
      <c r="AA764">
        <v>1985</v>
      </c>
      <c r="AB764">
        <v>1986</v>
      </c>
      <c r="AC764">
        <v>1987</v>
      </c>
      <c r="AD764">
        <v>1988</v>
      </c>
      <c r="AE764">
        <v>1989</v>
      </c>
      <c r="AF764">
        <v>1990</v>
      </c>
      <c r="AG764">
        <v>1991</v>
      </c>
      <c r="AH764">
        <v>1992</v>
      </c>
      <c r="AI764">
        <v>1993</v>
      </c>
      <c r="AJ764">
        <v>1994</v>
      </c>
      <c r="AK764">
        <v>1995</v>
      </c>
      <c r="AL764">
        <v>1996</v>
      </c>
      <c r="AM764">
        <v>1997</v>
      </c>
      <c r="AN764">
        <v>1998</v>
      </c>
      <c r="AO764">
        <v>1999</v>
      </c>
      <c r="AP764">
        <v>2000</v>
      </c>
      <c r="AQ764">
        <v>2001</v>
      </c>
      <c r="AR764">
        <v>2002</v>
      </c>
      <c r="AS764">
        <v>2003</v>
      </c>
      <c r="AT764">
        <v>2004</v>
      </c>
      <c r="AU764">
        <v>2005</v>
      </c>
      <c r="AV764">
        <v>2006</v>
      </c>
      <c r="AW764">
        <v>2007</v>
      </c>
      <c r="AX764">
        <v>2008</v>
      </c>
      <c r="AY764">
        <v>2009</v>
      </c>
      <c r="AZ764">
        <v>2010</v>
      </c>
      <c r="BA764">
        <v>2011</v>
      </c>
      <c r="BB764">
        <v>2012</v>
      </c>
      <c r="BC764">
        <v>2013</v>
      </c>
      <c r="BD764">
        <v>2014</v>
      </c>
      <c r="BE764">
        <v>2015</v>
      </c>
      <c r="BF764">
        <v>2016</v>
      </c>
      <c r="BG764">
        <v>2017</v>
      </c>
      <c r="BH764">
        <v>2018</v>
      </c>
      <c r="BI764">
        <v>2019</v>
      </c>
      <c r="BJ764">
        <v>2020</v>
      </c>
      <c r="BK764">
        <v>2021</v>
      </c>
      <c r="BL764">
        <v>2022</v>
      </c>
      <c r="BM764">
        <v>2023</v>
      </c>
    </row>
    <row r="765" spans="1:65" ht="15" customHeight="1" x14ac:dyDescent="0.25">
      <c r="A765" t="s">
        <v>1246</v>
      </c>
      <c r="C765" s="60"/>
      <c r="D765" t="s">
        <v>263</v>
      </c>
      <c r="E765" s="45" t="s">
        <v>264</v>
      </c>
      <c r="G765" s="45" t="s">
        <v>264</v>
      </c>
      <c r="H765" s="45" t="s">
        <v>1380</v>
      </c>
      <c r="I765">
        <f t="shared" si="72"/>
        <v>1980</v>
      </c>
      <c r="J765">
        <f t="shared" si="70"/>
        <v>2023</v>
      </c>
      <c r="K765" s="2" t="str">
        <f t="shared" si="71"/>
        <v>-</v>
      </c>
      <c r="V765">
        <v>1980</v>
      </c>
      <c r="W765">
        <v>1981</v>
      </c>
      <c r="X765">
        <v>1982</v>
      </c>
      <c r="Y765">
        <v>1983</v>
      </c>
      <c r="Z765">
        <v>1984</v>
      </c>
      <c r="AA765">
        <v>1985</v>
      </c>
      <c r="AB765">
        <v>1986</v>
      </c>
      <c r="AC765">
        <v>1987</v>
      </c>
      <c r="AD765">
        <v>1988</v>
      </c>
      <c r="AE765">
        <v>1989</v>
      </c>
      <c r="AF765">
        <v>1990</v>
      </c>
      <c r="AG765">
        <v>1991</v>
      </c>
      <c r="AH765">
        <v>1992</v>
      </c>
      <c r="AI765">
        <v>1993</v>
      </c>
      <c r="AJ765">
        <v>1994</v>
      </c>
      <c r="AK765">
        <v>1995</v>
      </c>
      <c r="AL765">
        <v>1996</v>
      </c>
      <c r="AM765">
        <v>1997</v>
      </c>
      <c r="AN765">
        <v>1998</v>
      </c>
      <c r="AO765">
        <v>1999</v>
      </c>
      <c r="AP765">
        <v>2000</v>
      </c>
      <c r="AQ765">
        <v>2001</v>
      </c>
      <c r="AR765">
        <v>2002</v>
      </c>
      <c r="AS765">
        <v>2003</v>
      </c>
      <c r="AT765">
        <v>2004</v>
      </c>
      <c r="AU765">
        <v>2005</v>
      </c>
      <c r="AV765">
        <v>2006</v>
      </c>
      <c r="AW765">
        <v>2007</v>
      </c>
      <c r="AX765">
        <v>2008</v>
      </c>
      <c r="AY765">
        <v>2009</v>
      </c>
      <c r="AZ765">
        <v>2010</v>
      </c>
      <c r="BA765">
        <v>2011</v>
      </c>
      <c r="BB765">
        <v>2012</v>
      </c>
      <c r="BC765">
        <v>2013</v>
      </c>
      <c r="BD765">
        <v>2014</v>
      </c>
      <c r="BE765">
        <v>2015</v>
      </c>
      <c r="BF765">
        <v>2016</v>
      </c>
      <c r="BG765">
        <v>2017</v>
      </c>
      <c r="BH765">
        <v>2018</v>
      </c>
      <c r="BI765">
        <v>2019</v>
      </c>
      <c r="BJ765">
        <v>2020</v>
      </c>
      <c r="BK765">
        <v>2021</v>
      </c>
      <c r="BL765">
        <v>2022</v>
      </c>
      <c r="BM765">
        <v>2023</v>
      </c>
    </row>
    <row r="766" spans="1:65" ht="15" customHeight="1" x14ac:dyDescent="0.25">
      <c r="A766" t="s">
        <v>1246</v>
      </c>
      <c r="C766" s="60"/>
      <c r="D766" t="s">
        <v>2190</v>
      </c>
      <c r="E766" s="45" t="s">
        <v>2191</v>
      </c>
      <c r="G766" s="45"/>
      <c r="H766" s="45"/>
      <c r="I766">
        <f t="shared" si="72"/>
        <v>2008</v>
      </c>
      <c r="J766">
        <f t="shared" si="70"/>
        <v>2023</v>
      </c>
      <c r="K766" s="2" t="str">
        <f t="shared" si="71"/>
        <v>-</v>
      </c>
      <c r="AX766">
        <v>2008</v>
      </c>
      <c r="AY766">
        <v>2009</v>
      </c>
      <c r="AZ766">
        <v>2010</v>
      </c>
      <c r="BA766">
        <v>2011</v>
      </c>
      <c r="BB766">
        <v>2012</v>
      </c>
      <c r="BC766">
        <v>2013</v>
      </c>
      <c r="BD766">
        <v>2014</v>
      </c>
      <c r="BE766">
        <v>2015</v>
      </c>
      <c r="BF766">
        <v>2016</v>
      </c>
      <c r="BG766">
        <v>2017</v>
      </c>
      <c r="BH766">
        <v>2018</v>
      </c>
      <c r="BI766">
        <v>2019</v>
      </c>
      <c r="BJ766">
        <v>2020</v>
      </c>
      <c r="BK766">
        <v>2021</v>
      </c>
      <c r="BL766">
        <v>2022</v>
      </c>
      <c r="BM766">
        <v>2023</v>
      </c>
    </row>
    <row r="767" spans="1:65" ht="15" customHeight="1" x14ac:dyDescent="0.25">
      <c r="A767" t="s">
        <v>1246</v>
      </c>
      <c r="C767" s="60"/>
      <c r="D767" t="s">
        <v>2192</v>
      </c>
      <c r="E767" s="45" t="s">
        <v>2193</v>
      </c>
      <c r="G767" s="45"/>
      <c r="H767" s="45"/>
      <c r="I767">
        <f t="shared" si="72"/>
        <v>2008</v>
      </c>
      <c r="J767">
        <f t="shared" si="70"/>
        <v>2023</v>
      </c>
      <c r="K767" s="2" t="str">
        <f t="shared" si="71"/>
        <v>-</v>
      </c>
      <c r="AX767">
        <v>2008</v>
      </c>
      <c r="AY767">
        <v>2009</v>
      </c>
      <c r="AZ767">
        <v>2010</v>
      </c>
      <c r="BA767">
        <v>2011</v>
      </c>
      <c r="BB767">
        <v>2012</v>
      </c>
      <c r="BC767">
        <v>2013</v>
      </c>
      <c r="BD767">
        <v>2014</v>
      </c>
      <c r="BE767">
        <v>2015</v>
      </c>
      <c r="BF767">
        <v>2016</v>
      </c>
      <c r="BG767">
        <v>2017</v>
      </c>
      <c r="BH767">
        <v>2018</v>
      </c>
      <c r="BI767">
        <v>2019</v>
      </c>
      <c r="BJ767">
        <v>2020</v>
      </c>
      <c r="BK767">
        <v>2021</v>
      </c>
      <c r="BL767">
        <v>2022</v>
      </c>
      <c r="BM767">
        <v>2023</v>
      </c>
    </row>
    <row r="768" spans="1:65" ht="15" customHeight="1" x14ac:dyDescent="0.25">
      <c r="A768" t="s">
        <v>1246</v>
      </c>
      <c r="C768" s="60"/>
      <c r="D768" t="s">
        <v>265</v>
      </c>
      <c r="E768" s="45" t="s">
        <v>266</v>
      </c>
      <c r="G768" s="45" t="s">
        <v>266</v>
      </c>
      <c r="H768" s="45" t="s">
        <v>1705</v>
      </c>
      <c r="I768">
        <f t="shared" si="72"/>
        <v>1980</v>
      </c>
      <c r="J768">
        <f t="shared" si="70"/>
        <v>2007</v>
      </c>
      <c r="K768" s="2" t="str">
        <f t="shared" si="71"/>
        <v>-</v>
      </c>
      <c r="V768">
        <v>1980</v>
      </c>
      <c r="W768">
        <v>1981</v>
      </c>
      <c r="X768">
        <v>1982</v>
      </c>
      <c r="Y768">
        <v>1983</v>
      </c>
      <c r="Z768">
        <v>1984</v>
      </c>
      <c r="AA768">
        <v>1985</v>
      </c>
      <c r="AB768">
        <v>1986</v>
      </c>
      <c r="AC768">
        <v>1987</v>
      </c>
      <c r="AD768">
        <v>1988</v>
      </c>
      <c r="AE768">
        <v>1989</v>
      </c>
      <c r="AF768">
        <v>1990</v>
      </c>
      <c r="AG768">
        <v>1991</v>
      </c>
      <c r="AH768">
        <v>1992</v>
      </c>
      <c r="AI768">
        <v>1993</v>
      </c>
      <c r="AJ768">
        <v>1994</v>
      </c>
      <c r="AK768">
        <v>1995</v>
      </c>
      <c r="AL768">
        <v>1996</v>
      </c>
      <c r="AM768">
        <v>1997</v>
      </c>
      <c r="AN768">
        <v>1998</v>
      </c>
      <c r="AO768">
        <v>1999</v>
      </c>
      <c r="AP768">
        <v>2000</v>
      </c>
      <c r="AQ768">
        <v>2001</v>
      </c>
      <c r="AR768">
        <v>2002</v>
      </c>
      <c r="AS768">
        <v>2003</v>
      </c>
      <c r="AT768">
        <v>2004</v>
      </c>
      <c r="AU768">
        <v>2005</v>
      </c>
      <c r="AV768">
        <v>2006</v>
      </c>
      <c r="AW768">
        <v>2007</v>
      </c>
    </row>
    <row r="769" spans="1:65" ht="15" customHeight="1" x14ac:dyDescent="0.25">
      <c r="A769" t="s">
        <v>1246</v>
      </c>
      <c r="C769" s="60"/>
      <c r="D769" t="s">
        <v>2194</v>
      </c>
      <c r="E769" s="45" t="s">
        <v>2195</v>
      </c>
      <c r="G769" s="45"/>
      <c r="H769" s="45"/>
      <c r="I769">
        <f t="shared" si="72"/>
        <v>2008</v>
      </c>
      <c r="J769">
        <f t="shared" si="70"/>
        <v>2023</v>
      </c>
      <c r="K769" s="2" t="str">
        <f t="shared" si="71"/>
        <v>-</v>
      </c>
      <c r="AX769">
        <v>2008</v>
      </c>
      <c r="AY769">
        <v>2009</v>
      </c>
      <c r="AZ769">
        <v>2010</v>
      </c>
      <c r="BA769">
        <v>2011</v>
      </c>
      <c r="BB769">
        <v>2012</v>
      </c>
      <c r="BC769">
        <v>2013</v>
      </c>
      <c r="BD769">
        <v>2014</v>
      </c>
      <c r="BE769">
        <v>2015</v>
      </c>
      <c r="BF769">
        <v>2016</v>
      </c>
      <c r="BG769">
        <v>2017</v>
      </c>
      <c r="BH769">
        <v>2018</v>
      </c>
      <c r="BI769">
        <v>2019</v>
      </c>
      <c r="BJ769">
        <v>2020</v>
      </c>
      <c r="BK769">
        <v>2021</v>
      </c>
      <c r="BL769">
        <v>2022</v>
      </c>
      <c r="BM769">
        <v>2023</v>
      </c>
    </row>
    <row r="770" spans="1:65" ht="15" customHeight="1" x14ac:dyDescent="0.25">
      <c r="A770" t="s">
        <v>1246</v>
      </c>
      <c r="C770" s="60"/>
      <c r="D770" t="s">
        <v>267</v>
      </c>
      <c r="E770" s="45" t="s">
        <v>268</v>
      </c>
      <c r="G770" s="45" t="s">
        <v>268</v>
      </c>
      <c r="H770" s="45" t="s">
        <v>1381</v>
      </c>
      <c r="I770">
        <f t="shared" si="72"/>
        <v>1980</v>
      </c>
      <c r="J770">
        <f t="shared" si="70"/>
        <v>2007</v>
      </c>
      <c r="K770" s="2" t="str">
        <f t="shared" si="71"/>
        <v>-</v>
      </c>
      <c r="V770">
        <v>1980</v>
      </c>
      <c r="W770">
        <v>1981</v>
      </c>
      <c r="X770">
        <v>1982</v>
      </c>
      <c r="Y770">
        <v>1983</v>
      </c>
      <c r="Z770">
        <v>1984</v>
      </c>
      <c r="AA770">
        <v>1985</v>
      </c>
      <c r="AB770">
        <v>1986</v>
      </c>
      <c r="AC770">
        <v>1987</v>
      </c>
      <c r="AD770">
        <v>1988</v>
      </c>
      <c r="AE770">
        <v>1989</v>
      </c>
      <c r="AF770">
        <v>1990</v>
      </c>
      <c r="AG770">
        <v>1991</v>
      </c>
      <c r="AH770">
        <v>1992</v>
      </c>
      <c r="AI770">
        <v>1993</v>
      </c>
      <c r="AJ770">
        <v>1994</v>
      </c>
      <c r="AK770">
        <v>1995</v>
      </c>
      <c r="AL770">
        <v>1996</v>
      </c>
      <c r="AM770">
        <v>1997</v>
      </c>
      <c r="AN770">
        <v>1998</v>
      </c>
      <c r="AO770">
        <v>1999</v>
      </c>
      <c r="AP770">
        <v>2000</v>
      </c>
      <c r="AQ770">
        <v>2001</v>
      </c>
      <c r="AR770">
        <v>2002</v>
      </c>
      <c r="AS770">
        <v>2003</v>
      </c>
      <c r="AT770">
        <v>2004</v>
      </c>
      <c r="AU770">
        <v>2005</v>
      </c>
      <c r="AV770">
        <v>2006</v>
      </c>
      <c r="AW770">
        <v>2007</v>
      </c>
    </row>
    <row r="771" spans="1:65" ht="15" customHeight="1" x14ac:dyDescent="0.25">
      <c r="A771" t="s">
        <v>1246</v>
      </c>
      <c r="C771" s="60"/>
      <c r="D771" t="s">
        <v>2196</v>
      </c>
      <c r="E771" s="45" t="s">
        <v>2197</v>
      </c>
      <c r="G771" s="45"/>
      <c r="H771" s="45"/>
      <c r="I771">
        <f t="shared" si="72"/>
        <v>2008</v>
      </c>
      <c r="J771">
        <f t="shared" si="70"/>
        <v>2023</v>
      </c>
      <c r="K771" s="2" t="str">
        <f t="shared" si="71"/>
        <v>-</v>
      </c>
      <c r="AX771">
        <v>2008</v>
      </c>
      <c r="AY771">
        <v>2009</v>
      </c>
      <c r="AZ771">
        <v>2010</v>
      </c>
      <c r="BA771">
        <v>2011</v>
      </c>
      <c r="BB771">
        <v>2012</v>
      </c>
      <c r="BC771">
        <v>2013</v>
      </c>
      <c r="BD771">
        <v>2014</v>
      </c>
      <c r="BE771">
        <v>2015</v>
      </c>
      <c r="BF771">
        <v>2016</v>
      </c>
      <c r="BG771">
        <v>2017</v>
      </c>
      <c r="BH771">
        <v>2018</v>
      </c>
      <c r="BI771">
        <v>2019</v>
      </c>
      <c r="BJ771">
        <v>2020</v>
      </c>
      <c r="BK771">
        <v>2021</v>
      </c>
      <c r="BL771">
        <v>2022</v>
      </c>
      <c r="BM771">
        <v>2023</v>
      </c>
    </row>
    <row r="772" spans="1:65" ht="15" customHeight="1" x14ac:dyDescent="0.25">
      <c r="A772" t="s">
        <v>1246</v>
      </c>
      <c r="C772" s="60"/>
      <c r="D772" t="s">
        <v>2198</v>
      </c>
      <c r="E772" s="45" t="s">
        <v>2199</v>
      </c>
      <c r="G772" s="45"/>
      <c r="H772" s="45"/>
      <c r="I772">
        <f t="shared" si="72"/>
        <v>2008</v>
      </c>
      <c r="J772">
        <f t="shared" si="70"/>
        <v>2023</v>
      </c>
      <c r="K772" s="2" t="str">
        <f t="shared" si="71"/>
        <v>-</v>
      </c>
      <c r="AX772">
        <v>2008</v>
      </c>
      <c r="AY772">
        <v>2009</v>
      </c>
      <c r="AZ772">
        <v>2010</v>
      </c>
      <c r="BA772">
        <v>2011</v>
      </c>
      <c r="BB772">
        <v>2012</v>
      </c>
      <c r="BC772">
        <v>2013</v>
      </c>
      <c r="BD772">
        <v>2014</v>
      </c>
      <c r="BE772">
        <v>2015</v>
      </c>
      <c r="BF772">
        <v>2016</v>
      </c>
      <c r="BG772">
        <v>2017</v>
      </c>
      <c r="BH772">
        <v>2018</v>
      </c>
      <c r="BI772">
        <v>2019</v>
      </c>
      <c r="BJ772">
        <v>2020</v>
      </c>
      <c r="BK772">
        <v>2021</v>
      </c>
      <c r="BL772">
        <v>2022</v>
      </c>
      <c r="BM772">
        <v>2023</v>
      </c>
    </row>
    <row r="773" spans="1:65" ht="15" customHeight="1" x14ac:dyDescent="0.25">
      <c r="A773" t="s">
        <v>1246</v>
      </c>
      <c r="C773" s="60"/>
      <c r="D773" t="s">
        <v>269</v>
      </c>
      <c r="E773" s="45" t="s">
        <v>270</v>
      </c>
      <c r="G773" s="45" t="s">
        <v>270</v>
      </c>
      <c r="H773" s="45" t="s">
        <v>1382</v>
      </c>
      <c r="I773">
        <f t="shared" si="72"/>
        <v>1980</v>
      </c>
      <c r="J773">
        <f t="shared" si="70"/>
        <v>2023</v>
      </c>
      <c r="K773" s="2" t="str">
        <f t="shared" si="71"/>
        <v>-</v>
      </c>
      <c r="V773">
        <v>1980</v>
      </c>
      <c r="W773">
        <v>1981</v>
      </c>
      <c r="X773">
        <v>1982</v>
      </c>
      <c r="Y773">
        <v>1983</v>
      </c>
      <c r="Z773">
        <v>1984</v>
      </c>
      <c r="AA773">
        <v>1985</v>
      </c>
      <c r="AB773">
        <v>1986</v>
      </c>
      <c r="AC773">
        <v>1987</v>
      </c>
      <c r="AD773">
        <v>1988</v>
      </c>
      <c r="AE773">
        <v>1989</v>
      </c>
      <c r="AF773">
        <v>1990</v>
      </c>
      <c r="AG773">
        <v>1991</v>
      </c>
      <c r="AH773">
        <v>1992</v>
      </c>
      <c r="AI773">
        <v>1993</v>
      </c>
      <c r="AJ773">
        <v>1994</v>
      </c>
      <c r="AK773">
        <v>1995</v>
      </c>
      <c r="AL773">
        <v>1996</v>
      </c>
      <c r="AM773">
        <v>1997</v>
      </c>
      <c r="AN773">
        <v>1998</v>
      </c>
      <c r="AO773">
        <v>1999</v>
      </c>
      <c r="AP773">
        <v>2000</v>
      </c>
      <c r="AQ773">
        <v>2001</v>
      </c>
      <c r="AR773">
        <v>2002</v>
      </c>
      <c r="AS773">
        <v>2003</v>
      </c>
      <c r="AT773">
        <v>2004</v>
      </c>
      <c r="AU773">
        <v>2005</v>
      </c>
      <c r="AV773">
        <v>2006</v>
      </c>
      <c r="AW773">
        <v>2007</v>
      </c>
      <c r="AX773">
        <v>2008</v>
      </c>
      <c r="AY773">
        <v>2009</v>
      </c>
      <c r="AZ773">
        <v>2010</v>
      </c>
      <c r="BA773">
        <v>2011</v>
      </c>
      <c r="BB773">
        <v>2012</v>
      </c>
      <c r="BC773">
        <v>2013</v>
      </c>
      <c r="BD773">
        <v>2014</v>
      </c>
      <c r="BE773">
        <v>2015</v>
      </c>
      <c r="BF773">
        <v>2016</v>
      </c>
      <c r="BG773">
        <v>2017</v>
      </c>
      <c r="BH773">
        <v>2018</v>
      </c>
      <c r="BI773">
        <v>2019</v>
      </c>
      <c r="BJ773">
        <v>2020</v>
      </c>
      <c r="BK773">
        <v>2021</v>
      </c>
      <c r="BL773">
        <v>2022</v>
      </c>
      <c r="BM773">
        <v>2023</v>
      </c>
    </row>
    <row r="774" spans="1:65" ht="15" customHeight="1" x14ac:dyDescent="0.25">
      <c r="A774" t="s">
        <v>1246</v>
      </c>
      <c r="C774" s="60"/>
      <c r="D774" t="s">
        <v>2200</v>
      </c>
      <c r="E774" s="45" t="s">
        <v>2201</v>
      </c>
      <c r="G774" s="45"/>
      <c r="H774" s="45"/>
      <c r="I774">
        <f t="shared" si="72"/>
        <v>2008</v>
      </c>
      <c r="J774">
        <f t="shared" si="70"/>
        <v>2023</v>
      </c>
      <c r="K774" s="2" t="str">
        <f t="shared" si="71"/>
        <v>-</v>
      </c>
      <c r="AX774">
        <v>2008</v>
      </c>
      <c r="AY774">
        <v>2009</v>
      </c>
      <c r="AZ774">
        <v>2010</v>
      </c>
      <c r="BA774">
        <v>2011</v>
      </c>
      <c r="BB774">
        <v>2012</v>
      </c>
      <c r="BC774">
        <v>2013</v>
      </c>
      <c r="BD774">
        <v>2014</v>
      </c>
      <c r="BE774">
        <v>2015</v>
      </c>
      <c r="BF774">
        <v>2016</v>
      </c>
      <c r="BG774">
        <v>2017</v>
      </c>
      <c r="BH774">
        <v>2018</v>
      </c>
      <c r="BI774">
        <v>2019</v>
      </c>
      <c r="BJ774">
        <v>2020</v>
      </c>
      <c r="BK774">
        <v>2021</v>
      </c>
      <c r="BL774">
        <v>2022</v>
      </c>
      <c r="BM774">
        <v>2023</v>
      </c>
    </row>
    <row r="775" spans="1:65" ht="15" customHeight="1" x14ac:dyDescent="0.25">
      <c r="A775" t="s">
        <v>1246</v>
      </c>
      <c r="C775" s="60"/>
      <c r="D775" t="s">
        <v>2202</v>
      </c>
      <c r="E775" s="45" t="s">
        <v>2203</v>
      </c>
      <c r="G775" s="45"/>
      <c r="H775" s="45"/>
      <c r="I775">
        <f t="shared" si="72"/>
        <v>2008</v>
      </c>
      <c r="J775">
        <f t="shared" si="70"/>
        <v>2023</v>
      </c>
      <c r="K775" s="2" t="str">
        <f t="shared" si="71"/>
        <v>-</v>
      </c>
      <c r="AX775">
        <v>2008</v>
      </c>
      <c r="AY775">
        <v>2009</v>
      </c>
      <c r="AZ775">
        <v>2010</v>
      </c>
      <c r="BA775">
        <v>2011</v>
      </c>
      <c r="BB775">
        <v>2012</v>
      </c>
      <c r="BC775">
        <v>2013</v>
      </c>
      <c r="BD775">
        <v>2014</v>
      </c>
      <c r="BE775">
        <v>2015</v>
      </c>
      <c r="BF775">
        <v>2016</v>
      </c>
      <c r="BG775">
        <v>2017</v>
      </c>
      <c r="BH775">
        <v>2018</v>
      </c>
      <c r="BI775">
        <v>2019</v>
      </c>
      <c r="BJ775">
        <v>2020</v>
      </c>
      <c r="BK775">
        <v>2021</v>
      </c>
      <c r="BL775">
        <v>2022</v>
      </c>
      <c r="BM775">
        <v>2023</v>
      </c>
    </row>
    <row r="776" spans="1:65" ht="15" customHeight="1" x14ac:dyDescent="0.25">
      <c r="A776" t="s">
        <v>1246</v>
      </c>
      <c r="C776" s="60"/>
      <c r="D776" t="s">
        <v>271</v>
      </c>
      <c r="E776" s="45" t="s">
        <v>272</v>
      </c>
      <c r="G776" s="45" t="s">
        <v>272</v>
      </c>
      <c r="H776" s="45" t="s">
        <v>1748</v>
      </c>
      <c r="I776">
        <f t="shared" si="72"/>
        <v>1980</v>
      </c>
      <c r="J776">
        <f t="shared" si="70"/>
        <v>2007</v>
      </c>
      <c r="K776" s="2" t="str">
        <f t="shared" si="71"/>
        <v>-</v>
      </c>
      <c r="V776">
        <v>1980</v>
      </c>
      <c r="W776">
        <v>1981</v>
      </c>
      <c r="X776">
        <v>1982</v>
      </c>
      <c r="Y776">
        <v>1983</v>
      </c>
      <c r="Z776">
        <v>1984</v>
      </c>
      <c r="AA776">
        <v>1985</v>
      </c>
      <c r="AB776">
        <v>1986</v>
      </c>
      <c r="AC776">
        <v>1987</v>
      </c>
      <c r="AD776">
        <v>1988</v>
      </c>
      <c r="AE776">
        <v>1989</v>
      </c>
      <c r="AF776">
        <v>1990</v>
      </c>
      <c r="AG776">
        <v>1991</v>
      </c>
      <c r="AH776">
        <v>1992</v>
      </c>
      <c r="AI776">
        <v>1993</v>
      </c>
      <c r="AJ776">
        <v>1994</v>
      </c>
      <c r="AK776">
        <v>1995</v>
      </c>
      <c r="AL776">
        <v>1996</v>
      </c>
      <c r="AM776">
        <v>1997</v>
      </c>
      <c r="AN776">
        <v>1998</v>
      </c>
      <c r="AO776">
        <v>1999</v>
      </c>
      <c r="AP776">
        <v>2000</v>
      </c>
      <c r="AQ776">
        <v>2001</v>
      </c>
      <c r="AR776">
        <v>2002</v>
      </c>
      <c r="AS776">
        <v>2003</v>
      </c>
      <c r="AT776">
        <v>2004</v>
      </c>
      <c r="AU776">
        <v>2005</v>
      </c>
      <c r="AV776">
        <v>2006</v>
      </c>
      <c r="AW776">
        <v>2007</v>
      </c>
    </row>
    <row r="777" spans="1:65" ht="15" customHeight="1" x14ac:dyDescent="0.25">
      <c r="A777" t="s">
        <v>1246</v>
      </c>
      <c r="C777" s="60"/>
      <c r="D777" t="s">
        <v>2204</v>
      </c>
      <c r="E777" s="45" t="s">
        <v>2205</v>
      </c>
      <c r="G777" s="45"/>
      <c r="H777" s="45"/>
      <c r="I777">
        <f t="shared" si="72"/>
        <v>2008</v>
      </c>
      <c r="J777">
        <f t="shared" ref="J777:J857" si="73">MAX(L777:BT777)</f>
        <v>2023</v>
      </c>
      <c r="K777" s="2" t="str">
        <f t="shared" si="71"/>
        <v>-</v>
      </c>
      <c r="AX777">
        <v>2008</v>
      </c>
      <c r="AY777">
        <v>2009</v>
      </c>
      <c r="AZ777">
        <v>2010</v>
      </c>
      <c r="BA777">
        <v>2011</v>
      </c>
      <c r="BB777">
        <v>2012</v>
      </c>
      <c r="BC777">
        <v>2013</v>
      </c>
      <c r="BD777">
        <v>2014</v>
      </c>
      <c r="BE777">
        <v>2015</v>
      </c>
      <c r="BF777">
        <v>2016</v>
      </c>
      <c r="BG777">
        <v>2017</v>
      </c>
      <c r="BH777">
        <v>2018</v>
      </c>
      <c r="BI777">
        <v>2019</v>
      </c>
      <c r="BJ777">
        <v>2020</v>
      </c>
      <c r="BK777">
        <v>2021</v>
      </c>
      <c r="BL777">
        <v>2022</v>
      </c>
      <c r="BM777">
        <v>2023</v>
      </c>
    </row>
    <row r="778" spans="1:65" ht="15" customHeight="1" x14ac:dyDescent="0.25">
      <c r="A778" t="s">
        <v>1246</v>
      </c>
      <c r="C778" s="60"/>
      <c r="D778" t="s">
        <v>2206</v>
      </c>
      <c r="E778" s="45" t="s">
        <v>2207</v>
      </c>
      <c r="G778" s="45"/>
      <c r="H778" s="45"/>
      <c r="I778">
        <f t="shared" si="72"/>
        <v>2008</v>
      </c>
      <c r="J778">
        <f t="shared" si="73"/>
        <v>2023</v>
      </c>
      <c r="K778" s="2" t="str">
        <f t="shared" si="71"/>
        <v>-</v>
      </c>
      <c r="AX778">
        <v>2008</v>
      </c>
      <c r="AY778">
        <v>2009</v>
      </c>
      <c r="AZ778">
        <v>2010</v>
      </c>
      <c r="BA778">
        <v>2011</v>
      </c>
      <c r="BB778">
        <v>2012</v>
      </c>
      <c r="BC778">
        <v>2013</v>
      </c>
      <c r="BD778">
        <v>2014</v>
      </c>
      <c r="BE778">
        <v>2015</v>
      </c>
      <c r="BF778">
        <v>2016</v>
      </c>
      <c r="BG778">
        <v>2017</v>
      </c>
      <c r="BH778">
        <v>2018</v>
      </c>
      <c r="BI778">
        <v>2019</v>
      </c>
      <c r="BJ778">
        <v>2020</v>
      </c>
      <c r="BK778">
        <v>2021</v>
      </c>
      <c r="BL778">
        <v>2022</v>
      </c>
      <c r="BM778">
        <v>2023</v>
      </c>
    </row>
    <row r="779" spans="1:65" ht="15" customHeight="1" x14ac:dyDescent="0.25">
      <c r="C779" s="63"/>
      <c r="E779" s="45"/>
      <c r="G779" s="45"/>
      <c r="H779" s="45"/>
    </row>
    <row r="780" spans="1:65" ht="15" customHeight="1" x14ac:dyDescent="0.25">
      <c r="A780" t="s">
        <v>1247</v>
      </c>
      <c r="B780" s="1" t="str">
        <f>A780&amp;MIN(I780:I909)&amp;"(-"&amp;MAX(J780:J909)&amp;")"</f>
        <v>IDAS1980(-2023)</v>
      </c>
      <c r="C780" s="60"/>
      <c r="D780" t="s">
        <v>273</v>
      </c>
      <c r="E780" s="45" t="s">
        <v>274</v>
      </c>
      <c r="G780" s="45" t="s">
        <v>274</v>
      </c>
      <c r="H780" s="45" t="s">
        <v>1756</v>
      </c>
      <c r="I780">
        <f t="shared" si="72"/>
        <v>1980</v>
      </c>
      <c r="J780">
        <f t="shared" si="73"/>
        <v>2023</v>
      </c>
      <c r="K780" s="2" t="str">
        <f t="shared" si="71"/>
        <v>-</v>
      </c>
      <c r="V780">
        <v>1980</v>
      </c>
      <c r="W780">
        <v>1981</v>
      </c>
      <c r="X780">
        <v>1982</v>
      </c>
      <c r="Y780">
        <v>1983</v>
      </c>
      <c r="Z780">
        <v>1984</v>
      </c>
      <c r="AA780">
        <v>1985</v>
      </c>
      <c r="AB780">
        <v>1986</v>
      </c>
      <c r="AC780">
        <v>1987</v>
      </c>
      <c r="AD780">
        <v>1988</v>
      </c>
      <c r="AE780">
        <v>1989</v>
      </c>
      <c r="AF780">
        <v>1990</v>
      </c>
      <c r="AG780">
        <v>1991</v>
      </c>
      <c r="AH780">
        <v>1992</v>
      </c>
      <c r="AI780">
        <v>1993</v>
      </c>
      <c r="AJ780">
        <v>1994</v>
      </c>
      <c r="AK780">
        <v>1995</v>
      </c>
      <c r="AL780">
        <v>1996</v>
      </c>
      <c r="AM780">
        <v>1997</v>
      </c>
      <c r="AN780">
        <v>1998</v>
      </c>
      <c r="AO780">
        <v>1999</v>
      </c>
      <c r="AP780">
        <v>2000</v>
      </c>
      <c r="AQ780">
        <v>2001</v>
      </c>
      <c r="AR780">
        <v>2002</v>
      </c>
      <c r="AS780">
        <v>2003</v>
      </c>
      <c r="AT780">
        <v>2004</v>
      </c>
      <c r="AU780">
        <v>2005</v>
      </c>
      <c r="AV780">
        <v>2006</v>
      </c>
      <c r="AW780">
        <v>2007</v>
      </c>
      <c r="AX780">
        <v>2008</v>
      </c>
      <c r="AY780">
        <v>2009</v>
      </c>
      <c r="AZ780">
        <v>2010</v>
      </c>
      <c r="BA780">
        <v>2011</v>
      </c>
      <c r="BB780">
        <v>2012</v>
      </c>
      <c r="BC780">
        <v>2013</v>
      </c>
      <c r="BD780">
        <v>2014</v>
      </c>
      <c r="BE780">
        <v>2015</v>
      </c>
      <c r="BF780">
        <v>2016</v>
      </c>
      <c r="BG780">
        <v>2017</v>
      </c>
      <c r="BH780">
        <v>2018</v>
      </c>
      <c r="BI780">
        <v>2019</v>
      </c>
      <c r="BJ780">
        <v>2020</v>
      </c>
      <c r="BK780">
        <v>2021</v>
      </c>
      <c r="BL780">
        <v>2022</v>
      </c>
      <c r="BM780">
        <v>2023</v>
      </c>
    </row>
    <row r="781" spans="1:65" ht="15" customHeight="1" x14ac:dyDescent="0.25">
      <c r="A781" t="s">
        <v>1247</v>
      </c>
      <c r="C781" s="60"/>
      <c r="D781" t="s">
        <v>1064</v>
      </c>
      <c r="E781" s="45" t="s">
        <v>1065</v>
      </c>
      <c r="F781" s="7" t="s">
        <v>1303</v>
      </c>
      <c r="G781" s="45"/>
      <c r="H781" s="45"/>
      <c r="I781">
        <f t="shared" si="72"/>
        <v>1980</v>
      </c>
      <c r="J781">
        <f t="shared" si="73"/>
        <v>2007</v>
      </c>
      <c r="K781" s="2" t="str">
        <f t="shared" si="71"/>
        <v>-</v>
      </c>
      <c r="V781">
        <v>1980</v>
      </c>
      <c r="W781">
        <v>1981</v>
      </c>
      <c r="X781">
        <v>1982</v>
      </c>
      <c r="Y781">
        <v>1983</v>
      </c>
      <c r="Z781">
        <v>1984</v>
      </c>
      <c r="AA781">
        <v>1985</v>
      </c>
      <c r="AB781">
        <v>1986</v>
      </c>
      <c r="AC781">
        <v>1987</v>
      </c>
      <c r="AD781">
        <v>1988</v>
      </c>
      <c r="AE781">
        <v>1989</v>
      </c>
      <c r="AF781">
        <v>1990</v>
      </c>
      <c r="AG781">
        <v>1991</v>
      </c>
      <c r="AH781">
        <v>1992</v>
      </c>
      <c r="AI781">
        <v>1993</v>
      </c>
      <c r="AJ781">
        <v>1994</v>
      </c>
      <c r="AK781">
        <v>1995</v>
      </c>
      <c r="AL781">
        <v>1996</v>
      </c>
      <c r="AM781">
        <v>1997</v>
      </c>
      <c r="AN781">
        <v>1998</v>
      </c>
      <c r="AO781">
        <v>1999</v>
      </c>
      <c r="AP781">
        <v>2000</v>
      </c>
      <c r="AQ781">
        <v>2001</v>
      </c>
      <c r="AR781">
        <v>2002</v>
      </c>
      <c r="AS781">
        <v>2003</v>
      </c>
      <c r="AT781">
        <v>2004</v>
      </c>
      <c r="AU781">
        <v>2005</v>
      </c>
      <c r="AV781">
        <v>2006</v>
      </c>
      <c r="AW781">
        <v>2007</v>
      </c>
    </row>
    <row r="782" spans="1:65" ht="15" customHeight="1" x14ac:dyDescent="0.25">
      <c r="A782" t="s">
        <v>1247</v>
      </c>
      <c r="C782" s="60"/>
      <c r="D782" t="s">
        <v>3615</v>
      </c>
      <c r="E782" s="45" t="s">
        <v>3623</v>
      </c>
      <c r="F782" s="7"/>
      <c r="G782" s="45"/>
      <c r="H782" s="45"/>
      <c r="I782">
        <f t="shared" ref="I782" si="74">MIN(L782:BT782)</f>
        <v>2022</v>
      </c>
      <c r="J782">
        <f t="shared" ref="J782" si="75">MAX(L782:BT782)</f>
        <v>2023</v>
      </c>
      <c r="K782" s="2" t="str">
        <f t="shared" ref="K782" si="76">IF(J782-I782+1-COUNTA(L782:BT782)=0, "-", "Yes")</f>
        <v>-</v>
      </c>
      <c r="BL782">
        <v>2022</v>
      </c>
      <c r="BM782">
        <v>2023</v>
      </c>
    </row>
    <row r="783" spans="1:65" ht="15" customHeight="1" x14ac:dyDescent="0.25">
      <c r="A783" t="s">
        <v>1247</v>
      </c>
      <c r="C783" s="60"/>
      <c r="D783" t="s">
        <v>2208</v>
      </c>
      <c r="E783" s="45" t="s">
        <v>2209</v>
      </c>
      <c r="F783" s="7"/>
      <c r="G783" s="45"/>
      <c r="H783" s="45"/>
      <c r="I783">
        <f t="shared" si="72"/>
        <v>2008</v>
      </c>
      <c r="J783">
        <f t="shared" si="73"/>
        <v>2023</v>
      </c>
      <c r="K783" s="2" t="str">
        <f t="shared" si="71"/>
        <v>-</v>
      </c>
      <c r="AX783">
        <v>2008</v>
      </c>
      <c r="AY783">
        <v>2009</v>
      </c>
      <c r="AZ783">
        <v>2010</v>
      </c>
      <c r="BA783">
        <v>2011</v>
      </c>
      <c r="BB783">
        <v>2012</v>
      </c>
      <c r="BC783">
        <v>2013</v>
      </c>
      <c r="BD783">
        <v>2014</v>
      </c>
      <c r="BE783">
        <v>2015</v>
      </c>
      <c r="BF783">
        <v>2016</v>
      </c>
      <c r="BG783">
        <v>2017</v>
      </c>
      <c r="BH783">
        <v>2018</v>
      </c>
      <c r="BI783">
        <v>2019</v>
      </c>
      <c r="BJ783">
        <v>2020</v>
      </c>
      <c r="BK783">
        <v>2021</v>
      </c>
      <c r="BL783">
        <v>2022</v>
      </c>
      <c r="BM783">
        <v>2023</v>
      </c>
    </row>
    <row r="784" spans="1:65" ht="15" customHeight="1" x14ac:dyDescent="0.25">
      <c r="A784" t="s">
        <v>1247</v>
      </c>
      <c r="C784" s="60"/>
      <c r="D784" t="s">
        <v>2210</v>
      </c>
      <c r="E784" s="45" t="s">
        <v>2211</v>
      </c>
      <c r="F784" s="7"/>
      <c r="G784" s="45"/>
      <c r="H784" s="45"/>
      <c r="I784">
        <f t="shared" si="72"/>
        <v>2008</v>
      </c>
      <c r="J784">
        <f t="shared" si="73"/>
        <v>2023</v>
      </c>
      <c r="K784" s="2" t="str">
        <f t="shared" si="71"/>
        <v>-</v>
      </c>
      <c r="AX784">
        <v>2008</v>
      </c>
      <c r="AY784">
        <v>2009</v>
      </c>
      <c r="AZ784">
        <v>2010</v>
      </c>
      <c r="BA784">
        <v>2011</v>
      </c>
      <c r="BB784">
        <v>2012</v>
      </c>
      <c r="BC784">
        <v>2013</v>
      </c>
      <c r="BD784">
        <v>2014</v>
      </c>
      <c r="BE784">
        <v>2015</v>
      </c>
      <c r="BF784">
        <v>2016</v>
      </c>
      <c r="BG784">
        <v>2017</v>
      </c>
      <c r="BH784">
        <v>2018</v>
      </c>
      <c r="BI784">
        <v>2019</v>
      </c>
      <c r="BJ784">
        <v>2020</v>
      </c>
      <c r="BK784">
        <v>2021</v>
      </c>
      <c r="BL784">
        <v>2022</v>
      </c>
      <c r="BM784">
        <v>2023</v>
      </c>
    </row>
    <row r="785" spans="1:65" ht="15" customHeight="1" x14ac:dyDescent="0.25">
      <c r="A785" t="s">
        <v>1247</v>
      </c>
      <c r="C785" s="60"/>
      <c r="D785" t="s">
        <v>2212</v>
      </c>
      <c r="E785" s="45" t="s">
        <v>2213</v>
      </c>
      <c r="F785" s="7"/>
      <c r="G785" s="45"/>
      <c r="H785" s="45"/>
      <c r="I785">
        <f t="shared" si="72"/>
        <v>2008</v>
      </c>
      <c r="J785">
        <f t="shared" si="73"/>
        <v>2023</v>
      </c>
      <c r="K785" s="2" t="str">
        <f t="shared" si="71"/>
        <v>-</v>
      </c>
      <c r="AX785">
        <v>2008</v>
      </c>
      <c r="AY785">
        <v>2009</v>
      </c>
      <c r="AZ785">
        <v>2010</v>
      </c>
      <c r="BA785">
        <v>2011</v>
      </c>
      <c r="BB785">
        <v>2012</v>
      </c>
      <c r="BC785">
        <v>2013</v>
      </c>
      <c r="BD785">
        <v>2014</v>
      </c>
      <c r="BE785">
        <v>2015</v>
      </c>
      <c r="BF785">
        <v>2016</v>
      </c>
      <c r="BG785">
        <v>2017</v>
      </c>
      <c r="BH785">
        <v>2018</v>
      </c>
      <c r="BI785">
        <v>2019</v>
      </c>
      <c r="BJ785">
        <v>2020</v>
      </c>
      <c r="BK785">
        <v>2021</v>
      </c>
      <c r="BL785">
        <v>2022</v>
      </c>
      <c r="BM785">
        <v>2023</v>
      </c>
    </row>
    <row r="786" spans="1:65" ht="15" customHeight="1" x14ac:dyDescent="0.25">
      <c r="A786" t="s">
        <v>1247</v>
      </c>
      <c r="C786" s="60"/>
      <c r="D786" t="s">
        <v>2214</v>
      </c>
      <c r="E786" s="45" t="s">
        <v>2215</v>
      </c>
      <c r="F786" s="7"/>
      <c r="G786" s="45"/>
      <c r="H786" s="45"/>
      <c r="I786">
        <f t="shared" si="72"/>
        <v>2008</v>
      </c>
      <c r="J786">
        <f t="shared" si="73"/>
        <v>2023</v>
      </c>
      <c r="K786" s="2" t="str">
        <f t="shared" si="71"/>
        <v>-</v>
      </c>
      <c r="AX786">
        <v>2008</v>
      </c>
      <c r="AY786">
        <v>2009</v>
      </c>
      <c r="AZ786">
        <v>2010</v>
      </c>
      <c r="BA786">
        <v>2011</v>
      </c>
      <c r="BB786">
        <v>2012</v>
      </c>
      <c r="BC786">
        <v>2013</v>
      </c>
      <c r="BD786">
        <v>2014</v>
      </c>
      <c r="BE786">
        <v>2015</v>
      </c>
      <c r="BF786">
        <v>2016</v>
      </c>
      <c r="BG786">
        <v>2017</v>
      </c>
      <c r="BH786">
        <v>2018</v>
      </c>
      <c r="BI786">
        <v>2019</v>
      </c>
      <c r="BJ786">
        <v>2020</v>
      </c>
      <c r="BK786">
        <v>2021</v>
      </c>
      <c r="BL786">
        <v>2022</v>
      </c>
      <c r="BM786">
        <v>2023</v>
      </c>
    </row>
    <row r="787" spans="1:65" ht="15" customHeight="1" x14ac:dyDescent="0.25">
      <c r="A787" t="s">
        <v>1247</v>
      </c>
      <c r="C787" s="60"/>
      <c r="D787" t="s">
        <v>2216</v>
      </c>
      <c r="E787" s="45" t="s">
        <v>2217</v>
      </c>
      <c r="F787" s="7"/>
      <c r="G787" s="45"/>
      <c r="H787" s="45"/>
      <c r="I787">
        <f t="shared" si="72"/>
        <v>2008</v>
      </c>
      <c r="J787">
        <f t="shared" si="73"/>
        <v>2023</v>
      </c>
      <c r="K787" s="2" t="str">
        <f t="shared" si="71"/>
        <v>-</v>
      </c>
      <c r="AX787">
        <v>2008</v>
      </c>
      <c r="AY787">
        <v>2009</v>
      </c>
      <c r="AZ787">
        <v>2010</v>
      </c>
      <c r="BA787">
        <v>2011</v>
      </c>
      <c r="BB787">
        <v>2012</v>
      </c>
      <c r="BC787">
        <v>2013</v>
      </c>
      <c r="BD787">
        <v>2014</v>
      </c>
      <c r="BE787">
        <v>2015</v>
      </c>
      <c r="BF787">
        <v>2016</v>
      </c>
      <c r="BG787">
        <v>2017</v>
      </c>
      <c r="BH787">
        <v>2018</v>
      </c>
      <c r="BI787">
        <v>2019</v>
      </c>
      <c r="BJ787">
        <v>2020</v>
      </c>
      <c r="BK787">
        <v>2021</v>
      </c>
      <c r="BL787">
        <v>2022</v>
      </c>
      <c r="BM787">
        <v>2023</v>
      </c>
    </row>
    <row r="788" spans="1:65" ht="15" customHeight="1" x14ac:dyDescent="0.25">
      <c r="A788" t="s">
        <v>1247</v>
      </c>
      <c r="C788" s="60"/>
      <c r="D788" t="s">
        <v>2218</v>
      </c>
      <c r="E788" s="45" t="s">
        <v>2219</v>
      </c>
      <c r="F788" s="7"/>
      <c r="G788" s="45"/>
      <c r="H788" s="45"/>
      <c r="I788">
        <f t="shared" si="72"/>
        <v>2008</v>
      </c>
      <c r="J788">
        <f t="shared" si="73"/>
        <v>2023</v>
      </c>
      <c r="K788" s="2" t="str">
        <f t="shared" si="71"/>
        <v>-</v>
      </c>
      <c r="AX788">
        <v>2008</v>
      </c>
      <c r="AY788">
        <v>2009</v>
      </c>
      <c r="AZ788">
        <v>2010</v>
      </c>
      <c r="BA788">
        <v>2011</v>
      </c>
      <c r="BB788">
        <v>2012</v>
      </c>
      <c r="BC788">
        <v>2013</v>
      </c>
      <c r="BD788">
        <v>2014</v>
      </c>
      <c r="BE788">
        <v>2015</v>
      </c>
      <c r="BF788">
        <v>2016</v>
      </c>
      <c r="BG788">
        <v>2017</v>
      </c>
      <c r="BH788">
        <v>2018</v>
      </c>
      <c r="BI788">
        <v>2019</v>
      </c>
      <c r="BJ788">
        <v>2020</v>
      </c>
      <c r="BK788">
        <v>2021</v>
      </c>
      <c r="BL788">
        <v>2022</v>
      </c>
      <c r="BM788">
        <v>2023</v>
      </c>
    </row>
    <row r="789" spans="1:65" ht="15" customHeight="1" x14ac:dyDescent="0.25">
      <c r="A789" t="s">
        <v>1247</v>
      </c>
      <c r="C789" s="60"/>
      <c r="D789" t="s">
        <v>275</v>
      </c>
      <c r="E789" s="45" t="s">
        <v>276</v>
      </c>
      <c r="G789" s="45" t="s">
        <v>276</v>
      </c>
      <c r="H789" s="45" t="s">
        <v>1757</v>
      </c>
      <c r="I789">
        <f t="shared" si="72"/>
        <v>1980</v>
      </c>
      <c r="J789">
        <f t="shared" si="73"/>
        <v>2007</v>
      </c>
      <c r="K789" s="2" t="str">
        <f t="shared" si="71"/>
        <v>-</v>
      </c>
      <c r="V789">
        <v>1980</v>
      </c>
      <c r="W789">
        <v>1981</v>
      </c>
      <c r="X789">
        <v>1982</v>
      </c>
      <c r="Y789">
        <v>1983</v>
      </c>
      <c r="Z789">
        <v>1984</v>
      </c>
      <c r="AA789">
        <v>1985</v>
      </c>
      <c r="AB789">
        <v>1986</v>
      </c>
      <c r="AC789">
        <v>1987</v>
      </c>
      <c r="AD789">
        <v>1988</v>
      </c>
      <c r="AE789">
        <v>1989</v>
      </c>
      <c r="AF789">
        <v>1990</v>
      </c>
      <c r="AG789">
        <v>1991</v>
      </c>
      <c r="AH789">
        <v>1992</v>
      </c>
      <c r="AI789">
        <v>1993</v>
      </c>
      <c r="AJ789">
        <v>1994</v>
      </c>
      <c r="AK789">
        <v>1995</v>
      </c>
      <c r="AL789">
        <v>1996</v>
      </c>
      <c r="AM789">
        <v>1997</v>
      </c>
      <c r="AN789">
        <v>1998</v>
      </c>
      <c r="AO789">
        <v>1999</v>
      </c>
      <c r="AP789">
        <v>2000</v>
      </c>
      <c r="AQ789">
        <v>2001</v>
      </c>
      <c r="AR789">
        <v>2002</v>
      </c>
      <c r="AS789">
        <v>2003</v>
      </c>
      <c r="AT789">
        <v>2004</v>
      </c>
      <c r="AU789">
        <v>2005</v>
      </c>
      <c r="AV789">
        <v>2006</v>
      </c>
      <c r="AW789">
        <v>2007</v>
      </c>
    </row>
    <row r="790" spans="1:65" ht="15" customHeight="1" x14ac:dyDescent="0.25">
      <c r="A790" t="s">
        <v>1247</v>
      </c>
      <c r="C790" s="60"/>
      <c r="D790" t="s">
        <v>277</v>
      </c>
      <c r="E790" s="45" t="s">
        <v>278</v>
      </c>
      <c r="G790" s="45" t="s">
        <v>1758</v>
      </c>
      <c r="H790" s="45" t="s">
        <v>1759</v>
      </c>
      <c r="I790">
        <f t="shared" si="72"/>
        <v>1980</v>
      </c>
      <c r="J790">
        <f t="shared" si="73"/>
        <v>2007</v>
      </c>
      <c r="K790" s="2" t="str">
        <f t="shared" si="71"/>
        <v>-</v>
      </c>
      <c r="V790">
        <v>1980</v>
      </c>
      <c r="W790">
        <v>1981</v>
      </c>
      <c r="X790">
        <v>1982</v>
      </c>
      <c r="Y790">
        <v>1983</v>
      </c>
      <c r="Z790">
        <v>1984</v>
      </c>
      <c r="AA790">
        <v>1985</v>
      </c>
      <c r="AB790">
        <v>1986</v>
      </c>
      <c r="AC790">
        <v>1987</v>
      </c>
      <c r="AD790">
        <v>1988</v>
      </c>
      <c r="AE790">
        <v>1989</v>
      </c>
      <c r="AF790">
        <v>1990</v>
      </c>
      <c r="AG790">
        <v>1991</v>
      </c>
      <c r="AH790">
        <v>1992</v>
      </c>
      <c r="AI790">
        <v>1993</v>
      </c>
      <c r="AJ790">
        <v>1994</v>
      </c>
      <c r="AK790">
        <v>1995</v>
      </c>
      <c r="AL790">
        <v>1996</v>
      </c>
      <c r="AM790">
        <v>1997</v>
      </c>
      <c r="AN790">
        <v>1998</v>
      </c>
      <c r="AO790">
        <v>1999</v>
      </c>
      <c r="AP790">
        <v>2000</v>
      </c>
      <c r="AQ790">
        <v>2001</v>
      </c>
      <c r="AR790">
        <v>2002</v>
      </c>
      <c r="AS790">
        <v>2003</v>
      </c>
      <c r="AT790">
        <v>2004</v>
      </c>
      <c r="AU790">
        <v>2005</v>
      </c>
      <c r="AV790">
        <v>2006</v>
      </c>
      <c r="AW790">
        <v>2007</v>
      </c>
    </row>
    <row r="791" spans="1:65" ht="15" customHeight="1" x14ac:dyDescent="0.25">
      <c r="A791" t="s">
        <v>1247</v>
      </c>
      <c r="C791" s="60"/>
      <c r="D791" t="s">
        <v>279</v>
      </c>
      <c r="E791" s="45" t="s">
        <v>280</v>
      </c>
      <c r="G791" s="45" t="s">
        <v>280</v>
      </c>
      <c r="H791" s="45" t="s">
        <v>1760</v>
      </c>
      <c r="I791">
        <f t="shared" si="72"/>
        <v>1980</v>
      </c>
      <c r="J791">
        <f t="shared" si="73"/>
        <v>2007</v>
      </c>
      <c r="K791" s="2" t="str">
        <f t="shared" si="71"/>
        <v>-</v>
      </c>
      <c r="V791">
        <v>1980</v>
      </c>
      <c r="W791">
        <v>1981</v>
      </c>
      <c r="X791">
        <v>1982</v>
      </c>
      <c r="Y791">
        <v>1983</v>
      </c>
      <c r="Z791">
        <v>1984</v>
      </c>
      <c r="AA791">
        <v>1985</v>
      </c>
      <c r="AB791">
        <v>1986</v>
      </c>
      <c r="AC791">
        <v>1987</v>
      </c>
      <c r="AD791">
        <v>1988</v>
      </c>
      <c r="AE791">
        <v>1989</v>
      </c>
      <c r="AF791">
        <v>1990</v>
      </c>
      <c r="AG791">
        <v>1991</v>
      </c>
      <c r="AH791">
        <v>1992</v>
      </c>
      <c r="AI791">
        <v>1993</v>
      </c>
      <c r="AJ791">
        <v>1994</v>
      </c>
      <c r="AK791">
        <v>1995</v>
      </c>
      <c r="AL791">
        <v>1996</v>
      </c>
      <c r="AM791">
        <v>1997</v>
      </c>
      <c r="AN791">
        <v>1998</v>
      </c>
      <c r="AO791">
        <v>1999</v>
      </c>
      <c r="AP791">
        <v>2000</v>
      </c>
      <c r="AQ791">
        <v>2001</v>
      </c>
      <c r="AR791">
        <v>2002</v>
      </c>
      <c r="AS791">
        <v>2003</v>
      </c>
      <c r="AT791">
        <v>2004</v>
      </c>
      <c r="AU791">
        <v>2005</v>
      </c>
      <c r="AV791">
        <v>2006</v>
      </c>
      <c r="AW791">
        <v>2007</v>
      </c>
    </row>
    <row r="792" spans="1:65" ht="15" customHeight="1" x14ac:dyDescent="0.25">
      <c r="A792" t="s">
        <v>1247</v>
      </c>
      <c r="C792" s="60"/>
      <c r="D792" t="s">
        <v>3616</v>
      </c>
      <c r="E792" s="45" t="s">
        <v>3624</v>
      </c>
      <c r="G792" s="45"/>
      <c r="H792" s="45"/>
      <c r="I792">
        <f t="shared" ref="I792:I793" si="77">MIN(L792:BT792)</f>
        <v>2022</v>
      </c>
      <c r="J792">
        <f t="shared" ref="J792:J793" si="78">MAX(L792:BT792)</f>
        <v>2023</v>
      </c>
      <c r="K792" s="2" t="str">
        <f t="shared" ref="K792:K793" si="79">IF(J792-I792+1-COUNTA(L792:BT792)=0, "-", "Yes")</f>
        <v>-</v>
      </c>
      <c r="BL792">
        <v>2022</v>
      </c>
      <c r="BM792">
        <v>2023</v>
      </c>
    </row>
    <row r="793" spans="1:65" ht="15" customHeight="1" x14ac:dyDescent="0.25">
      <c r="A793" t="s">
        <v>1247</v>
      </c>
      <c r="C793" s="60"/>
      <c r="D793" t="s">
        <v>3631</v>
      </c>
      <c r="E793" s="45" t="s">
        <v>3643</v>
      </c>
      <c r="G793" s="45"/>
      <c r="H793" s="45"/>
      <c r="I793">
        <f t="shared" si="77"/>
        <v>2022</v>
      </c>
      <c r="J793">
        <f t="shared" si="78"/>
        <v>2022</v>
      </c>
      <c r="K793" s="2" t="str">
        <f t="shared" si="79"/>
        <v>-</v>
      </c>
      <c r="BL793">
        <v>2022</v>
      </c>
    </row>
    <row r="794" spans="1:65" ht="15" customHeight="1" x14ac:dyDescent="0.25">
      <c r="A794" t="s">
        <v>1247</v>
      </c>
      <c r="C794" s="60"/>
      <c r="D794" t="s">
        <v>281</v>
      </c>
      <c r="E794" s="45" t="s">
        <v>282</v>
      </c>
      <c r="G794" s="45" t="s">
        <v>282</v>
      </c>
      <c r="H794" s="45" t="s">
        <v>1797</v>
      </c>
      <c r="I794">
        <f t="shared" si="72"/>
        <v>1980</v>
      </c>
      <c r="J794">
        <f t="shared" si="73"/>
        <v>2007</v>
      </c>
      <c r="K794" s="2" t="str">
        <f t="shared" si="71"/>
        <v>-</v>
      </c>
      <c r="V794">
        <v>1980</v>
      </c>
      <c r="W794">
        <v>1981</v>
      </c>
      <c r="X794">
        <v>1982</v>
      </c>
      <c r="Y794">
        <v>1983</v>
      </c>
      <c r="Z794">
        <v>1984</v>
      </c>
      <c r="AA794">
        <v>1985</v>
      </c>
      <c r="AB794">
        <v>1986</v>
      </c>
      <c r="AC794">
        <v>1987</v>
      </c>
      <c r="AD794">
        <v>1988</v>
      </c>
      <c r="AE794">
        <v>1989</v>
      </c>
      <c r="AF794">
        <v>1990</v>
      </c>
      <c r="AG794">
        <v>1991</v>
      </c>
      <c r="AH794">
        <v>1992</v>
      </c>
      <c r="AI794">
        <v>1993</v>
      </c>
      <c r="AJ794">
        <v>1994</v>
      </c>
      <c r="AK794">
        <v>1995</v>
      </c>
      <c r="AL794">
        <v>1996</v>
      </c>
      <c r="AM794">
        <v>1997</v>
      </c>
      <c r="AN794">
        <v>1998</v>
      </c>
      <c r="AO794">
        <v>1999</v>
      </c>
      <c r="AP794">
        <v>2000</v>
      </c>
      <c r="AQ794">
        <v>2001</v>
      </c>
      <c r="AR794">
        <v>2002</v>
      </c>
      <c r="AS794">
        <v>2003</v>
      </c>
      <c r="AT794">
        <v>2004</v>
      </c>
      <c r="AU794">
        <v>2005</v>
      </c>
      <c r="AV794">
        <v>2006</v>
      </c>
      <c r="AW794">
        <v>2007</v>
      </c>
    </row>
    <row r="795" spans="1:65" ht="15" customHeight="1" x14ac:dyDescent="0.25">
      <c r="A795" t="s">
        <v>1247</v>
      </c>
      <c r="C795" s="60"/>
      <c r="D795" t="s">
        <v>2220</v>
      </c>
      <c r="E795" s="45" t="s">
        <v>2221</v>
      </c>
      <c r="G795" s="45"/>
      <c r="H795" s="45"/>
      <c r="I795">
        <f t="shared" si="72"/>
        <v>2008</v>
      </c>
      <c r="J795">
        <f t="shared" si="73"/>
        <v>2023</v>
      </c>
      <c r="K795" s="2" t="str">
        <f t="shared" si="71"/>
        <v>-</v>
      </c>
      <c r="AX795">
        <v>2008</v>
      </c>
      <c r="AY795">
        <v>2009</v>
      </c>
      <c r="AZ795">
        <v>2010</v>
      </c>
      <c r="BA795">
        <v>2011</v>
      </c>
      <c r="BB795">
        <v>2012</v>
      </c>
      <c r="BC795">
        <v>2013</v>
      </c>
      <c r="BD795">
        <v>2014</v>
      </c>
      <c r="BE795">
        <v>2015</v>
      </c>
      <c r="BF795">
        <v>2016</v>
      </c>
      <c r="BG795">
        <v>2017</v>
      </c>
      <c r="BH795">
        <v>2018</v>
      </c>
      <c r="BI795">
        <v>2019</v>
      </c>
      <c r="BJ795">
        <v>2020</v>
      </c>
      <c r="BK795">
        <v>2021</v>
      </c>
      <c r="BL795">
        <v>2022</v>
      </c>
      <c r="BM795">
        <v>2023</v>
      </c>
    </row>
    <row r="796" spans="1:65" ht="15" customHeight="1" x14ac:dyDescent="0.25">
      <c r="A796" t="s">
        <v>1247</v>
      </c>
      <c r="C796" s="60"/>
      <c r="D796" t="s">
        <v>2222</v>
      </c>
      <c r="E796" s="45" t="s">
        <v>2223</v>
      </c>
      <c r="G796" s="45"/>
      <c r="H796" s="45"/>
      <c r="I796">
        <f t="shared" si="72"/>
        <v>2008</v>
      </c>
      <c r="J796">
        <f t="shared" si="73"/>
        <v>2023</v>
      </c>
      <c r="K796" s="2" t="str">
        <f t="shared" si="71"/>
        <v>-</v>
      </c>
      <c r="AX796">
        <v>2008</v>
      </c>
      <c r="AY796">
        <v>2009</v>
      </c>
      <c r="AZ796">
        <v>2010</v>
      </c>
      <c r="BA796">
        <v>2011</v>
      </c>
      <c r="BB796">
        <v>2012</v>
      </c>
      <c r="BC796">
        <v>2013</v>
      </c>
      <c r="BD796">
        <v>2014</v>
      </c>
      <c r="BE796">
        <v>2015</v>
      </c>
      <c r="BF796">
        <v>2016</v>
      </c>
      <c r="BG796">
        <v>2017</v>
      </c>
      <c r="BH796">
        <v>2018</v>
      </c>
      <c r="BI796">
        <v>2019</v>
      </c>
      <c r="BJ796">
        <v>2020</v>
      </c>
      <c r="BK796">
        <v>2021</v>
      </c>
      <c r="BL796">
        <v>2022</v>
      </c>
      <c r="BM796">
        <v>2023</v>
      </c>
    </row>
    <row r="797" spans="1:65" ht="15" customHeight="1" x14ac:dyDescent="0.25">
      <c r="A797" t="s">
        <v>1247</v>
      </c>
      <c r="C797" s="60"/>
      <c r="D797" t="s">
        <v>2224</v>
      </c>
      <c r="E797" s="45" t="s">
        <v>2225</v>
      </c>
      <c r="G797" s="45"/>
      <c r="H797" s="45"/>
      <c r="I797">
        <f t="shared" si="72"/>
        <v>2008</v>
      </c>
      <c r="J797">
        <f t="shared" si="73"/>
        <v>2023</v>
      </c>
      <c r="K797" s="2" t="str">
        <f t="shared" si="71"/>
        <v>-</v>
      </c>
      <c r="AX797">
        <v>2008</v>
      </c>
      <c r="AY797">
        <v>2009</v>
      </c>
      <c r="AZ797">
        <v>2010</v>
      </c>
      <c r="BA797">
        <v>2011</v>
      </c>
      <c r="BB797">
        <v>2012</v>
      </c>
      <c r="BC797">
        <v>2013</v>
      </c>
      <c r="BD797">
        <v>2014</v>
      </c>
      <c r="BE797">
        <v>2015</v>
      </c>
      <c r="BF797">
        <v>2016</v>
      </c>
      <c r="BG797">
        <v>2017</v>
      </c>
      <c r="BH797">
        <v>2018</v>
      </c>
      <c r="BI797">
        <v>2019</v>
      </c>
      <c r="BJ797">
        <v>2020</v>
      </c>
      <c r="BK797">
        <v>2021</v>
      </c>
      <c r="BL797">
        <v>2022</v>
      </c>
      <c r="BM797">
        <v>2023</v>
      </c>
    </row>
    <row r="798" spans="1:65" ht="15" customHeight="1" x14ac:dyDescent="0.25">
      <c r="A798" t="s">
        <v>1247</v>
      </c>
      <c r="C798" s="60"/>
      <c r="D798" t="s">
        <v>2226</v>
      </c>
      <c r="E798" s="45" t="s">
        <v>2227</v>
      </c>
      <c r="G798" s="45"/>
      <c r="H798" s="45"/>
      <c r="I798">
        <f t="shared" si="72"/>
        <v>2008</v>
      </c>
      <c r="J798">
        <f t="shared" si="73"/>
        <v>2023</v>
      </c>
      <c r="K798" s="2" t="str">
        <f t="shared" si="71"/>
        <v>-</v>
      </c>
      <c r="AX798">
        <v>2008</v>
      </c>
      <c r="AY798">
        <v>2009</v>
      </c>
      <c r="AZ798">
        <v>2010</v>
      </c>
      <c r="BA798">
        <v>2011</v>
      </c>
      <c r="BB798">
        <v>2012</v>
      </c>
      <c r="BC798">
        <v>2013</v>
      </c>
      <c r="BD798">
        <v>2014</v>
      </c>
      <c r="BE798">
        <v>2015</v>
      </c>
      <c r="BF798">
        <v>2016</v>
      </c>
      <c r="BG798">
        <v>2017</v>
      </c>
      <c r="BH798">
        <v>2018</v>
      </c>
      <c r="BI798">
        <v>2019</v>
      </c>
      <c r="BJ798">
        <v>2020</v>
      </c>
      <c r="BK798">
        <v>2021</v>
      </c>
      <c r="BL798">
        <v>2022</v>
      </c>
      <c r="BM798">
        <v>2023</v>
      </c>
    </row>
    <row r="799" spans="1:65" ht="15" customHeight="1" x14ac:dyDescent="0.25">
      <c r="A799" t="s">
        <v>1247</v>
      </c>
      <c r="C799" s="60"/>
      <c r="D799" t="s">
        <v>2228</v>
      </c>
      <c r="E799" s="45" t="s">
        <v>2229</v>
      </c>
      <c r="G799" s="45"/>
      <c r="H799" s="45"/>
      <c r="I799">
        <f t="shared" si="72"/>
        <v>2008</v>
      </c>
      <c r="J799">
        <f t="shared" si="73"/>
        <v>2023</v>
      </c>
      <c r="K799" s="2" t="str">
        <f t="shared" si="71"/>
        <v>-</v>
      </c>
      <c r="AX799">
        <v>2008</v>
      </c>
      <c r="AY799">
        <v>2009</v>
      </c>
      <c r="AZ799">
        <v>2010</v>
      </c>
      <c r="BA799">
        <v>2011</v>
      </c>
      <c r="BB799">
        <v>2012</v>
      </c>
      <c r="BC799">
        <v>2013</v>
      </c>
      <c r="BD799">
        <v>2014</v>
      </c>
      <c r="BE799">
        <v>2015</v>
      </c>
      <c r="BF799">
        <v>2016</v>
      </c>
      <c r="BG799">
        <v>2017</v>
      </c>
      <c r="BH799">
        <v>2018</v>
      </c>
      <c r="BI799">
        <v>2019</v>
      </c>
      <c r="BJ799">
        <v>2020</v>
      </c>
      <c r="BK799">
        <v>2021</v>
      </c>
      <c r="BL799">
        <v>2022</v>
      </c>
      <c r="BM799">
        <v>2023</v>
      </c>
    </row>
    <row r="800" spans="1:65" ht="15" customHeight="1" x14ac:dyDescent="0.25">
      <c r="A800" t="s">
        <v>1247</v>
      </c>
      <c r="C800" s="60"/>
      <c r="D800" t="s">
        <v>2230</v>
      </c>
      <c r="E800" s="45" t="s">
        <v>2231</v>
      </c>
      <c r="G800" s="45"/>
      <c r="H800" s="45"/>
      <c r="I800">
        <f t="shared" si="72"/>
        <v>2008</v>
      </c>
      <c r="J800">
        <f t="shared" si="73"/>
        <v>2023</v>
      </c>
      <c r="K800" s="2" t="str">
        <f t="shared" si="71"/>
        <v>-</v>
      </c>
      <c r="AX800">
        <v>2008</v>
      </c>
      <c r="AY800">
        <v>2009</v>
      </c>
      <c r="AZ800">
        <v>2010</v>
      </c>
      <c r="BA800">
        <v>2011</v>
      </c>
      <c r="BB800">
        <v>2012</v>
      </c>
      <c r="BC800">
        <v>2013</v>
      </c>
      <c r="BD800">
        <v>2014</v>
      </c>
      <c r="BE800">
        <v>2015</v>
      </c>
      <c r="BF800">
        <v>2016</v>
      </c>
      <c r="BG800">
        <v>2017</v>
      </c>
      <c r="BH800">
        <v>2018</v>
      </c>
      <c r="BI800">
        <v>2019</v>
      </c>
      <c r="BJ800">
        <v>2020</v>
      </c>
      <c r="BK800">
        <v>2021</v>
      </c>
      <c r="BL800">
        <v>2022</v>
      </c>
      <c r="BM800">
        <v>2023</v>
      </c>
    </row>
    <row r="801" spans="1:65" ht="15" customHeight="1" x14ac:dyDescent="0.25">
      <c r="A801" t="s">
        <v>1247</v>
      </c>
      <c r="C801" s="60"/>
      <c r="D801" t="s">
        <v>2232</v>
      </c>
      <c r="E801" s="45" t="s">
        <v>2233</v>
      </c>
      <c r="G801" s="45"/>
      <c r="H801" s="45"/>
      <c r="I801">
        <f t="shared" si="72"/>
        <v>2008</v>
      </c>
      <c r="J801">
        <f t="shared" si="73"/>
        <v>2023</v>
      </c>
      <c r="K801" s="2" t="str">
        <f t="shared" si="71"/>
        <v>-</v>
      </c>
      <c r="AX801">
        <v>2008</v>
      </c>
      <c r="AY801">
        <v>2009</v>
      </c>
      <c r="AZ801">
        <v>2010</v>
      </c>
      <c r="BA801">
        <v>2011</v>
      </c>
      <c r="BB801">
        <v>2012</v>
      </c>
      <c r="BC801">
        <v>2013</v>
      </c>
      <c r="BD801">
        <v>2014</v>
      </c>
      <c r="BE801">
        <v>2015</v>
      </c>
      <c r="BF801">
        <v>2016</v>
      </c>
      <c r="BG801">
        <v>2017</v>
      </c>
      <c r="BH801">
        <v>2018</v>
      </c>
      <c r="BI801">
        <v>2019</v>
      </c>
      <c r="BJ801">
        <v>2020</v>
      </c>
      <c r="BK801">
        <v>2021</v>
      </c>
      <c r="BL801">
        <v>2022</v>
      </c>
      <c r="BM801">
        <v>2023</v>
      </c>
    </row>
    <row r="802" spans="1:65" ht="15" customHeight="1" x14ac:dyDescent="0.25">
      <c r="A802" t="s">
        <v>1247</v>
      </c>
      <c r="C802" s="60"/>
      <c r="D802" t="s">
        <v>2234</v>
      </c>
      <c r="E802" s="45" t="s">
        <v>2235</v>
      </c>
      <c r="G802" s="45"/>
      <c r="H802" s="45"/>
      <c r="I802">
        <f t="shared" si="72"/>
        <v>2008</v>
      </c>
      <c r="J802">
        <f t="shared" si="73"/>
        <v>2023</v>
      </c>
      <c r="K802" s="2" t="str">
        <f t="shared" si="71"/>
        <v>-</v>
      </c>
      <c r="AX802">
        <v>2008</v>
      </c>
      <c r="AY802">
        <v>2009</v>
      </c>
      <c r="AZ802">
        <v>2010</v>
      </c>
      <c r="BA802">
        <v>2011</v>
      </c>
      <c r="BB802">
        <v>2012</v>
      </c>
      <c r="BC802">
        <v>2013</v>
      </c>
      <c r="BD802">
        <v>2014</v>
      </c>
      <c r="BE802">
        <v>2015</v>
      </c>
      <c r="BF802">
        <v>2016</v>
      </c>
      <c r="BG802">
        <v>2017</v>
      </c>
      <c r="BH802">
        <v>2018</v>
      </c>
      <c r="BI802">
        <v>2019</v>
      </c>
      <c r="BJ802">
        <v>2020</v>
      </c>
      <c r="BK802">
        <v>2021</v>
      </c>
      <c r="BL802">
        <v>2022</v>
      </c>
      <c r="BM802">
        <v>2023</v>
      </c>
    </row>
    <row r="803" spans="1:65" ht="15" customHeight="1" x14ac:dyDescent="0.25">
      <c r="A803" t="s">
        <v>1247</v>
      </c>
      <c r="C803" s="60"/>
      <c r="D803" t="s">
        <v>2236</v>
      </c>
      <c r="E803" s="45" t="s">
        <v>2237</v>
      </c>
      <c r="G803" s="45"/>
      <c r="H803" s="45"/>
      <c r="I803">
        <f t="shared" si="72"/>
        <v>2008</v>
      </c>
      <c r="J803">
        <f t="shared" si="73"/>
        <v>2023</v>
      </c>
      <c r="K803" s="2" t="str">
        <f t="shared" si="71"/>
        <v>-</v>
      </c>
      <c r="AX803">
        <v>2008</v>
      </c>
      <c r="AY803">
        <v>2009</v>
      </c>
      <c r="AZ803">
        <v>2010</v>
      </c>
      <c r="BA803">
        <v>2011</v>
      </c>
      <c r="BB803">
        <v>2012</v>
      </c>
      <c r="BC803">
        <v>2013</v>
      </c>
      <c r="BD803">
        <v>2014</v>
      </c>
      <c r="BE803">
        <v>2015</v>
      </c>
      <c r="BF803">
        <v>2016</v>
      </c>
      <c r="BG803">
        <v>2017</v>
      </c>
      <c r="BH803">
        <v>2018</v>
      </c>
      <c r="BI803">
        <v>2019</v>
      </c>
      <c r="BJ803">
        <v>2020</v>
      </c>
      <c r="BK803">
        <v>2021</v>
      </c>
      <c r="BL803">
        <v>2022</v>
      </c>
      <c r="BM803">
        <v>2023</v>
      </c>
    </row>
    <row r="804" spans="1:65" ht="15" customHeight="1" x14ac:dyDescent="0.25">
      <c r="A804" t="s">
        <v>1247</v>
      </c>
      <c r="C804" s="60"/>
      <c r="D804" t="s">
        <v>2238</v>
      </c>
      <c r="E804" s="45" t="s">
        <v>2239</v>
      </c>
      <c r="G804" s="45"/>
      <c r="H804" s="45"/>
      <c r="I804">
        <f t="shared" si="72"/>
        <v>2008</v>
      </c>
      <c r="J804">
        <f t="shared" si="73"/>
        <v>2023</v>
      </c>
      <c r="K804" s="2" t="str">
        <f t="shared" si="71"/>
        <v>-</v>
      </c>
      <c r="AX804">
        <v>2008</v>
      </c>
      <c r="AY804">
        <v>2009</v>
      </c>
      <c r="AZ804">
        <v>2010</v>
      </c>
      <c r="BA804">
        <v>2011</v>
      </c>
      <c r="BB804">
        <v>2012</v>
      </c>
      <c r="BC804">
        <v>2013</v>
      </c>
      <c r="BD804">
        <v>2014</v>
      </c>
      <c r="BE804">
        <v>2015</v>
      </c>
      <c r="BF804">
        <v>2016</v>
      </c>
      <c r="BG804">
        <v>2017</v>
      </c>
      <c r="BH804">
        <v>2018</v>
      </c>
      <c r="BI804">
        <v>2019</v>
      </c>
      <c r="BJ804">
        <v>2020</v>
      </c>
      <c r="BK804">
        <v>2021</v>
      </c>
      <c r="BL804">
        <v>2022</v>
      </c>
      <c r="BM804">
        <v>2023</v>
      </c>
    </row>
    <row r="805" spans="1:65" ht="15" customHeight="1" x14ac:dyDescent="0.25">
      <c r="A805" t="s">
        <v>1247</v>
      </c>
      <c r="C805" s="60"/>
      <c r="D805" t="s">
        <v>2240</v>
      </c>
      <c r="E805" s="45" t="s">
        <v>2241</v>
      </c>
      <c r="G805" s="45"/>
      <c r="H805" s="45"/>
      <c r="I805">
        <f t="shared" si="72"/>
        <v>2008</v>
      </c>
      <c r="J805">
        <f t="shared" si="73"/>
        <v>2023</v>
      </c>
      <c r="K805" s="2" t="str">
        <f t="shared" si="71"/>
        <v>-</v>
      </c>
      <c r="AX805">
        <v>2008</v>
      </c>
      <c r="AY805">
        <v>2009</v>
      </c>
      <c r="AZ805">
        <v>2010</v>
      </c>
      <c r="BA805">
        <v>2011</v>
      </c>
      <c r="BB805">
        <v>2012</v>
      </c>
      <c r="BC805">
        <v>2013</v>
      </c>
      <c r="BD805">
        <v>2014</v>
      </c>
      <c r="BE805">
        <v>2015</v>
      </c>
      <c r="BF805">
        <v>2016</v>
      </c>
      <c r="BG805">
        <v>2017</v>
      </c>
      <c r="BH805">
        <v>2018</v>
      </c>
      <c r="BI805">
        <v>2019</v>
      </c>
      <c r="BJ805">
        <v>2020</v>
      </c>
      <c r="BK805">
        <v>2021</v>
      </c>
      <c r="BL805">
        <v>2022</v>
      </c>
      <c r="BM805">
        <v>2023</v>
      </c>
    </row>
    <row r="806" spans="1:65" ht="15" customHeight="1" x14ac:dyDescent="0.25">
      <c r="A806" t="s">
        <v>1247</v>
      </c>
      <c r="C806" s="60"/>
      <c r="D806" t="s">
        <v>2242</v>
      </c>
      <c r="E806" s="45" t="s">
        <v>2243</v>
      </c>
      <c r="G806" s="45"/>
      <c r="H806" s="45"/>
      <c r="I806">
        <f t="shared" si="72"/>
        <v>2008</v>
      </c>
      <c r="J806">
        <f t="shared" si="73"/>
        <v>2023</v>
      </c>
      <c r="K806" s="2" t="str">
        <f t="shared" si="71"/>
        <v>-</v>
      </c>
      <c r="AX806">
        <v>2008</v>
      </c>
      <c r="AY806">
        <v>2009</v>
      </c>
      <c r="AZ806">
        <v>2010</v>
      </c>
      <c r="BA806">
        <v>2011</v>
      </c>
      <c r="BB806">
        <v>2012</v>
      </c>
      <c r="BC806">
        <v>2013</v>
      </c>
      <c r="BD806">
        <v>2014</v>
      </c>
      <c r="BE806">
        <v>2015</v>
      </c>
      <c r="BF806">
        <v>2016</v>
      </c>
      <c r="BG806">
        <v>2017</v>
      </c>
      <c r="BH806">
        <v>2018</v>
      </c>
      <c r="BI806">
        <v>2019</v>
      </c>
      <c r="BJ806">
        <v>2020</v>
      </c>
      <c r="BK806">
        <v>2021</v>
      </c>
      <c r="BL806">
        <v>2022</v>
      </c>
      <c r="BM806">
        <v>2023</v>
      </c>
    </row>
    <row r="807" spans="1:65" ht="15" customHeight="1" x14ac:dyDescent="0.25">
      <c r="A807" t="s">
        <v>1247</v>
      </c>
      <c r="C807" s="60"/>
      <c r="D807" t="s">
        <v>2244</v>
      </c>
      <c r="E807" s="45" t="s">
        <v>2245</v>
      </c>
      <c r="G807" s="45"/>
      <c r="H807" s="45"/>
      <c r="I807">
        <f t="shared" si="72"/>
        <v>2008</v>
      </c>
      <c r="J807">
        <f t="shared" si="73"/>
        <v>2023</v>
      </c>
      <c r="K807" s="2" t="str">
        <f t="shared" si="71"/>
        <v>-</v>
      </c>
      <c r="AX807">
        <v>2008</v>
      </c>
      <c r="AY807">
        <v>2009</v>
      </c>
      <c r="AZ807">
        <v>2010</v>
      </c>
      <c r="BA807">
        <v>2011</v>
      </c>
      <c r="BB807">
        <v>2012</v>
      </c>
      <c r="BC807">
        <v>2013</v>
      </c>
      <c r="BD807">
        <v>2014</v>
      </c>
      <c r="BE807">
        <v>2015</v>
      </c>
      <c r="BF807">
        <v>2016</v>
      </c>
      <c r="BG807">
        <v>2017</v>
      </c>
      <c r="BH807">
        <v>2018</v>
      </c>
      <c r="BI807">
        <v>2019</v>
      </c>
      <c r="BJ807">
        <v>2020</v>
      </c>
      <c r="BK807">
        <v>2021</v>
      </c>
      <c r="BL807">
        <v>2022</v>
      </c>
      <c r="BM807">
        <v>2023</v>
      </c>
    </row>
    <row r="808" spans="1:65" ht="15" customHeight="1" x14ac:dyDescent="0.25">
      <c r="A808" t="s">
        <v>1247</v>
      </c>
      <c r="C808" s="60"/>
      <c r="D808" t="s">
        <v>2246</v>
      </c>
      <c r="E808" s="45" t="s">
        <v>2247</v>
      </c>
      <c r="G808" s="45"/>
      <c r="H808" s="45"/>
      <c r="I808">
        <f t="shared" si="72"/>
        <v>2008</v>
      </c>
      <c r="J808">
        <f t="shared" si="73"/>
        <v>2023</v>
      </c>
      <c r="K808" s="2" t="str">
        <f t="shared" si="71"/>
        <v>-</v>
      </c>
      <c r="AX808">
        <v>2008</v>
      </c>
      <c r="AY808">
        <v>2009</v>
      </c>
      <c r="AZ808">
        <v>2010</v>
      </c>
      <c r="BA808">
        <v>2011</v>
      </c>
      <c r="BB808">
        <v>2012</v>
      </c>
      <c r="BC808">
        <v>2013</v>
      </c>
      <c r="BD808">
        <v>2014</v>
      </c>
      <c r="BE808">
        <v>2015</v>
      </c>
      <c r="BF808">
        <v>2016</v>
      </c>
      <c r="BG808">
        <v>2017</v>
      </c>
      <c r="BH808">
        <v>2018</v>
      </c>
      <c r="BI808">
        <v>2019</v>
      </c>
      <c r="BJ808">
        <v>2020</v>
      </c>
      <c r="BK808">
        <v>2021</v>
      </c>
      <c r="BL808">
        <v>2022</v>
      </c>
      <c r="BM808">
        <v>2023</v>
      </c>
    </row>
    <row r="809" spans="1:65" ht="15" customHeight="1" x14ac:dyDescent="0.25">
      <c r="A809" t="s">
        <v>1247</v>
      </c>
      <c r="C809" s="60"/>
      <c r="D809" t="s">
        <v>283</v>
      </c>
      <c r="E809" s="45" t="s">
        <v>284</v>
      </c>
      <c r="G809" s="45" t="s">
        <v>284</v>
      </c>
      <c r="H809" s="45" t="s">
        <v>1761</v>
      </c>
      <c r="I809">
        <f t="shared" si="72"/>
        <v>1980</v>
      </c>
      <c r="J809">
        <f t="shared" si="73"/>
        <v>2007</v>
      </c>
      <c r="K809" s="2" t="str">
        <f t="shared" si="71"/>
        <v>-</v>
      </c>
      <c r="V809">
        <v>1980</v>
      </c>
      <c r="W809">
        <v>1981</v>
      </c>
      <c r="X809">
        <v>1982</v>
      </c>
      <c r="Y809">
        <v>1983</v>
      </c>
      <c r="Z809">
        <v>1984</v>
      </c>
      <c r="AA809">
        <v>1985</v>
      </c>
      <c r="AB809">
        <v>1986</v>
      </c>
      <c r="AC809">
        <v>1987</v>
      </c>
      <c r="AD809">
        <v>1988</v>
      </c>
      <c r="AE809">
        <v>1989</v>
      </c>
      <c r="AF809">
        <v>1990</v>
      </c>
      <c r="AG809">
        <v>1991</v>
      </c>
      <c r="AH809">
        <v>1992</v>
      </c>
      <c r="AI809">
        <v>1993</v>
      </c>
      <c r="AJ809">
        <v>1994</v>
      </c>
      <c r="AK809">
        <v>1995</v>
      </c>
      <c r="AL809">
        <v>1996</v>
      </c>
      <c r="AM809">
        <v>1997</v>
      </c>
      <c r="AN809">
        <v>1998</v>
      </c>
      <c r="AO809">
        <v>1999</v>
      </c>
      <c r="AP809">
        <v>2000</v>
      </c>
      <c r="AQ809">
        <v>2001</v>
      </c>
      <c r="AR809">
        <v>2002</v>
      </c>
      <c r="AS809">
        <v>2003</v>
      </c>
      <c r="AT809">
        <v>2004</v>
      </c>
      <c r="AU809">
        <v>2005</v>
      </c>
      <c r="AV809">
        <v>2006</v>
      </c>
      <c r="AW809">
        <v>2007</v>
      </c>
    </row>
    <row r="810" spans="1:65" ht="15" customHeight="1" x14ac:dyDescent="0.25">
      <c r="A810" t="s">
        <v>1247</v>
      </c>
      <c r="C810" s="60"/>
      <c r="D810" t="s">
        <v>285</v>
      </c>
      <c r="E810" s="45" t="s">
        <v>286</v>
      </c>
      <c r="G810" s="45" t="s">
        <v>286</v>
      </c>
      <c r="H810" s="45" t="s">
        <v>1763</v>
      </c>
      <c r="I810">
        <f t="shared" si="72"/>
        <v>1980</v>
      </c>
      <c r="J810">
        <f t="shared" si="73"/>
        <v>2023</v>
      </c>
      <c r="K810" s="2" t="str">
        <f t="shared" si="71"/>
        <v>-</v>
      </c>
      <c r="V810">
        <v>1980</v>
      </c>
      <c r="W810">
        <v>1981</v>
      </c>
      <c r="X810">
        <v>1982</v>
      </c>
      <c r="Y810">
        <v>1983</v>
      </c>
      <c r="Z810">
        <v>1984</v>
      </c>
      <c r="AA810">
        <v>1985</v>
      </c>
      <c r="AB810">
        <v>1986</v>
      </c>
      <c r="AC810">
        <v>1987</v>
      </c>
      <c r="AD810">
        <v>1988</v>
      </c>
      <c r="AE810">
        <v>1989</v>
      </c>
      <c r="AF810">
        <v>1990</v>
      </c>
      <c r="AG810">
        <v>1991</v>
      </c>
      <c r="AH810">
        <v>1992</v>
      </c>
      <c r="AI810">
        <v>1993</v>
      </c>
      <c r="AJ810">
        <v>1994</v>
      </c>
      <c r="AK810">
        <v>1995</v>
      </c>
      <c r="AL810">
        <v>1996</v>
      </c>
      <c r="AM810">
        <v>1997</v>
      </c>
      <c r="AN810">
        <v>1998</v>
      </c>
      <c r="AO810">
        <v>1999</v>
      </c>
      <c r="AP810">
        <v>2000</v>
      </c>
      <c r="AQ810">
        <v>2001</v>
      </c>
      <c r="AR810">
        <v>2002</v>
      </c>
      <c r="AS810">
        <v>2003</v>
      </c>
      <c r="AT810">
        <v>2004</v>
      </c>
      <c r="AU810">
        <v>2005</v>
      </c>
      <c r="AV810">
        <v>2006</v>
      </c>
      <c r="AW810">
        <v>2007</v>
      </c>
      <c r="AX810">
        <v>2008</v>
      </c>
      <c r="AY810">
        <v>2009</v>
      </c>
      <c r="AZ810">
        <v>2010</v>
      </c>
      <c r="BA810">
        <v>2011</v>
      </c>
      <c r="BB810">
        <v>2012</v>
      </c>
      <c r="BC810">
        <v>2013</v>
      </c>
      <c r="BD810">
        <v>2014</v>
      </c>
      <c r="BE810">
        <v>2015</v>
      </c>
      <c r="BF810">
        <v>2016</v>
      </c>
      <c r="BG810">
        <v>2017</v>
      </c>
      <c r="BH810">
        <v>2018</v>
      </c>
      <c r="BI810">
        <v>2019</v>
      </c>
      <c r="BJ810">
        <v>2020</v>
      </c>
      <c r="BK810">
        <v>2021</v>
      </c>
      <c r="BL810">
        <v>2022</v>
      </c>
      <c r="BM810">
        <v>2023</v>
      </c>
    </row>
    <row r="811" spans="1:65" ht="15" customHeight="1" x14ac:dyDescent="0.25">
      <c r="A811" t="s">
        <v>1247</v>
      </c>
      <c r="C811" s="60"/>
      <c r="D811" t="s">
        <v>3632</v>
      </c>
      <c r="E811" s="45" t="s">
        <v>3644</v>
      </c>
      <c r="G811" s="45"/>
      <c r="H811" s="45"/>
      <c r="I811">
        <f t="shared" ref="I811" si="80">MIN(L811:BT811)</f>
        <v>2022</v>
      </c>
      <c r="J811">
        <f t="shared" ref="J811" si="81">MAX(L811:BT811)</f>
        <v>2022</v>
      </c>
      <c r="K811" s="2" t="str">
        <f t="shared" ref="K811" si="82">IF(J811-I811+1-COUNTA(L811:BT811)=0, "-", "Yes")</f>
        <v>-</v>
      </c>
      <c r="BL811">
        <v>2022</v>
      </c>
    </row>
    <row r="812" spans="1:65" ht="15" customHeight="1" x14ac:dyDescent="0.25">
      <c r="A812" t="s">
        <v>1247</v>
      </c>
      <c r="C812" s="60"/>
      <c r="D812" t="s">
        <v>3617</v>
      </c>
      <c r="E812" s="45" t="s">
        <v>3625</v>
      </c>
      <c r="G812" s="45"/>
      <c r="H812" s="45"/>
      <c r="I812">
        <f t="shared" ref="I812" si="83">MIN(L812:BT812)</f>
        <v>2022</v>
      </c>
      <c r="J812">
        <f t="shared" ref="J812" si="84">MAX(L812:BT812)</f>
        <v>2023</v>
      </c>
      <c r="K812" s="2" t="str">
        <f t="shared" ref="K812" si="85">IF(J812-I812+1-COUNTA(L812:BT812)=0, "-", "Yes")</f>
        <v>-</v>
      </c>
      <c r="BL812">
        <v>2022</v>
      </c>
      <c r="BM812">
        <v>2023</v>
      </c>
    </row>
    <row r="813" spans="1:65" ht="15" customHeight="1" x14ac:dyDescent="0.25">
      <c r="A813" t="s">
        <v>1247</v>
      </c>
      <c r="C813" s="60"/>
      <c r="D813" t="s">
        <v>287</v>
      </c>
      <c r="E813" s="45" t="s">
        <v>288</v>
      </c>
      <c r="G813" s="45" t="s">
        <v>288</v>
      </c>
      <c r="H813" s="45" t="s">
        <v>1762</v>
      </c>
      <c r="I813">
        <f t="shared" si="72"/>
        <v>1980</v>
      </c>
      <c r="J813">
        <f t="shared" si="73"/>
        <v>2023</v>
      </c>
      <c r="K813" s="2" t="str">
        <f t="shared" si="71"/>
        <v>-</v>
      </c>
      <c r="V813">
        <v>1980</v>
      </c>
      <c r="W813">
        <v>1981</v>
      </c>
      <c r="X813">
        <v>1982</v>
      </c>
      <c r="Y813">
        <v>1983</v>
      </c>
      <c r="Z813">
        <v>1984</v>
      </c>
      <c r="AA813">
        <v>1985</v>
      </c>
      <c r="AB813">
        <v>1986</v>
      </c>
      <c r="AC813">
        <v>1987</v>
      </c>
      <c r="AD813">
        <v>1988</v>
      </c>
      <c r="AE813">
        <v>1989</v>
      </c>
      <c r="AF813">
        <v>1990</v>
      </c>
      <c r="AG813">
        <v>1991</v>
      </c>
      <c r="AH813">
        <v>1992</v>
      </c>
      <c r="AI813">
        <v>1993</v>
      </c>
      <c r="AJ813">
        <v>1994</v>
      </c>
      <c r="AK813">
        <v>1995</v>
      </c>
      <c r="AL813">
        <v>1996</v>
      </c>
      <c r="AM813">
        <v>1997</v>
      </c>
      <c r="AN813">
        <v>1998</v>
      </c>
      <c r="AO813">
        <v>1999</v>
      </c>
      <c r="AP813">
        <v>2000</v>
      </c>
      <c r="AQ813">
        <v>2001</v>
      </c>
      <c r="AR813">
        <v>2002</v>
      </c>
      <c r="AS813">
        <v>2003</v>
      </c>
      <c r="AT813">
        <v>2004</v>
      </c>
      <c r="AU813">
        <v>2005</v>
      </c>
      <c r="AV813">
        <v>2006</v>
      </c>
      <c r="AW813">
        <v>2007</v>
      </c>
      <c r="AX813">
        <v>2008</v>
      </c>
      <c r="AY813">
        <v>2009</v>
      </c>
      <c r="AZ813">
        <v>2010</v>
      </c>
      <c r="BA813">
        <v>2011</v>
      </c>
      <c r="BB813">
        <v>2012</v>
      </c>
      <c r="BC813">
        <v>2013</v>
      </c>
      <c r="BD813">
        <v>2014</v>
      </c>
      <c r="BE813">
        <v>2015</v>
      </c>
      <c r="BF813">
        <v>2016</v>
      </c>
      <c r="BG813">
        <v>2017</v>
      </c>
      <c r="BH813">
        <v>2018</v>
      </c>
      <c r="BI813">
        <v>2019</v>
      </c>
      <c r="BJ813">
        <v>2020</v>
      </c>
      <c r="BK813">
        <v>2021</v>
      </c>
      <c r="BL813">
        <v>2022</v>
      </c>
      <c r="BM813">
        <v>2023</v>
      </c>
    </row>
    <row r="814" spans="1:65" ht="15" customHeight="1" x14ac:dyDescent="0.25">
      <c r="A814" t="s">
        <v>1247</v>
      </c>
      <c r="C814" s="60"/>
      <c r="D814" t="s">
        <v>289</v>
      </c>
      <c r="E814" s="45" t="s">
        <v>290</v>
      </c>
      <c r="G814" s="45" t="s">
        <v>290</v>
      </c>
      <c r="H814" s="45" t="s">
        <v>1792</v>
      </c>
      <c r="I814">
        <f t="shared" si="72"/>
        <v>1980</v>
      </c>
      <c r="J814">
        <f t="shared" si="73"/>
        <v>2023</v>
      </c>
      <c r="K814" s="2" t="str">
        <f t="shared" si="71"/>
        <v>-</v>
      </c>
      <c r="V814">
        <v>1980</v>
      </c>
      <c r="W814">
        <v>1981</v>
      </c>
      <c r="X814">
        <v>1982</v>
      </c>
      <c r="Y814">
        <v>1983</v>
      </c>
      <c r="Z814">
        <v>1984</v>
      </c>
      <c r="AA814">
        <v>1985</v>
      </c>
      <c r="AB814">
        <v>1986</v>
      </c>
      <c r="AC814">
        <v>1987</v>
      </c>
      <c r="AD814">
        <v>1988</v>
      </c>
      <c r="AE814">
        <v>1989</v>
      </c>
      <c r="AF814">
        <v>1990</v>
      </c>
      <c r="AG814">
        <v>1991</v>
      </c>
      <c r="AH814">
        <v>1992</v>
      </c>
      <c r="AI814">
        <v>1993</v>
      </c>
      <c r="AJ814">
        <v>1994</v>
      </c>
      <c r="AK814">
        <v>1995</v>
      </c>
      <c r="AL814">
        <v>1996</v>
      </c>
      <c r="AM814">
        <v>1997</v>
      </c>
      <c r="AN814">
        <v>1998</v>
      </c>
      <c r="AO814">
        <v>1999</v>
      </c>
      <c r="AP814">
        <v>2000</v>
      </c>
      <c r="AQ814">
        <v>2001</v>
      </c>
      <c r="AR814">
        <v>2002</v>
      </c>
      <c r="AS814">
        <v>2003</v>
      </c>
      <c r="AT814">
        <v>2004</v>
      </c>
      <c r="AU814">
        <v>2005</v>
      </c>
      <c r="AV814">
        <v>2006</v>
      </c>
      <c r="AW814">
        <v>2007</v>
      </c>
      <c r="AX814">
        <v>2008</v>
      </c>
      <c r="AY814">
        <v>2009</v>
      </c>
      <c r="AZ814">
        <v>2010</v>
      </c>
      <c r="BA814">
        <v>2011</v>
      </c>
      <c r="BB814">
        <v>2012</v>
      </c>
      <c r="BC814">
        <v>2013</v>
      </c>
      <c r="BD814">
        <v>2014</v>
      </c>
      <c r="BE814">
        <v>2015</v>
      </c>
      <c r="BF814">
        <v>2016</v>
      </c>
      <c r="BG814">
        <v>2017</v>
      </c>
      <c r="BH814">
        <v>2018</v>
      </c>
      <c r="BI814">
        <v>2019</v>
      </c>
      <c r="BJ814">
        <v>2020</v>
      </c>
      <c r="BK814">
        <v>2021</v>
      </c>
      <c r="BL814">
        <v>2022</v>
      </c>
      <c r="BM814">
        <v>2023</v>
      </c>
    </row>
    <row r="815" spans="1:65" ht="15" customHeight="1" x14ac:dyDescent="0.25">
      <c r="A815" t="s">
        <v>1247</v>
      </c>
      <c r="C815" s="60"/>
      <c r="D815" t="s">
        <v>1999</v>
      </c>
      <c r="E815" s="45" t="s">
        <v>2098</v>
      </c>
      <c r="G815" s="45"/>
      <c r="H815" s="45"/>
      <c r="I815">
        <f t="shared" ref="I815" si="86">MIN(L815:BT815)</f>
        <v>2022</v>
      </c>
      <c r="J815">
        <f t="shared" ref="J815" si="87">MAX(L815:BT815)</f>
        <v>2023</v>
      </c>
      <c r="K815" s="2" t="str">
        <f t="shared" ref="K815" si="88">IF(J815-I815+1-COUNTA(L815:BT815)=0, "-", "Yes")</f>
        <v>-</v>
      </c>
      <c r="BL815">
        <v>2022</v>
      </c>
      <c r="BM815">
        <v>2023</v>
      </c>
    </row>
    <row r="816" spans="1:65" ht="15" customHeight="1" x14ac:dyDescent="0.25">
      <c r="A816" t="s">
        <v>1247</v>
      </c>
      <c r="C816" s="60"/>
      <c r="D816" t="s">
        <v>201</v>
      </c>
      <c r="E816" s="45" t="s">
        <v>202</v>
      </c>
      <c r="G816" s="45" t="s">
        <v>202</v>
      </c>
      <c r="H816" s="45" t="s">
        <v>1764</v>
      </c>
      <c r="I816">
        <f t="shared" si="72"/>
        <v>1980</v>
      </c>
      <c r="J816">
        <f t="shared" si="73"/>
        <v>2007</v>
      </c>
      <c r="K816" s="2" t="str">
        <f t="shared" si="71"/>
        <v>-</v>
      </c>
      <c r="V816">
        <v>1980</v>
      </c>
      <c r="W816">
        <v>1981</v>
      </c>
      <c r="X816">
        <v>1982</v>
      </c>
      <c r="Y816">
        <v>1983</v>
      </c>
      <c r="Z816">
        <v>1984</v>
      </c>
      <c r="AA816">
        <v>1985</v>
      </c>
      <c r="AB816">
        <v>1986</v>
      </c>
      <c r="AC816">
        <v>1987</v>
      </c>
      <c r="AD816">
        <v>1988</v>
      </c>
      <c r="AE816">
        <v>1989</v>
      </c>
      <c r="AF816">
        <v>1990</v>
      </c>
      <c r="AG816">
        <v>1991</v>
      </c>
      <c r="AH816">
        <v>1992</v>
      </c>
      <c r="AI816">
        <v>1993</v>
      </c>
      <c r="AJ816">
        <v>1994</v>
      </c>
      <c r="AK816">
        <v>1995</v>
      </c>
      <c r="AL816">
        <v>1996</v>
      </c>
      <c r="AM816">
        <v>1997</v>
      </c>
      <c r="AN816">
        <v>1998</v>
      </c>
      <c r="AO816">
        <v>1999</v>
      </c>
      <c r="AP816">
        <v>2000</v>
      </c>
      <c r="AQ816">
        <v>2001</v>
      </c>
      <c r="AR816">
        <v>2002</v>
      </c>
      <c r="AS816">
        <v>2003</v>
      </c>
      <c r="AT816">
        <v>2004</v>
      </c>
      <c r="AU816">
        <v>2005</v>
      </c>
      <c r="AV816">
        <v>2006</v>
      </c>
      <c r="AW816">
        <v>2007</v>
      </c>
    </row>
    <row r="817" spans="1:65" ht="15" customHeight="1" x14ac:dyDescent="0.25">
      <c r="A817" t="s">
        <v>1247</v>
      </c>
      <c r="C817" s="60"/>
      <c r="D817" t="s">
        <v>291</v>
      </c>
      <c r="E817" s="45" t="s">
        <v>292</v>
      </c>
      <c r="G817" s="45" t="s">
        <v>576</v>
      </c>
      <c r="H817" s="45" t="s">
        <v>1709</v>
      </c>
      <c r="I817">
        <f t="shared" si="72"/>
        <v>2007</v>
      </c>
      <c r="J817">
        <f t="shared" si="73"/>
        <v>2023</v>
      </c>
      <c r="K817" s="2" t="str">
        <f t="shared" si="71"/>
        <v>-</v>
      </c>
      <c r="AW817">
        <v>2007</v>
      </c>
      <c r="AX817">
        <v>2008</v>
      </c>
      <c r="AY817">
        <v>2009</v>
      </c>
      <c r="AZ817">
        <v>2010</v>
      </c>
      <c r="BA817">
        <v>2011</v>
      </c>
      <c r="BB817">
        <v>2012</v>
      </c>
      <c r="BC817">
        <v>2013</v>
      </c>
      <c r="BD817">
        <v>2014</v>
      </c>
      <c r="BE817">
        <v>2015</v>
      </c>
      <c r="BF817">
        <v>2016</v>
      </c>
      <c r="BG817">
        <v>2017</v>
      </c>
      <c r="BH817">
        <v>2018</v>
      </c>
      <c r="BI817">
        <v>2019</v>
      </c>
      <c r="BJ817">
        <v>2020</v>
      </c>
      <c r="BK817">
        <v>2021</v>
      </c>
      <c r="BL817">
        <v>2022</v>
      </c>
      <c r="BM817">
        <v>2023</v>
      </c>
    </row>
    <row r="818" spans="1:65" ht="15" customHeight="1" x14ac:dyDescent="0.25">
      <c r="A818" t="s">
        <v>1247</v>
      </c>
      <c r="C818" s="60"/>
      <c r="D818" t="s">
        <v>3633</v>
      </c>
      <c r="E818" s="45" t="s">
        <v>3645</v>
      </c>
      <c r="G818" s="45"/>
      <c r="H818" s="45"/>
      <c r="I818">
        <f t="shared" si="72"/>
        <v>2022</v>
      </c>
      <c r="J818">
        <f t="shared" si="73"/>
        <v>2022</v>
      </c>
      <c r="K818" s="2" t="str">
        <f t="shared" si="71"/>
        <v>-</v>
      </c>
      <c r="BL818">
        <v>2022</v>
      </c>
    </row>
    <row r="819" spans="1:65" ht="15" customHeight="1" x14ac:dyDescent="0.25">
      <c r="A819" t="s">
        <v>1247</v>
      </c>
      <c r="C819" s="60"/>
      <c r="D819" t="s">
        <v>3618</v>
      </c>
      <c r="E819" s="45" t="s">
        <v>3626</v>
      </c>
      <c r="G819" s="45"/>
      <c r="H819" s="45"/>
      <c r="I819">
        <f t="shared" si="72"/>
        <v>2022</v>
      </c>
      <c r="J819">
        <f t="shared" si="73"/>
        <v>2023</v>
      </c>
      <c r="K819" s="2" t="str">
        <f t="shared" si="71"/>
        <v>-</v>
      </c>
      <c r="BL819">
        <v>2022</v>
      </c>
      <c r="BM819">
        <v>2023</v>
      </c>
    </row>
    <row r="820" spans="1:65" ht="15" customHeight="1" x14ac:dyDescent="0.25">
      <c r="A820" t="s">
        <v>1247</v>
      </c>
      <c r="C820" s="60"/>
      <c r="D820" t="s">
        <v>293</v>
      </c>
      <c r="E820" s="45" t="s">
        <v>294</v>
      </c>
      <c r="G820" s="45" t="s">
        <v>578</v>
      </c>
      <c r="H820" s="45" t="s">
        <v>1765</v>
      </c>
      <c r="I820">
        <f t="shared" si="72"/>
        <v>1980</v>
      </c>
      <c r="J820">
        <f t="shared" si="73"/>
        <v>2007</v>
      </c>
      <c r="K820" s="2" t="str">
        <f t="shared" si="71"/>
        <v>-</v>
      </c>
      <c r="V820">
        <v>1980</v>
      </c>
      <c r="W820">
        <v>1981</v>
      </c>
      <c r="X820">
        <v>1982</v>
      </c>
      <c r="Y820">
        <v>1983</v>
      </c>
      <c r="Z820">
        <v>1984</v>
      </c>
      <c r="AA820">
        <v>1985</v>
      </c>
      <c r="AB820">
        <v>1986</v>
      </c>
      <c r="AC820">
        <v>1987</v>
      </c>
      <c r="AD820">
        <v>1988</v>
      </c>
      <c r="AE820">
        <v>1989</v>
      </c>
      <c r="AF820">
        <v>1990</v>
      </c>
      <c r="AG820">
        <v>1991</v>
      </c>
      <c r="AH820">
        <v>1992</v>
      </c>
      <c r="AI820">
        <v>1993</v>
      </c>
      <c r="AJ820">
        <v>1994</v>
      </c>
      <c r="AK820">
        <v>1995</v>
      </c>
      <c r="AL820">
        <v>1996</v>
      </c>
      <c r="AM820">
        <v>1997</v>
      </c>
      <c r="AN820">
        <v>1998</v>
      </c>
      <c r="AO820">
        <v>1999</v>
      </c>
      <c r="AP820">
        <v>2000</v>
      </c>
      <c r="AQ820">
        <v>2001</v>
      </c>
      <c r="AR820">
        <v>2002</v>
      </c>
      <c r="AS820">
        <v>2003</v>
      </c>
      <c r="AT820">
        <v>2004</v>
      </c>
      <c r="AU820">
        <v>2005</v>
      </c>
      <c r="AV820">
        <v>2006</v>
      </c>
      <c r="AW820">
        <v>2007</v>
      </c>
    </row>
    <row r="821" spans="1:65" ht="15" customHeight="1" x14ac:dyDescent="0.25">
      <c r="A821" t="s">
        <v>1247</v>
      </c>
      <c r="C821" s="60"/>
      <c r="D821" t="s">
        <v>1058</v>
      </c>
      <c r="E821" s="45" t="s">
        <v>804</v>
      </c>
      <c r="G821" s="45"/>
      <c r="H821" s="45"/>
      <c r="I821">
        <f t="shared" si="72"/>
        <v>1980</v>
      </c>
      <c r="J821">
        <f t="shared" si="73"/>
        <v>2007</v>
      </c>
      <c r="K821" s="2" t="str">
        <f t="shared" si="71"/>
        <v>-</v>
      </c>
      <c r="V821">
        <v>1980</v>
      </c>
      <c r="W821">
        <v>1981</v>
      </c>
      <c r="X821">
        <v>1982</v>
      </c>
      <c r="Y821">
        <v>1983</v>
      </c>
      <c r="Z821">
        <v>1984</v>
      </c>
      <c r="AA821">
        <v>1985</v>
      </c>
      <c r="AB821">
        <v>1986</v>
      </c>
      <c r="AC821">
        <v>1987</v>
      </c>
      <c r="AD821">
        <v>1988</v>
      </c>
      <c r="AE821">
        <v>1989</v>
      </c>
      <c r="AF821">
        <v>1990</v>
      </c>
      <c r="AG821">
        <v>1991</v>
      </c>
      <c r="AH821">
        <v>1992</v>
      </c>
      <c r="AI821">
        <v>1993</v>
      </c>
      <c r="AJ821">
        <v>1994</v>
      </c>
      <c r="AK821">
        <v>1995</v>
      </c>
      <c r="AL821">
        <v>1996</v>
      </c>
      <c r="AM821">
        <v>1997</v>
      </c>
      <c r="AN821">
        <v>1998</v>
      </c>
      <c r="AO821">
        <v>1999</v>
      </c>
      <c r="AP821">
        <v>2000</v>
      </c>
      <c r="AQ821">
        <v>2001</v>
      </c>
      <c r="AR821">
        <v>2002</v>
      </c>
      <c r="AS821">
        <v>2003</v>
      </c>
      <c r="AT821">
        <v>2004</v>
      </c>
      <c r="AU821">
        <v>2005</v>
      </c>
      <c r="AV821">
        <v>2006</v>
      </c>
      <c r="AW821">
        <v>2007</v>
      </c>
    </row>
    <row r="822" spans="1:65" ht="15" customHeight="1" x14ac:dyDescent="0.25">
      <c r="A822" t="s">
        <v>1247</v>
      </c>
      <c r="C822" s="60"/>
      <c r="D822" t="s">
        <v>1060</v>
      </c>
      <c r="E822" s="45" t="s">
        <v>805</v>
      </c>
      <c r="F822" s="7" t="s">
        <v>1303</v>
      </c>
      <c r="G822" s="45"/>
      <c r="H822" s="45"/>
      <c r="I822">
        <f t="shared" si="72"/>
        <v>1980</v>
      </c>
      <c r="J822">
        <f t="shared" si="73"/>
        <v>2007</v>
      </c>
      <c r="K822" s="2" t="str">
        <f t="shared" si="71"/>
        <v>-</v>
      </c>
      <c r="V822">
        <v>1980</v>
      </c>
      <c r="W822">
        <v>1981</v>
      </c>
      <c r="X822">
        <v>1982</v>
      </c>
      <c r="Y822">
        <v>1983</v>
      </c>
      <c r="Z822">
        <v>1984</v>
      </c>
      <c r="AA822">
        <v>1985</v>
      </c>
      <c r="AB822">
        <v>1986</v>
      </c>
      <c r="AC822">
        <v>1987</v>
      </c>
      <c r="AD822">
        <v>1988</v>
      </c>
      <c r="AE822">
        <v>1989</v>
      </c>
      <c r="AF822">
        <v>1990</v>
      </c>
      <c r="AG822">
        <v>1991</v>
      </c>
      <c r="AH822">
        <v>1992</v>
      </c>
      <c r="AI822">
        <v>1993</v>
      </c>
      <c r="AJ822">
        <v>1994</v>
      </c>
      <c r="AK822">
        <v>1995</v>
      </c>
      <c r="AL822">
        <v>1996</v>
      </c>
      <c r="AM822">
        <v>1997</v>
      </c>
      <c r="AN822">
        <v>1998</v>
      </c>
      <c r="AO822">
        <v>1999</v>
      </c>
      <c r="AP822">
        <v>2000</v>
      </c>
      <c r="AQ822">
        <v>2001</v>
      </c>
      <c r="AR822">
        <v>2002</v>
      </c>
      <c r="AS822">
        <v>2003</v>
      </c>
      <c r="AT822">
        <v>2004</v>
      </c>
      <c r="AU822">
        <v>2005</v>
      </c>
      <c r="AV822">
        <v>2006</v>
      </c>
      <c r="AW822">
        <v>2007</v>
      </c>
    </row>
    <row r="823" spans="1:65" ht="15" customHeight="1" x14ac:dyDescent="0.25">
      <c r="A823" t="s">
        <v>1247</v>
      </c>
      <c r="C823" s="60"/>
      <c r="D823" t="s">
        <v>3634</v>
      </c>
      <c r="E823" s="45" t="s">
        <v>3646</v>
      </c>
      <c r="F823" s="7"/>
      <c r="G823" s="45"/>
      <c r="H823" s="45"/>
      <c r="I823">
        <f t="shared" ref="I823" si="89">MIN(L823:BT823)</f>
        <v>2022</v>
      </c>
      <c r="J823">
        <f t="shared" ref="J823" si="90">MAX(L823:BT823)</f>
        <v>2022</v>
      </c>
      <c r="K823" s="2" t="str">
        <f t="shared" ref="K823" si="91">IF(J823-I823+1-COUNTA(L823:BT823)=0, "-", "Yes")</f>
        <v>-</v>
      </c>
      <c r="BL823">
        <v>2022</v>
      </c>
    </row>
    <row r="824" spans="1:65" ht="15" customHeight="1" x14ac:dyDescent="0.25">
      <c r="A824" t="s">
        <v>1247</v>
      </c>
      <c r="C824" s="60"/>
      <c r="D824" t="s">
        <v>295</v>
      </c>
      <c r="E824" s="45" t="s">
        <v>296</v>
      </c>
      <c r="G824" s="45" t="s">
        <v>296</v>
      </c>
      <c r="H824" s="45" t="s">
        <v>1766</v>
      </c>
      <c r="I824">
        <f t="shared" si="72"/>
        <v>1981</v>
      </c>
      <c r="J824">
        <f t="shared" si="73"/>
        <v>2023</v>
      </c>
      <c r="K824" s="2" t="str">
        <f t="shared" si="71"/>
        <v>Yes</v>
      </c>
      <c r="W824">
        <v>1981</v>
      </c>
      <c r="X824">
        <v>1982</v>
      </c>
      <c r="Y824">
        <v>1983</v>
      </c>
      <c r="Z824">
        <v>1984</v>
      </c>
      <c r="AA824">
        <v>1985</v>
      </c>
      <c r="AB824">
        <v>1986</v>
      </c>
      <c r="AC824">
        <v>1987</v>
      </c>
      <c r="AD824">
        <v>1988</v>
      </c>
      <c r="AE824">
        <v>1989</v>
      </c>
      <c r="AF824">
        <v>1990</v>
      </c>
      <c r="AG824">
        <v>1991</v>
      </c>
      <c r="AH824">
        <v>1992</v>
      </c>
      <c r="AI824">
        <v>1993</v>
      </c>
      <c r="AJ824">
        <v>1994</v>
      </c>
      <c r="AK824">
        <v>1995</v>
      </c>
      <c r="AL824">
        <v>1996</v>
      </c>
      <c r="AM824">
        <v>1997</v>
      </c>
      <c r="AN824">
        <v>1998</v>
      </c>
      <c r="AO824">
        <v>1999</v>
      </c>
      <c r="AP824">
        <v>2000</v>
      </c>
      <c r="AQ824">
        <v>2001</v>
      </c>
      <c r="AR824">
        <v>2002</v>
      </c>
      <c r="AS824">
        <v>2003</v>
      </c>
      <c r="AT824">
        <v>2004</v>
      </c>
      <c r="AU824">
        <v>2005</v>
      </c>
      <c r="AV824">
        <v>2006</v>
      </c>
      <c r="AW824">
        <v>2007</v>
      </c>
      <c r="BG824">
        <v>2017</v>
      </c>
      <c r="BH824">
        <v>2018</v>
      </c>
      <c r="BI824">
        <v>2019</v>
      </c>
      <c r="BJ824">
        <v>2020</v>
      </c>
      <c r="BK824">
        <v>2021</v>
      </c>
      <c r="BL824">
        <v>2022</v>
      </c>
      <c r="BM824">
        <v>2023</v>
      </c>
    </row>
    <row r="825" spans="1:65" ht="15" customHeight="1" x14ac:dyDescent="0.25">
      <c r="A825" t="s">
        <v>1247</v>
      </c>
      <c r="C825" s="60"/>
      <c r="D825" t="s">
        <v>2248</v>
      </c>
      <c r="E825" s="45" t="s">
        <v>300</v>
      </c>
      <c r="G825" s="45"/>
      <c r="H825" s="45"/>
      <c r="I825">
        <f t="shared" si="72"/>
        <v>2009</v>
      </c>
      <c r="J825">
        <f t="shared" si="73"/>
        <v>2016</v>
      </c>
      <c r="K825" s="2" t="str">
        <f t="shared" ref="K825:K896" si="92">IF(J825-I825+1-COUNTA(L825:BT825)=0, "-", "Yes")</f>
        <v>-</v>
      </c>
      <c r="AY825">
        <v>2009</v>
      </c>
      <c r="AZ825">
        <v>2010</v>
      </c>
      <c r="BA825">
        <v>2011</v>
      </c>
      <c r="BB825">
        <v>2012</v>
      </c>
      <c r="BC825">
        <v>2013</v>
      </c>
      <c r="BD825">
        <v>2014</v>
      </c>
      <c r="BE825">
        <v>2015</v>
      </c>
      <c r="BF825">
        <v>2016</v>
      </c>
    </row>
    <row r="826" spans="1:65" ht="15" customHeight="1" x14ac:dyDescent="0.25">
      <c r="A826" t="s">
        <v>1247</v>
      </c>
      <c r="C826" s="60"/>
      <c r="D826" t="s">
        <v>297</v>
      </c>
      <c r="E826" s="45" t="s">
        <v>298</v>
      </c>
      <c r="G826" s="45" t="s">
        <v>1767</v>
      </c>
      <c r="H826" s="45" t="s">
        <v>1793</v>
      </c>
      <c r="I826">
        <f t="shared" ref="I826:I897" si="93">MIN(L826:BT826)</f>
        <v>2003</v>
      </c>
      <c r="J826">
        <f t="shared" si="73"/>
        <v>2007</v>
      </c>
      <c r="K826" s="2" t="str">
        <f t="shared" si="92"/>
        <v>-</v>
      </c>
      <c r="AS826">
        <v>2003</v>
      </c>
      <c r="AT826">
        <v>2004</v>
      </c>
      <c r="AU826">
        <v>2005</v>
      </c>
      <c r="AV826">
        <v>2006</v>
      </c>
      <c r="AW826">
        <v>2007</v>
      </c>
    </row>
    <row r="827" spans="1:65" ht="15" customHeight="1" x14ac:dyDescent="0.25">
      <c r="A827" t="s">
        <v>1247</v>
      </c>
      <c r="C827" s="60"/>
      <c r="D827" t="s">
        <v>299</v>
      </c>
      <c r="E827" s="45" t="s">
        <v>300</v>
      </c>
      <c r="G827" s="45" t="s">
        <v>1768</v>
      </c>
      <c r="H827" s="45" t="s">
        <v>1794</v>
      </c>
      <c r="I827">
        <f t="shared" si="93"/>
        <v>2007</v>
      </c>
      <c r="J827">
        <f t="shared" si="73"/>
        <v>2007</v>
      </c>
      <c r="K827" s="2" t="str">
        <f t="shared" si="92"/>
        <v>-</v>
      </c>
      <c r="AW827">
        <v>2007</v>
      </c>
    </row>
    <row r="828" spans="1:65" ht="15" customHeight="1" x14ac:dyDescent="0.25">
      <c r="A828" t="s">
        <v>1247</v>
      </c>
      <c r="C828" s="60"/>
      <c r="D828" t="s">
        <v>301</v>
      </c>
      <c r="E828" s="45" t="s">
        <v>302</v>
      </c>
      <c r="G828" s="45" t="s">
        <v>1769</v>
      </c>
      <c r="H828" s="45" t="s">
        <v>1770</v>
      </c>
      <c r="I828">
        <f t="shared" si="93"/>
        <v>1980</v>
      </c>
      <c r="J828">
        <f t="shared" si="73"/>
        <v>2003</v>
      </c>
      <c r="K828" s="2" t="str">
        <f t="shared" si="92"/>
        <v>-</v>
      </c>
      <c r="V828">
        <v>1980</v>
      </c>
      <c r="W828">
        <v>1981</v>
      </c>
      <c r="X828">
        <v>1982</v>
      </c>
      <c r="Y828">
        <v>1983</v>
      </c>
      <c r="Z828">
        <v>1984</v>
      </c>
      <c r="AA828">
        <v>1985</v>
      </c>
      <c r="AB828">
        <v>1986</v>
      </c>
      <c r="AC828">
        <v>1987</v>
      </c>
      <c r="AD828">
        <v>1988</v>
      </c>
      <c r="AE828">
        <v>1989</v>
      </c>
      <c r="AF828">
        <v>1990</v>
      </c>
      <c r="AG828">
        <v>1991</v>
      </c>
      <c r="AH828">
        <v>1992</v>
      </c>
      <c r="AI828">
        <v>1993</v>
      </c>
      <c r="AJ828">
        <v>1994</v>
      </c>
      <c r="AK828">
        <v>1995</v>
      </c>
      <c r="AL828">
        <v>1996</v>
      </c>
      <c r="AM828">
        <v>1997</v>
      </c>
      <c r="AN828">
        <v>1998</v>
      </c>
      <c r="AO828">
        <v>1999</v>
      </c>
      <c r="AP828">
        <v>2000</v>
      </c>
      <c r="AQ828">
        <v>2001</v>
      </c>
      <c r="AR828">
        <v>2002</v>
      </c>
      <c r="AS828">
        <v>2003</v>
      </c>
    </row>
    <row r="829" spans="1:65" ht="15" customHeight="1" x14ac:dyDescent="0.25">
      <c r="A829" t="s">
        <v>1247</v>
      </c>
      <c r="C829" s="60"/>
      <c r="D829" t="s">
        <v>2100</v>
      </c>
      <c r="E829" s="45" t="s">
        <v>2100</v>
      </c>
      <c r="G829" s="45"/>
      <c r="H829" s="45"/>
      <c r="I829">
        <f t="shared" si="93"/>
        <v>2008</v>
      </c>
      <c r="J829">
        <f t="shared" si="73"/>
        <v>2023</v>
      </c>
      <c r="K829" s="2" t="str">
        <f t="shared" si="92"/>
        <v>-</v>
      </c>
      <c r="AX829">
        <v>2008</v>
      </c>
      <c r="AY829">
        <v>2009</v>
      </c>
      <c r="AZ829">
        <v>2010</v>
      </c>
      <c r="BA829">
        <v>2011</v>
      </c>
      <c r="BB829">
        <v>2012</v>
      </c>
      <c r="BC829">
        <v>2013</v>
      </c>
      <c r="BD829">
        <v>2014</v>
      </c>
      <c r="BE829">
        <v>2015</v>
      </c>
      <c r="BF829">
        <v>2016</v>
      </c>
      <c r="BG829">
        <v>2017</v>
      </c>
      <c r="BH829">
        <v>2018</v>
      </c>
      <c r="BI829">
        <v>2019</v>
      </c>
      <c r="BJ829">
        <v>2020</v>
      </c>
      <c r="BK829">
        <v>2021</v>
      </c>
      <c r="BL829">
        <v>2022</v>
      </c>
      <c r="BM829">
        <v>2023</v>
      </c>
    </row>
    <row r="830" spans="1:65" ht="15" customHeight="1" x14ac:dyDescent="0.25">
      <c r="A830" t="s">
        <v>1247</v>
      </c>
      <c r="C830" s="60"/>
      <c r="D830" t="s">
        <v>151</v>
      </c>
      <c r="E830" s="45" t="s">
        <v>303</v>
      </c>
      <c r="F830" s="7" t="s">
        <v>1303</v>
      </c>
      <c r="G830" s="46" t="s">
        <v>1361</v>
      </c>
      <c r="H830" s="46" t="s">
        <v>1360</v>
      </c>
      <c r="I830">
        <f t="shared" si="93"/>
        <v>2007</v>
      </c>
      <c r="J830">
        <f t="shared" si="73"/>
        <v>2023</v>
      </c>
      <c r="K830" s="2" t="str">
        <f t="shared" si="92"/>
        <v>Yes</v>
      </c>
      <c r="AW830">
        <v>2007</v>
      </c>
      <c r="AX830">
        <v>2008</v>
      </c>
      <c r="AY830">
        <v>2009</v>
      </c>
      <c r="AZ830">
        <v>2010</v>
      </c>
      <c r="BA830">
        <v>2011</v>
      </c>
      <c r="BB830">
        <v>2012</v>
      </c>
      <c r="BC830">
        <v>2013</v>
      </c>
      <c r="BH830">
        <v>2018</v>
      </c>
      <c r="BI830">
        <v>2019</v>
      </c>
      <c r="BJ830">
        <v>2020</v>
      </c>
      <c r="BK830">
        <v>2021</v>
      </c>
      <c r="BL830">
        <v>2022</v>
      </c>
      <c r="BM830">
        <v>2023</v>
      </c>
    </row>
    <row r="831" spans="1:65" ht="15" customHeight="1" x14ac:dyDescent="0.25">
      <c r="A831" t="s">
        <v>1247</v>
      </c>
      <c r="C831" s="60"/>
      <c r="D831" t="s">
        <v>3635</v>
      </c>
      <c r="E831" s="45" t="s">
        <v>3645</v>
      </c>
      <c r="F831" s="7"/>
      <c r="G831" s="46"/>
      <c r="H831" s="46"/>
      <c r="I831">
        <f t="shared" ref="I831" si="94">MIN(L831:BT831)</f>
        <v>2022</v>
      </c>
      <c r="J831">
        <f t="shared" ref="J831" si="95">MAX(L831:BT831)</f>
        <v>2022</v>
      </c>
      <c r="K831" s="2" t="str">
        <f t="shared" ref="K831" si="96">IF(J831-I831+1-COUNTA(L831:BT831)=0, "-", "Yes")</f>
        <v>-</v>
      </c>
      <c r="BL831">
        <v>2022</v>
      </c>
    </row>
    <row r="832" spans="1:65" ht="15" customHeight="1" x14ac:dyDescent="0.25">
      <c r="A832" t="s">
        <v>1247</v>
      </c>
      <c r="C832" s="60"/>
      <c r="D832" t="s">
        <v>3619</v>
      </c>
      <c r="E832" s="45" t="s">
        <v>3627</v>
      </c>
      <c r="F832" s="7"/>
      <c r="G832" s="46"/>
      <c r="H832" s="46"/>
      <c r="I832">
        <f t="shared" ref="I832" si="97">MIN(L832:BT832)</f>
        <v>2022</v>
      </c>
      <c r="J832">
        <f t="shared" ref="J832" si="98">MAX(L832:BT832)</f>
        <v>2023</v>
      </c>
      <c r="K832" s="2" t="str">
        <f t="shared" ref="K832" si="99">IF(J832-I832+1-COUNTA(L832:BT832)=0, "-", "Yes")</f>
        <v>-</v>
      </c>
      <c r="BL832">
        <v>2022</v>
      </c>
      <c r="BM832">
        <v>2023</v>
      </c>
    </row>
    <row r="833" spans="1:65" ht="15" customHeight="1" x14ac:dyDescent="0.25">
      <c r="A833" t="s">
        <v>1247</v>
      </c>
      <c r="C833" s="60"/>
      <c r="D833" t="s">
        <v>304</v>
      </c>
      <c r="E833" s="45" t="s">
        <v>305</v>
      </c>
      <c r="G833" s="45" t="s">
        <v>305</v>
      </c>
      <c r="H833" s="45" t="s">
        <v>1771</v>
      </c>
      <c r="I833">
        <f t="shared" si="93"/>
        <v>1980</v>
      </c>
      <c r="J833">
        <f t="shared" si="73"/>
        <v>2007</v>
      </c>
      <c r="K833" s="2" t="str">
        <f t="shared" si="92"/>
        <v>-</v>
      </c>
      <c r="V833">
        <v>1980</v>
      </c>
      <c r="W833">
        <v>1981</v>
      </c>
      <c r="X833">
        <v>1982</v>
      </c>
      <c r="Y833">
        <v>1983</v>
      </c>
      <c r="Z833">
        <v>1984</v>
      </c>
      <c r="AA833">
        <v>1985</v>
      </c>
      <c r="AB833">
        <v>1986</v>
      </c>
      <c r="AC833">
        <v>1987</v>
      </c>
      <c r="AD833">
        <v>1988</v>
      </c>
      <c r="AE833">
        <v>1989</v>
      </c>
      <c r="AF833">
        <v>1990</v>
      </c>
      <c r="AG833">
        <v>1991</v>
      </c>
      <c r="AH833">
        <v>1992</v>
      </c>
      <c r="AI833">
        <v>1993</v>
      </c>
      <c r="AJ833">
        <v>1994</v>
      </c>
      <c r="AK833">
        <v>1995</v>
      </c>
      <c r="AL833">
        <v>1996</v>
      </c>
      <c r="AM833">
        <v>1997</v>
      </c>
      <c r="AN833">
        <v>1998</v>
      </c>
      <c r="AO833">
        <v>1999</v>
      </c>
      <c r="AP833">
        <v>2000</v>
      </c>
      <c r="AQ833">
        <v>2001</v>
      </c>
      <c r="AR833">
        <v>2002</v>
      </c>
      <c r="AS833">
        <v>2003</v>
      </c>
      <c r="AT833">
        <v>2004</v>
      </c>
      <c r="AU833">
        <v>2005</v>
      </c>
      <c r="AV833">
        <v>2006</v>
      </c>
      <c r="AW833">
        <v>2007</v>
      </c>
    </row>
    <row r="834" spans="1:65" ht="15" customHeight="1" x14ac:dyDescent="0.25">
      <c r="A834" t="s">
        <v>1247</v>
      </c>
      <c r="C834" s="60"/>
      <c r="D834" t="s">
        <v>306</v>
      </c>
      <c r="E834" s="45" t="s">
        <v>307</v>
      </c>
      <c r="G834" s="45" t="s">
        <v>307</v>
      </c>
      <c r="H834" s="45" t="s">
        <v>1772</v>
      </c>
      <c r="I834">
        <f t="shared" si="93"/>
        <v>1980</v>
      </c>
      <c r="J834">
        <f t="shared" si="73"/>
        <v>2022</v>
      </c>
      <c r="K834" s="2" t="str">
        <f t="shared" si="92"/>
        <v>Yes</v>
      </c>
      <c r="V834">
        <v>1980</v>
      </c>
      <c r="W834">
        <v>1981</v>
      </c>
      <c r="X834">
        <v>1982</v>
      </c>
      <c r="Y834">
        <v>1983</v>
      </c>
      <c r="Z834">
        <v>1984</v>
      </c>
      <c r="AA834">
        <v>1985</v>
      </c>
      <c r="AB834">
        <v>1986</v>
      </c>
      <c r="AC834">
        <v>1987</v>
      </c>
      <c r="AD834">
        <v>1988</v>
      </c>
      <c r="AE834">
        <v>1989</v>
      </c>
      <c r="AF834">
        <v>1990</v>
      </c>
      <c r="AG834">
        <v>1991</v>
      </c>
      <c r="AH834">
        <v>1992</v>
      </c>
      <c r="AI834">
        <v>1993</v>
      </c>
      <c r="AJ834">
        <v>1994</v>
      </c>
      <c r="AK834">
        <v>1995</v>
      </c>
      <c r="AL834">
        <v>1996</v>
      </c>
      <c r="AM834">
        <v>1997</v>
      </c>
      <c r="AN834">
        <v>1998</v>
      </c>
      <c r="AO834">
        <v>1999</v>
      </c>
      <c r="AP834">
        <v>2000</v>
      </c>
      <c r="AQ834">
        <v>2001</v>
      </c>
      <c r="AR834">
        <v>2002</v>
      </c>
      <c r="AS834">
        <v>2003</v>
      </c>
      <c r="AT834">
        <v>2004</v>
      </c>
      <c r="AU834">
        <v>2005</v>
      </c>
      <c r="AV834">
        <v>2006</v>
      </c>
      <c r="AW834">
        <v>2007</v>
      </c>
      <c r="BL834">
        <v>2022</v>
      </c>
    </row>
    <row r="835" spans="1:65" ht="15" customHeight="1" x14ac:dyDescent="0.25">
      <c r="A835" t="s">
        <v>1247</v>
      </c>
      <c r="C835" s="60"/>
      <c r="D835" t="s">
        <v>308</v>
      </c>
      <c r="E835" s="45" t="s">
        <v>309</v>
      </c>
      <c r="G835" s="45" t="s">
        <v>309</v>
      </c>
      <c r="H835" s="45" t="s">
        <v>1773</v>
      </c>
      <c r="I835">
        <f t="shared" si="93"/>
        <v>1980</v>
      </c>
      <c r="J835">
        <f t="shared" si="73"/>
        <v>2023</v>
      </c>
      <c r="K835" s="2" t="str">
        <f t="shared" si="92"/>
        <v>-</v>
      </c>
      <c r="V835">
        <v>1980</v>
      </c>
      <c r="W835">
        <v>1981</v>
      </c>
      <c r="X835">
        <v>1982</v>
      </c>
      <c r="Y835">
        <v>1983</v>
      </c>
      <c r="Z835">
        <v>1984</v>
      </c>
      <c r="AA835">
        <v>1985</v>
      </c>
      <c r="AB835">
        <v>1986</v>
      </c>
      <c r="AC835">
        <v>1987</v>
      </c>
      <c r="AD835">
        <v>1988</v>
      </c>
      <c r="AE835">
        <v>1989</v>
      </c>
      <c r="AF835">
        <v>1990</v>
      </c>
      <c r="AG835">
        <v>1991</v>
      </c>
      <c r="AH835">
        <v>1992</v>
      </c>
      <c r="AI835">
        <v>1993</v>
      </c>
      <c r="AJ835">
        <v>1994</v>
      </c>
      <c r="AK835">
        <v>1995</v>
      </c>
      <c r="AL835">
        <v>1996</v>
      </c>
      <c r="AM835">
        <v>1997</v>
      </c>
      <c r="AN835">
        <v>1998</v>
      </c>
      <c r="AO835">
        <v>1999</v>
      </c>
      <c r="AP835">
        <v>2000</v>
      </c>
      <c r="AQ835">
        <v>2001</v>
      </c>
      <c r="AR835">
        <v>2002</v>
      </c>
      <c r="AS835">
        <v>2003</v>
      </c>
      <c r="AT835">
        <v>2004</v>
      </c>
      <c r="AU835">
        <v>2005</v>
      </c>
      <c r="AV835">
        <v>2006</v>
      </c>
      <c r="AW835">
        <v>2007</v>
      </c>
      <c r="AX835">
        <v>2008</v>
      </c>
      <c r="AY835">
        <v>2009</v>
      </c>
      <c r="AZ835">
        <v>2010</v>
      </c>
      <c r="BA835">
        <v>2011</v>
      </c>
      <c r="BB835">
        <v>2012</v>
      </c>
      <c r="BC835">
        <v>2013</v>
      </c>
      <c r="BD835">
        <v>2014</v>
      </c>
      <c r="BE835">
        <v>2015</v>
      </c>
      <c r="BF835">
        <v>2016</v>
      </c>
      <c r="BG835">
        <v>2017</v>
      </c>
      <c r="BH835">
        <v>2018</v>
      </c>
      <c r="BI835">
        <v>2019</v>
      </c>
      <c r="BJ835">
        <v>2020</v>
      </c>
      <c r="BK835">
        <v>2021</v>
      </c>
      <c r="BL835">
        <v>2022</v>
      </c>
      <c r="BM835">
        <v>2023</v>
      </c>
    </row>
    <row r="836" spans="1:65" ht="15" customHeight="1" x14ac:dyDescent="0.25">
      <c r="A836" t="s">
        <v>1247</v>
      </c>
      <c r="C836" s="60"/>
      <c r="D836" t="s">
        <v>3636</v>
      </c>
      <c r="E836" s="45" t="s">
        <v>3647</v>
      </c>
      <c r="G836" s="45"/>
      <c r="H836" s="45"/>
      <c r="I836">
        <f t="shared" ref="I836" si="100">MIN(L836:BT836)</f>
        <v>2022</v>
      </c>
      <c r="J836">
        <f t="shared" ref="J836" si="101">MAX(L836:BT836)</f>
        <v>2022</v>
      </c>
      <c r="K836" s="2" t="str">
        <f t="shared" ref="K836" si="102">IF(J836-I836+1-COUNTA(L836:BT836)=0, "-", "Yes")</f>
        <v>-</v>
      </c>
      <c r="BL836">
        <v>2022</v>
      </c>
    </row>
    <row r="837" spans="1:65" ht="15" customHeight="1" x14ac:dyDescent="0.25">
      <c r="A837" t="s">
        <v>1247</v>
      </c>
      <c r="C837" s="60"/>
      <c r="D837" t="s">
        <v>3620</v>
      </c>
      <c r="E837" s="45" t="s">
        <v>3628</v>
      </c>
      <c r="G837" s="45"/>
      <c r="H837" s="45"/>
      <c r="I837">
        <f t="shared" ref="I837:I839" si="103">MIN(L837:BT837)</f>
        <v>2022</v>
      </c>
      <c r="J837">
        <f t="shared" ref="J837:J839" si="104">MAX(L837:BT837)</f>
        <v>2023</v>
      </c>
      <c r="K837" s="2" t="str">
        <f t="shared" ref="K837:K839" si="105">IF(J837-I837+1-COUNTA(L837:BT837)=0, "-", "Yes")</f>
        <v>-</v>
      </c>
      <c r="BL837">
        <v>2022</v>
      </c>
      <c r="BM837">
        <v>2023</v>
      </c>
    </row>
    <row r="838" spans="1:65" ht="15" customHeight="1" x14ac:dyDescent="0.25">
      <c r="A838" t="s">
        <v>1247</v>
      </c>
      <c r="C838" s="60"/>
      <c r="D838" t="s">
        <v>3637</v>
      </c>
      <c r="E838" s="45" t="s">
        <v>3648</v>
      </c>
      <c r="G838" s="45"/>
      <c r="H838" s="45"/>
      <c r="I838">
        <f t="shared" si="103"/>
        <v>2022</v>
      </c>
      <c r="J838">
        <f t="shared" si="104"/>
        <v>2022</v>
      </c>
      <c r="K838" s="2" t="str">
        <f t="shared" si="105"/>
        <v>-</v>
      </c>
      <c r="BL838">
        <v>2022</v>
      </c>
    </row>
    <row r="839" spans="1:65" ht="15" customHeight="1" x14ac:dyDescent="0.25">
      <c r="A839" t="s">
        <v>1247</v>
      </c>
      <c r="C839" s="60"/>
      <c r="D839" t="s">
        <v>3621</v>
      </c>
      <c r="E839" s="45" t="s">
        <v>3629</v>
      </c>
      <c r="G839" s="45"/>
      <c r="H839" s="45"/>
      <c r="I839">
        <f t="shared" si="103"/>
        <v>2022</v>
      </c>
      <c r="J839">
        <f t="shared" si="104"/>
        <v>2023</v>
      </c>
      <c r="K839" s="2" t="str">
        <f t="shared" si="105"/>
        <v>-</v>
      </c>
      <c r="BL839">
        <v>2022</v>
      </c>
      <c r="BM839">
        <v>2023</v>
      </c>
    </row>
    <row r="840" spans="1:65" ht="15" customHeight="1" x14ac:dyDescent="0.25">
      <c r="A840" t="s">
        <v>1247</v>
      </c>
      <c r="C840" s="60"/>
      <c r="D840" t="s">
        <v>47</v>
      </c>
      <c r="E840" s="45" t="s">
        <v>2249</v>
      </c>
      <c r="G840" s="45"/>
      <c r="H840" s="45"/>
      <c r="I840">
        <f t="shared" si="93"/>
        <v>2008</v>
      </c>
      <c r="J840">
        <f t="shared" si="73"/>
        <v>2023</v>
      </c>
      <c r="K840" s="2" t="str">
        <f t="shared" si="92"/>
        <v>-</v>
      </c>
      <c r="AX840">
        <v>2008</v>
      </c>
      <c r="AY840">
        <v>2009</v>
      </c>
      <c r="AZ840">
        <v>2010</v>
      </c>
      <c r="BA840">
        <v>2011</v>
      </c>
      <c r="BB840">
        <v>2012</v>
      </c>
      <c r="BC840">
        <v>2013</v>
      </c>
      <c r="BD840">
        <v>2014</v>
      </c>
      <c r="BE840">
        <v>2015</v>
      </c>
      <c r="BF840">
        <v>2016</v>
      </c>
      <c r="BG840">
        <v>2017</v>
      </c>
      <c r="BH840">
        <v>2018</v>
      </c>
      <c r="BI840">
        <v>2019</v>
      </c>
      <c r="BJ840">
        <v>2020</v>
      </c>
      <c r="BK840">
        <v>2021</v>
      </c>
      <c r="BL840">
        <v>2022</v>
      </c>
      <c r="BM840">
        <v>2023</v>
      </c>
    </row>
    <row r="841" spans="1:65" ht="15" customHeight="1" x14ac:dyDescent="0.25">
      <c r="A841" t="s">
        <v>1247</v>
      </c>
      <c r="C841" s="60"/>
      <c r="D841" t="s">
        <v>2250</v>
      </c>
      <c r="E841" s="45" t="s">
        <v>2251</v>
      </c>
      <c r="G841" s="45"/>
      <c r="H841" s="45"/>
      <c r="I841">
        <f t="shared" si="93"/>
        <v>2008</v>
      </c>
      <c r="J841">
        <f t="shared" si="73"/>
        <v>2023</v>
      </c>
      <c r="K841" s="2" t="str">
        <f t="shared" si="92"/>
        <v>-</v>
      </c>
      <c r="AX841">
        <v>2008</v>
      </c>
      <c r="AY841">
        <v>2009</v>
      </c>
      <c r="AZ841">
        <v>2010</v>
      </c>
      <c r="BA841">
        <v>2011</v>
      </c>
      <c r="BB841">
        <v>2012</v>
      </c>
      <c r="BC841">
        <v>2013</v>
      </c>
      <c r="BD841">
        <v>2014</v>
      </c>
      <c r="BE841">
        <v>2015</v>
      </c>
      <c r="BF841">
        <v>2016</v>
      </c>
      <c r="BG841">
        <v>2017</v>
      </c>
      <c r="BH841">
        <v>2018</v>
      </c>
      <c r="BI841">
        <v>2019</v>
      </c>
      <c r="BJ841">
        <v>2020</v>
      </c>
      <c r="BK841">
        <v>2021</v>
      </c>
      <c r="BL841">
        <v>2022</v>
      </c>
      <c r="BM841">
        <v>2023</v>
      </c>
    </row>
    <row r="842" spans="1:65" ht="15" customHeight="1" x14ac:dyDescent="0.25">
      <c r="A842" t="s">
        <v>1247</v>
      </c>
      <c r="C842" s="60"/>
      <c r="D842" t="s">
        <v>2252</v>
      </c>
      <c r="E842" s="45" t="s">
        <v>2253</v>
      </c>
      <c r="G842" s="45"/>
      <c r="H842" s="45"/>
      <c r="I842">
        <f t="shared" si="93"/>
        <v>2008</v>
      </c>
      <c r="J842">
        <f t="shared" si="73"/>
        <v>2023</v>
      </c>
      <c r="K842" s="2" t="str">
        <f t="shared" si="92"/>
        <v>-</v>
      </c>
      <c r="AX842">
        <v>2008</v>
      </c>
      <c r="AY842">
        <v>2009</v>
      </c>
      <c r="AZ842">
        <v>2010</v>
      </c>
      <c r="BA842">
        <v>2011</v>
      </c>
      <c r="BB842">
        <v>2012</v>
      </c>
      <c r="BC842">
        <v>2013</v>
      </c>
      <c r="BD842">
        <v>2014</v>
      </c>
      <c r="BE842">
        <v>2015</v>
      </c>
      <c r="BF842">
        <v>2016</v>
      </c>
      <c r="BG842">
        <v>2017</v>
      </c>
      <c r="BH842">
        <v>2018</v>
      </c>
      <c r="BI842">
        <v>2019</v>
      </c>
      <c r="BJ842">
        <v>2020</v>
      </c>
      <c r="BK842">
        <v>2021</v>
      </c>
      <c r="BL842">
        <v>2022</v>
      </c>
      <c r="BM842">
        <v>2023</v>
      </c>
    </row>
    <row r="843" spans="1:65" ht="15" customHeight="1" x14ac:dyDescent="0.25">
      <c r="A843" t="s">
        <v>1247</v>
      </c>
      <c r="C843" s="60"/>
      <c r="D843" t="s">
        <v>2254</v>
      </c>
      <c r="E843" s="45" t="s">
        <v>2255</v>
      </c>
      <c r="G843" s="45"/>
      <c r="H843" s="45"/>
      <c r="I843">
        <f t="shared" si="93"/>
        <v>2008</v>
      </c>
      <c r="J843">
        <f t="shared" si="73"/>
        <v>2023</v>
      </c>
      <c r="K843" s="2" t="str">
        <f t="shared" si="92"/>
        <v>-</v>
      </c>
      <c r="AX843">
        <v>2008</v>
      </c>
      <c r="AY843">
        <v>2009</v>
      </c>
      <c r="AZ843">
        <v>2010</v>
      </c>
      <c r="BA843">
        <v>2011</v>
      </c>
      <c r="BB843">
        <v>2012</v>
      </c>
      <c r="BC843">
        <v>2013</v>
      </c>
      <c r="BD843">
        <v>2014</v>
      </c>
      <c r="BE843">
        <v>2015</v>
      </c>
      <c r="BF843">
        <v>2016</v>
      </c>
      <c r="BG843">
        <v>2017</v>
      </c>
      <c r="BH843">
        <v>2018</v>
      </c>
      <c r="BI843">
        <v>2019</v>
      </c>
      <c r="BJ843">
        <v>2020</v>
      </c>
      <c r="BK843">
        <v>2021</v>
      </c>
      <c r="BL843">
        <v>2022</v>
      </c>
      <c r="BM843">
        <v>2023</v>
      </c>
    </row>
    <row r="844" spans="1:65" ht="15" customHeight="1" x14ac:dyDescent="0.25">
      <c r="A844" t="s">
        <v>1247</v>
      </c>
      <c r="C844" s="60"/>
      <c r="D844" t="s">
        <v>2256</v>
      </c>
      <c r="E844" s="45" t="s">
        <v>2257</v>
      </c>
      <c r="G844" s="45"/>
      <c r="H844" s="45"/>
      <c r="I844">
        <f t="shared" si="93"/>
        <v>2008</v>
      </c>
      <c r="J844">
        <f t="shared" si="73"/>
        <v>2023</v>
      </c>
      <c r="K844" s="2" t="str">
        <f t="shared" si="92"/>
        <v>-</v>
      </c>
      <c r="AX844">
        <v>2008</v>
      </c>
      <c r="AY844">
        <v>2009</v>
      </c>
      <c r="AZ844">
        <v>2010</v>
      </c>
      <c r="BA844">
        <v>2011</v>
      </c>
      <c r="BB844">
        <v>2012</v>
      </c>
      <c r="BC844">
        <v>2013</v>
      </c>
      <c r="BD844">
        <v>2014</v>
      </c>
      <c r="BE844">
        <v>2015</v>
      </c>
      <c r="BF844">
        <v>2016</v>
      </c>
      <c r="BG844">
        <v>2017</v>
      </c>
      <c r="BH844">
        <v>2018</v>
      </c>
      <c r="BI844">
        <v>2019</v>
      </c>
      <c r="BJ844">
        <v>2020</v>
      </c>
      <c r="BK844">
        <v>2021</v>
      </c>
      <c r="BL844">
        <v>2022</v>
      </c>
      <c r="BM844">
        <v>2023</v>
      </c>
    </row>
    <row r="845" spans="1:65" ht="15" customHeight="1" x14ac:dyDescent="0.25">
      <c r="A845" t="s">
        <v>1247</v>
      </c>
      <c r="C845" s="60"/>
      <c r="D845" t="s">
        <v>2258</v>
      </c>
      <c r="E845" s="45" t="s">
        <v>2259</v>
      </c>
      <c r="G845" s="45"/>
      <c r="H845" s="45"/>
      <c r="I845">
        <f t="shared" si="93"/>
        <v>2008</v>
      </c>
      <c r="J845">
        <f t="shared" si="73"/>
        <v>2023</v>
      </c>
      <c r="K845" s="2" t="str">
        <f t="shared" si="92"/>
        <v>-</v>
      </c>
      <c r="AX845">
        <v>2008</v>
      </c>
      <c r="AY845">
        <v>2009</v>
      </c>
      <c r="AZ845">
        <v>2010</v>
      </c>
      <c r="BA845">
        <v>2011</v>
      </c>
      <c r="BB845">
        <v>2012</v>
      </c>
      <c r="BC845">
        <v>2013</v>
      </c>
      <c r="BD845">
        <v>2014</v>
      </c>
      <c r="BE845">
        <v>2015</v>
      </c>
      <c r="BF845">
        <v>2016</v>
      </c>
      <c r="BG845">
        <v>2017</v>
      </c>
      <c r="BH845">
        <v>2018</v>
      </c>
      <c r="BI845">
        <v>2019</v>
      </c>
      <c r="BJ845">
        <v>2020</v>
      </c>
      <c r="BK845">
        <v>2021</v>
      </c>
      <c r="BL845">
        <v>2022</v>
      </c>
      <c r="BM845">
        <v>2023</v>
      </c>
    </row>
    <row r="846" spans="1:65" ht="15" customHeight="1" x14ac:dyDescent="0.25">
      <c r="A846" t="s">
        <v>1247</v>
      </c>
      <c r="C846" s="60"/>
      <c r="D846" t="s">
        <v>2260</v>
      </c>
      <c r="E846" s="45" t="s">
        <v>2261</v>
      </c>
      <c r="G846" s="45"/>
      <c r="H846" s="45"/>
      <c r="I846">
        <f t="shared" si="93"/>
        <v>2008</v>
      </c>
      <c r="J846">
        <f t="shared" si="73"/>
        <v>2023</v>
      </c>
      <c r="K846" s="2" t="str">
        <f t="shared" si="92"/>
        <v>-</v>
      </c>
      <c r="AX846">
        <v>2008</v>
      </c>
      <c r="AY846">
        <v>2009</v>
      </c>
      <c r="AZ846">
        <v>2010</v>
      </c>
      <c r="BA846">
        <v>2011</v>
      </c>
      <c r="BB846">
        <v>2012</v>
      </c>
      <c r="BC846">
        <v>2013</v>
      </c>
      <c r="BD846">
        <v>2014</v>
      </c>
      <c r="BE846">
        <v>2015</v>
      </c>
      <c r="BF846">
        <v>2016</v>
      </c>
      <c r="BG846">
        <v>2017</v>
      </c>
      <c r="BH846">
        <v>2018</v>
      </c>
      <c r="BI846">
        <v>2019</v>
      </c>
      <c r="BJ846">
        <v>2020</v>
      </c>
      <c r="BK846">
        <v>2021</v>
      </c>
      <c r="BL846">
        <v>2022</v>
      </c>
      <c r="BM846">
        <v>2023</v>
      </c>
    </row>
    <row r="847" spans="1:65" ht="15" customHeight="1" x14ac:dyDescent="0.25">
      <c r="A847" t="s">
        <v>1247</v>
      </c>
      <c r="C847" s="60"/>
      <c r="D847" t="s">
        <v>310</v>
      </c>
      <c r="E847" s="45" t="s">
        <v>311</v>
      </c>
      <c r="G847" s="45" t="s">
        <v>1774</v>
      </c>
      <c r="H847" s="45" t="s">
        <v>1775</v>
      </c>
      <c r="I847">
        <f t="shared" si="93"/>
        <v>1980</v>
      </c>
      <c r="J847">
        <f t="shared" si="73"/>
        <v>2007</v>
      </c>
      <c r="K847" s="2" t="str">
        <f t="shared" si="92"/>
        <v>-</v>
      </c>
      <c r="V847">
        <v>1980</v>
      </c>
      <c r="W847">
        <v>1981</v>
      </c>
      <c r="X847">
        <v>1982</v>
      </c>
      <c r="Y847">
        <v>1983</v>
      </c>
      <c r="Z847">
        <v>1984</v>
      </c>
      <c r="AA847">
        <v>1985</v>
      </c>
      <c r="AB847">
        <v>1986</v>
      </c>
      <c r="AC847">
        <v>1987</v>
      </c>
      <c r="AD847">
        <v>1988</v>
      </c>
      <c r="AE847">
        <v>1989</v>
      </c>
      <c r="AF847">
        <v>1990</v>
      </c>
      <c r="AG847">
        <v>1991</v>
      </c>
      <c r="AH847">
        <v>1992</v>
      </c>
      <c r="AI847">
        <v>1993</v>
      </c>
      <c r="AJ847">
        <v>1994</v>
      </c>
      <c r="AK847">
        <v>1995</v>
      </c>
      <c r="AL847">
        <v>1996</v>
      </c>
      <c r="AM847">
        <v>1997</v>
      </c>
      <c r="AN847">
        <v>1998</v>
      </c>
      <c r="AO847">
        <v>1999</v>
      </c>
      <c r="AP847">
        <v>2000</v>
      </c>
      <c r="AQ847">
        <v>2001</v>
      </c>
      <c r="AR847">
        <v>2002</v>
      </c>
      <c r="AS847">
        <v>2003</v>
      </c>
      <c r="AT847">
        <v>2004</v>
      </c>
      <c r="AU847">
        <v>2005</v>
      </c>
      <c r="AV847">
        <v>2006</v>
      </c>
      <c r="AW847">
        <v>2007</v>
      </c>
    </row>
    <row r="848" spans="1:65" ht="15" customHeight="1" x14ac:dyDescent="0.25">
      <c r="A848" t="s">
        <v>1247</v>
      </c>
      <c r="C848" s="60"/>
      <c r="D848" t="s">
        <v>312</v>
      </c>
      <c r="E848" s="45" t="s">
        <v>313</v>
      </c>
      <c r="G848" s="45" t="s">
        <v>1776</v>
      </c>
      <c r="H848" s="45" t="s">
        <v>1777</v>
      </c>
      <c r="I848">
        <f t="shared" si="93"/>
        <v>1980</v>
      </c>
      <c r="J848">
        <f t="shared" si="73"/>
        <v>2007</v>
      </c>
      <c r="K848" s="2" t="str">
        <f t="shared" si="92"/>
        <v>-</v>
      </c>
      <c r="V848">
        <v>1980</v>
      </c>
      <c r="W848">
        <v>1981</v>
      </c>
      <c r="X848">
        <v>1982</v>
      </c>
      <c r="Y848">
        <v>1983</v>
      </c>
      <c r="Z848">
        <v>1984</v>
      </c>
      <c r="AA848">
        <v>1985</v>
      </c>
      <c r="AB848">
        <v>1986</v>
      </c>
      <c r="AC848">
        <v>1987</v>
      </c>
      <c r="AD848">
        <v>1988</v>
      </c>
      <c r="AE848">
        <v>1989</v>
      </c>
      <c r="AF848">
        <v>1990</v>
      </c>
      <c r="AG848">
        <v>1991</v>
      </c>
      <c r="AH848">
        <v>1992</v>
      </c>
      <c r="AI848">
        <v>1993</v>
      </c>
      <c r="AJ848">
        <v>1994</v>
      </c>
      <c r="AK848">
        <v>1995</v>
      </c>
      <c r="AL848">
        <v>1996</v>
      </c>
      <c r="AM848">
        <v>1997</v>
      </c>
      <c r="AN848">
        <v>1998</v>
      </c>
      <c r="AO848">
        <v>1999</v>
      </c>
      <c r="AP848">
        <v>2000</v>
      </c>
      <c r="AQ848">
        <v>2001</v>
      </c>
      <c r="AR848">
        <v>2002</v>
      </c>
      <c r="AS848">
        <v>2003</v>
      </c>
      <c r="AT848">
        <v>2004</v>
      </c>
      <c r="AU848">
        <v>2005</v>
      </c>
      <c r="AV848">
        <v>2006</v>
      </c>
      <c r="AW848">
        <v>2007</v>
      </c>
    </row>
    <row r="849" spans="1:65" ht="15" customHeight="1" x14ac:dyDescent="0.25">
      <c r="A849" t="s">
        <v>1247</v>
      </c>
      <c r="C849" s="60"/>
      <c r="D849" t="s">
        <v>314</v>
      </c>
      <c r="E849" s="45" t="s">
        <v>315</v>
      </c>
      <c r="G849" s="45" t="s">
        <v>1795</v>
      </c>
      <c r="H849" s="45" t="s">
        <v>1778</v>
      </c>
      <c r="I849">
        <f t="shared" si="93"/>
        <v>1980</v>
      </c>
      <c r="J849">
        <f t="shared" si="73"/>
        <v>2007</v>
      </c>
      <c r="K849" s="2" t="str">
        <f t="shared" si="92"/>
        <v>-</v>
      </c>
      <c r="V849">
        <v>1980</v>
      </c>
      <c r="W849">
        <v>1981</v>
      </c>
      <c r="X849">
        <v>1982</v>
      </c>
      <c r="Y849">
        <v>1983</v>
      </c>
      <c r="Z849">
        <v>1984</v>
      </c>
      <c r="AA849">
        <v>1985</v>
      </c>
      <c r="AB849">
        <v>1986</v>
      </c>
      <c r="AC849">
        <v>1987</v>
      </c>
      <c r="AD849">
        <v>1988</v>
      </c>
      <c r="AE849">
        <v>1989</v>
      </c>
      <c r="AF849">
        <v>1990</v>
      </c>
      <c r="AG849">
        <v>1991</v>
      </c>
      <c r="AH849">
        <v>1992</v>
      </c>
      <c r="AI849">
        <v>1993</v>
      </c>
      <c r="AJ849">
        <v>1994</v>
      </c>
      <c r="AK849">
        <v>1995</v>
      </c>
      <c r="AL849">
        <v>1996</v>
      </c>
      <c r="AM849">
        <v>1997</v>
      </c>
      <c r="AN849">
        <v>1998</v>
      </c>
      <c r="AO849">
        <v>1999</v>
      </c>
      <c r="AP849">
        <v>2000</v>
      </c>
      <c r="AQ849">
        <v>2001</v>
      </c>
      <c r="AR849">
        <v>2002</v>
      </c>
      <c r="AS849">
        <v>2003</v>
      </c>
      <c r="AT849">
        <v>2004</v>
      </c>
      <c r="AU849">
        <v>2005</v>
      </c>
      <c r="AV849">
        <v>2006</v>
      </c>
      <c r="AW849">
        <v>2007</v>
      </c>
    </row>
    <row r="850" spans="1:65" ht="15" customHeight="1" x14ac:dyDescent="0.25">
      <c r="A850" t="s">
        <v>1247</v>
      </c>
      <c r="C850" s="60"/>
      <c r="D850" t="s">
        <v>316</v>
      </c>
      <c r="E850" s="45" t="s">
        <v>317</v>
      </c>
      <c r="G850" s="45" t="s">
        <v>1779</v>
      </c>
      <c r="H850" s="45" t="s">
        <v>1780</v>
      </c>
      <c r="I850">
        <f t="shared" si="93"/>
        <v>1980</v>
      </c>
      <c r="J850">
        <f t="shared" si="73"/>
        <v>2007</v>
      </c>
      <c r="K850" s="2" t="str">
        <f t="shared" si="92"/>
        <v>-</v>
      </c>
      <c r="V850">
        <v>1980</v>
      </c>
      <c r="W850">
        <v>1981</v>
      </c>
      <c r="X850">
        <v>1982</v>
      </c>
      <c r="Y850">
        <v>1983</v>
      </c>
      <c r="Z850">
        <v>1984</v>
      </c>
      <c r="AA850">
        <v>1985</v>
      </c>
      <c r="AB850">
        <v>1986</v>
      </c>
      <c r="AC850">
        <v>1987</v>
      </c>
      <c r="AD850">
        <v>1988</v>
      </c>
      <c r="AE850">
        <v>1989</v>
      </c>
      <c r="AF850">
        <v>1990</v>
      </c>
      <c r="AG850">
        <v>1991</v>
      </c>
      <c r="AH850">
        <v>1992</v>
      </c>
      <c r="AI850">
        <v>1993</v>
      </c>
      <c r="AJ850">
        <v>1994</v>
      </c>
      <c r="AK850">
        <v>1995</v>
      </c>
      <c r="AL850">
        <v>1996</v>
      </c>
      <c r="AM850">
        <v>1997</v>
      </c>
      <c r="AN850">
        <v>1998</v>
      </c>
      <c r="AO850">
        <v>1999</v>
      </c>
      <c r="AP850">
        <v>2000</v>
      </c>
      <c r="AQ850">
        <v>2001</v>
      </c>
      <c r="AR850">
        <v>2002</v>
      </c>
      <c r="AS850">
        <v>2003</v>
      </c>
      <c r="AT850">
        <v>2004</v>
      </c>
      <c r="AU850">
        <v>2005</v>
      </c>
      <c r="AV850">
        <v>2006</v>
      </c>
      <c r="AW850">
        <v>2007</v>
      </c>
    </row>
    <row r="851" spans="1:65" ht="15" customHeight="1" x14ac:dyDescent="0.25">
      <c r="A851" t="s">
        <v>1247</v>
      </c>
      <c r="C851" s="60"/>
      <c r="D851" t="s">
        <v>210</v>
      </c>
      <c r="E851" s="45" t="s">
        <v>318</v>
      </c>
      <c r="G851" s="45" t="s">
        <v>211</v>
      </c>
      <c r="H851" s="45" t="s">
        <v>1781</v>
      </c>
      <c r="I851">
        <f t="shared" si="93"/>
        <v>1980</v>
      </c>
      <c r="J851">
        <f t="shared" si="73"/>
        <v>2023</v>
      </c>
      <c r="K851" s="2" t="str">
        <f t="shared" si="92"/>
        <v>-</v>
      </c>
      <c r="V851">
        <v>1980</v>
      </c>
      <c r="W851">
        <v>1981</v>
      </c>
      <c r="X851">
        <v>1982</v>
      </c>
      <c r="Y851">
        <v>1983</v>
      </c>
      <c r="Z851">
        <v>1984</v>
      </c>
      <c r="AA851">
        <v>1985</v>
      </c>
      <c r="AB851">
        <v>1986</v>
      </c>
      <c r="AC851">
        <v>1987</v>
      </c>
      <c r="AD851">
        <v>1988</v>
      </c>
      <c r="AE851">
        <v>1989</v>
      </c>
      <c r="AF851">
        <v>1990</v>
      </c>
      <c r="AG851">
        <v>1991</v>
      </c>
      <c r="AH851">
        <v>1992</v>
      </c>
      <c r="AI851">
        <v>1993</v>
      </c>
      <c r="AJ851">
        <v>1994</v>
      </c>
      <c r="AK851">
        <v>1995</v>
      </c>
      <c r="AL851">
        <v>1996</v>
      </c>
      <c r="AM851">
        <v>1997</v>
      </c>
      <c r="AN851">
        <v>1998</v>
      </c>
      <c r="AO851">
        <v>1999</v>
      </c>
      <c r="AP851">
        <v>2000</v>
      </c>
      <c r="AQ851">
        <v>2001</v>
      </c>
      <c r="AR851">
        <v>2002</v>
      </c>
      <c r="AS851">
        <v>2003</v>
      </c>
      <c r="AT851">
        <v>2004</v>
      </c>
      <c r="AU851">
        <v>2005</v>
      </c>
      <c r="AV851">
        <v>2006</v>
      </c>
      <c r="AW851">
        <v>2007</v>
      </c>
      <c r="AX851">
        <v>2008</v>
      </c>
      <c r="AY851">
        <v>2009</v>
      </c>
      <c r="AZ851">
        <v>2010</v>
      </c>
      <c r="BA851">
        <v>2011</v>
      </c>
      <c r="BB851">
        <v>2012</v>
      </c>
      <c r="BC851">
        <v>2013</v>
      </c>
      <c r="BD851">
        <v>2014</v>
      </c>
      <c r="BE851">
        <v>2015</v>
      </c>
      <c r="BF851">
        <v>2016</v>
      </c>
      <c r="BG851">
        <v>2017</v>
      </c>
      <c r="BH851">
        <v>2018</v>
      </c>
      <c r="BI851">
        <v>2019</v>
      </c>
      <c r="BJ851">
        <v>2020</v>
      </c>
      <c r="BK851">
        <v>2021</v>
      </c>
      <c r="BL851">
        <v>2022</v>
      </c>
      <c r="BM851">
        <v>2023</v>
      </c>
    </row>
    <row r="852" spans="1:65" ht="15" customHeight="1" x14ac:dyDescent="0.25">
      <c r="A852" t="s">
        <v>1247</v>
      </c>
      <c r="C852" s="60"/>
      <c r="D852" t="s">
        <v>3638</v>
      </c>
      <c r="E852" s="45" t="s">
        <v>3649</v>
      </c>
      <c r="G852" s="45"/>
      <c r="H852" s="45"/>
      <c r="I852">
        <f t="shared" ref="I852" si="106">MIN(L852:BT852)</f>
        <v>2022</v>
      </c>
      <c r="J852">
        <f t="shared" ref="J852" si="107">MAX(L852:BT852)</f>
        <v>2022</v>
      </c>
      <c r="K852" s="2" t="str">
        <f t="shared" ref="K852" si="108">IF(J852-I852+1-COUNTA(L852:BT852)=0, "-", "Yes")</f>
        <v>-</v>
      </c>
      <c r="BL852">
        <v>2022</v>
      </c>
    </row>
    <row r="853" spans="1:65" ht="15" customHeight="1" x14ac:dyDescent="0.25">
      <c r="A853" t="s">
        <v>1247</v>
      </c>
      <c r="C853" s="60"/>
      <c r="D853" t="s">
        <v>3622</v>
      </c>
      <c r="E853" s="45" t="s">
        <v>3630</v>
      </c>
      <c r="G853" s="45"/>
      <c r="H853" s="45"/>
      <c r="I853">
        <f t="shared" ref="I853" si="109">MIN(L853:BT853)</f>
        <v>2022</v>
      </c>
      <c r="J853">
        <f t="shared" ref="J853" si="110">MAX(L853:BT853)</f>
        <v>2023</v>
      </c>
      <c r="K853" s="2" t="str">
        <f t="shared" ref="K853" si="111">IF(J853-I853+1-COUNTA(L853:BT853)=0, "-", "Yes")</f>
        <v>-</v>
      </c>
      <c r="BL853">
        <v>2022</v>
      </c>
      <c r="BM853">
        <v>2023</v>
      </c>
    </row>
    <row r="854" spans="1:65" ht="15" customHeight="1" x14ac:dyDescent="0.25">
      <c r="A854" t="s">
        <v>1247</v>
      </c>
      <c r="C854" s="60"/>
      <c r="D854" t="s">
        <v>319</v>
      </c>
      <c r="E854" s="45" t="s">
        <v>320</v>
      </c>
      <c r="G854" s="45" t="s">
        <v>320</v>
      </c>
      <c r="H854" s="45" t="s">
        <v>1782</v>
      </c>
      <c r="I854">
        <f t="shared" si="93"/>
        <v>1980</v>
      </c>
      <c r="J854">
        <f t="shared" si="73"/>
        <v>2007</v>
      </c>
      <c r="K854" s="2" t="str">
        <f t="shared" si="92"/>
        <v>-</v>
      </c>
      <c r="V854">
        <v>1980</v>
      </c>
      <c r="W854">
        <v>1981</v>
      </c>
      <c r="X854">
        <v>1982</v>
      </c>
      <c r="Y854">
        <v>1983</v>
      </c>
      <c r="Z854">
        <v>1984</v>
      </c>
      <c r="AA854">
        <v>1985</v>
      </c>
      <c r="AB854">
        <v>1986</v>
      </c>
      <c r="AC854">
        <v>1987</v>
      </c>
      <c r="AD854">
        <v>1988</v>
      </c>
      <c r="AE854">
        <v>1989</v>
      </c>
      <c r="AF854">
        <v>1990</v>
      </c>
      <c r="AG854">
        <v>1991</v>
      </c>
      <c r="AH854">
        <v>1992</v>
      </c>
      <c r="AI854">
        <v>1993</v>
      </c>
      <c r="AJ854">
        <v>1994</v>
      </c>
      <c r="AK854">
        <v>1995</v>
      </c>
      <c r="AL854">
        <v>1996</v>
      </c>
      <c r="AM854">
        <v>1997</v>
      </c>
      <c r="AN854">
        <v>1998</v>
      </c>
      <c r="AO854">
        <v>1999</v>
      </c>
      <c r="AP854">
        <v>2000</v>
      </c>
      <c r="AQ854">
        <v>2001</v>
      </c>
      <c r="AR854">
        <v>2002</v>
      </c>
      <c r="AS854">
        <v>2003</v>
      </c>
      <c r="AT854">
        <v>2004</v>
      </c>
      <c r="AU854">
        <v>2005</v>
      </c>
      <c r="AV854">
        <v>2006</v>
      </c>
      <c r="AW854">
        <v>2007</v>
      </c>
    </row>
    <row r="855" spans="1:65" ht="15" customHeight="1" x14ac:dyDescent="0.25">
      <c r="A855" t="s">
        <v>1247</v>
      </c>
      <c r="C855" s="60"/>
      <c r="D855" t="s">
        <v>2262</v>
      </c>
      <c r="E855" s="45" t="s">
        <v>2263</v>
      </c>
      <c r="G855" s="45"/>
      <c r="H855" s="45"/>
      <c r="I855">
        <f t="shared" si="93"/>
        <v>2008</v>
      </c>
      <c r="J855">
        <f t="shared" si="73"/>
        <v>2023</v>
      </c>
      <c r="K855" s="2" t="str">
        <f t="shared" si="92"/>
        <v>-</v>
      </c>
      <c r="AX855">
        <v>2008</v>
      </c>
      <c r="AY855">
        <v>2009</v>
      </c>
      <c r="AZ855">
        <v>2010</v>
      </c>
      <c r="BA855">
        <v>2011</v>
      </c>
      <c r="BB855">
        <v>2012</v>
      </c>
      <c r="BC855">
        <v>2013</v>
      </c>
      <c r="BD855">
        <v>2014</v>
      </c>
      <c r="BE855">
        <v>2015</v>
      </c>
      <c r="BF855">
        <v>2016</v>
      </c>
      <c r="BG855">
        <v>2017</v>
      </c>
      <c r="BH855">
        <v>2018</v>
      </c>
      <c r="BI855">
        <v>2019</v>
      </c>
      <c r="BJ855">
        <v>2020</v>
      </c>
      <c r="BK855">
        <v>2021</v>
      </c>
      <c r="BL855">
        <v>2022</v>
      </c>
      <c r="BM855">
        <v>2023</v>
      </c>
    </row>
    <row r="856" spans="1:65" ht="15" customHeight="1" x14ac:dyDescent="0.25">
      <c r="A856" t="s">
        <v>1247</v>
      </c>
      <c r="C856" s="60"/>
      <c r="D856" t="s">
        <v>2264</v>
      </c>
      <c r="E856" s="45" t="s">
        <v>2265</v>
      </c>
      <c r="G856" s="45"/>
      <c r="H856" s="45"/>
      <c r="I856">
        <f t="shared" si="93"/>
        <v>2008</v>
      </c>
      <c r="J856">
        <f t="shared" si="73"/>
        <v>2023</v>
      </c>
      <c r="K856" s="2" t="str">
        <f t="shared" si="92"/>
        <v>-</v>
      </c>
      <c r="AX856">
        <v>2008</v>
      </c>
      <c r="AY856">
        <v>2009</v>
      </c>
      <c r="AZ856">
        <v>2010</v>
      </c>
      <c r="BA856">
        <v>2011</v>
      </c>
      <c r="BB856">
        <v>2012</v>
      </c>
      <c r="BC856">
        <v>2013</v>
      </c>
      <c r="BD856">
        <v>2014</v>
      </c>
      <c r="BE856">
        <v>2015</v>
      </c>
      <c r="BF856">
        <v>2016</v>
      </c>
      <c r="BG856">
        <v>2017</v>
      </c>
      <c r="BH856">
        <v>2018</v>
      </c>
      <c r="BI856">
        <v>2019</v>
      </c>
      <c r="BJ856">
        <v>2020</v>
      </c>
      <c r="BK856">
        <v>2021</v>
      </c>
      <c r="BL856">
        <v>2022</v>
      </c>
      <c r="BM856">
        <v>2023</v>
      </c>
    </row>
    <row r="857" spans="1:65" ht="15" customHeight="1" x14ac:dyDescent="0.25">
      <c r="A857" t="s">
        <v>1247</v>
      </c>
      <c r="C857" s="60"/>
      <c r="D857" t="s">
        <v>2266</v>
      </c>
      <c r="E857" s="45" t="s">
        <v>2267</v>
      </c>
      <c r="G857" s="45"/>
      <c r="H857" s="45"/>
      <c r="I857">
        <f t="shared" si="93"/>
        <v>2008</v>
      </c>
      <c r="J857">
        <f t="shared" si="73"/>
        <v>2023</v>
      </c>
      <c r="K857" s="2" t="str">
        <f t="shared" si="92"/>
        <v>-</v>
      </c>
      <c r="AX857">
        <v>2008</v>
      </c>
      <c r="AY857">
        <v>2009</v>
      </c>
      <c r="AZ857">
        <v>2010</v>
      </c>
      <c r="BA857">
        <v>2011</v>
      </c>
      <c r="BB857">
        <v>2012</v>
      </c>
      <c r="BC857">
        <v>2013</v>
      </c>
      <c r="BD857">
        <v>2014</v>
      </c>
      <c r="BE857">
        <v>2015</v>
      </c>
      <c r="BF857">
        <v>2016</v>
      </c>
      <c r="BG857">
        <v>2017</v>
      </c>
      <c r="BH857">
        <v>2018</v>
      </c>
      <c r="BI857">
        <v>2019</v>
      </c>
      <c r="BJ857">
        <v>2020</v>
      </c>
      <c r="BK857">
        <v>2021</v>
      </c>
      <c r="BL857">
        <v>2022</v>
      </c>
      <c r="BM857">
        <v>2023</v>
      </c>
    </row>
    <row r="858" spans="1:65" ht="15" customHeight="1" x14ac:dyDescent="0.25">
      <c r="A858" t="s">
        <v>1247</v>
      </c>
      <c r="C858" s="60"/>
      <c r="D858" t="s">
        <v>2268</v>
      </c>
      <c r="E858" s="45" t="s">
        <v>2269</v>
      </c>
      <c r="G858" s="45"/>
      <c r="H858" s="45"/>
      <c r="I858">
        <f t="shared" si="93"/>
        <v>2008</v>
      </c>
      <c r="J858">
        <f t="shared" ref="J858:J922" si="112">MAX(L858:BT858)</f>
        <v>2023</v>
      </c>
      <c r="K858" s="2" t="str">
        <f t="shared" si="92"/>
        <v>-</v>
      </c>
      <c r="AX858">
        <v>2008</v>
      </c>
      <c r="AY858">
        <v>2009</v>
      </c>
      <c r="AZ858">
        <v>2010</v>
      </c>
      <c r="BA858">
        <v>2011</v>
      </c>
      <c r="BB858">
        <v>2012</v>
      </c>
      <c r="BC858">
        <v>2013</v>
      </c>
      <c r="BD858">
        <v>2014</v>
      </c>
      <c r="BE858">
        <v>2015</v>
      </c>
      <c r="BF858">
        <v>2016</v>
      </c>
      <c r="BG858">
        <v>2017</v>
      </c>
      <c r="BH858">
        <v>2018</v>
      </c>
      <c r="BI858">
        <v>2019</v>
      </c>
      <c r="BJ858">
        <v>2020</v>
      </c>
      <c r="BK858">
        <v>2021</v>
      </c>
      <c r="BL858">
        <v>2022</v>
      </c>
      <c r="BM858">
        <v>2023</v>
      </c>
    </row>
    <row r="859" spans="1:65" ht="15" customHeight="1" x14ac:dyDescent="0.25">
      <c r="A859" t="s">
        <v>1247</v>
      </c>
      <c r="C859" s="60"/>
      <c r="D859" t="s">
        <v>2270</v>
      </c>
      <c r="E859" s="45" t="s">
        <v>2271</v>
      </c>
      <c r="G859" s="45"/>
      <c r="H859" s="45"/>
      <c r="I859">
        <f t="shared" si="93"/>
        <v>2008</v>
      </c>
      <c r="J859">
        <f t="shared" si="112"/>
        <v>2023</v>
      </c>
      <c r="K859" s="2" t="str">
        <f t="shared" si="92"/>
        <v>-</v>
      </c>
      <c r="AX859">
        <v>2008</v>
      </c>
      <c r="AY859">
        <v>2009</v>
      </c>
      <c r="AZ859">
        <v>2010</v>
      </c>
      <c r="BA859">
        <v>2011</v>
      </c>
      <c r="BB859">
        <v>2012</v>
      </c>
      <c r="BC859">
        <v>2013</v>
      </c>
      <c r="BD859">
        <v>2014</v>
      </c>
      <c r="BE859">
        <v>2015</v>
      </c>
      <c r="BF859">
        <v>2016</v>
      </c>
      <c r="BG859">
        <v>2017</v>
      </c>
      <c r="BH859">
        <v>2018</v>
      </c>
      <c r="BI859">
        <v>2019</v>
      </c>
      <c r="BJ859">
        <v>2020</v>
      </c>
      <c r="BK859">
        <v>2021</v>
      </c>
      <c r="BL859">
        <v>2022</v>
      </c>
      <c r="BM859">
        <v>2023</v>
      </c>
    </row>
    <row r="860" spans="1:65" ht="15" customHeight="1" x14ac:dyDescent="0.25">
      <c r="A860" t="s">
        <v>1247</v>
      </c>
      <c r="C860" s="60"/>
      <c r="D860" t="s">
        <v>2272</v>
      </c>
      <c r="E860" s="45" t="s">
        <v>2273</v>
      </c>
      <c r="G860" s="45"/>
      <c r="H860" s="45"/>
      <c r="I860">
        <f t="shared" si="93"/>
        <v>2008</v>
      </c>
      <c r="J860">
        <f t="shared" si="112"/>
        <v>2023</v>
      </c>
      <c r="K860" s="2" t="str">
        <f t="shared" si="92"/>
        <v>-</v>
      </c>
      <c r="AX860">
        <v>2008</v>
      </c>
      <c r="AY860">
        <v>2009</v>
      </c>
      <c r="AZ860">
        <v>2010</v>
      </c>
      <c r="BA860">
        <v>2011</v>
      </c>
      <c r="BB860">
        <v>2012</v>
      </c>
      <c r="BC860">
        <v>2013</v>
      </c>
      <c r="BD860">
        <v>2014</v>
      </c>
      <c r="BE860">
        <v>2015</v>
      </c>
      <c r="BF860">
        <v>2016</v>
      </c>
      <c r="BG860">
        <v>2017</v>
      </c>
      <c r="BH860">
        <v>2018</v>
      </c>
      <c r="BI860">
        <v>2019</v>
      </c>
      <c r="BJ860">
        <v>2020</v>
      </c>
      <c r="BK860">
        <v>2021</v>
      </c>
      <c r="BL860">
        <v>2022</v>
      </c>
      <c r="BM860">
        <v>2023</v>
      </c>
    </row>
    <row r="861" spans="1:65" ht="15" customHeight="1" x14ac:dyDescent="0.25">
      <c r="A861" t="s">
        <v>1247</v>
      </c>
      <c r="C861" s="60"/>
      <c r="D861" t="s">
        <v>2274</v>
      </c>
      <c r="E861" s="45" t="s">
        <v>2275</v>
      </c>
      <c r="G861" s="45"/>
      <c r="H861" s="45"/>
      <c r="I861">
        <f t="shared" si="93"/>
        <v>2008</v>
      </c>
      <c r="J861">
        <f t="shared" si="112"/>
        <v>2023</v>
      </c>
      <c r="K861" s="2" t="str">
        <f t="shared" si="92"/>
        <v>-</v>
      </c>
      <c r="AX861">
        <v>2008</v>
      </c>
      <c r="AY861">
        <v>2009</v>
      </c>
      <c r="AZ861">
        <v>2010</v>
      </c>
      <c r="BA861">
        <v>2011</v>
      </c>
      <c r="BB861">
        <v>2012</v>
      </c>
      <c r="BC861">
        <v>2013</v>
      </c>
      <c r="BD861">
        <v>2014</v>
      </c>
      <c r="BE861">
        <v>2015</v>
      </c>
      <c r="BF861">
        <v>2016</v>
      </c>
      <c r="BG861">
        <v>2017</v>
      </c>
      <c r="BH861">
        <v>2018</v>
      </c>
      <c r="BI861">
        <v>2019</v>
      </c>
      <c r="BJ861">
        <v>2020</v>
      </c>
      <c r="BK861">
        <v>2021</v>
      </c>
      <c r="BL861">
        <v>2022</v>
      </c>
      <c r="BM861">
        <v>2023</v>
      </c>
    </row>
    <row r="862" spans="1:65" ht="15" customHeight="1" x14ac:dyDescent="0.25">
      <c r="A862" t="s">
        <v>1247</v>
      </c>
      <c r="C862" s="60"/>
      <c r="D862" t="s">
        <v>2276</v>
      </c>
      <c r="E862" s="45" t="s">
        <v>2277</v>
      </c>
      <c r="G862" s="45"/>
      <c r="H862" s="45"/>
      <c r="I862">
        <f t="shared" si="93"/>
        <v>2008</v>
      </c>
      <c r="J862">
        <f t="shared" si="112"/>
        <v>2023</v>
      </c>
      <c r="K862" s="2" t="str">
        <f t="shared" si="92"/>
        <v>-</v>
      </c>
      <c r="AX862">
        <v>2008</v>
      </c>
      <c r="AY862">
        <v>2009</v>
      </c>
      <c r="AZ862">
        <v>2010</v>
      </c>
      <c r="BA862">
        <v>2011</v>
      </c>
      <c r="BB862">
        <v>2012</v>
      </c>
      <c r="BC862">
        <v>2013</v>
      </c>
      <c r="BD862">
        <v>2014</v>
      </c>
      <c r="BE862">
        <v>2015</v>
      </c>
      <c r="BF862">
        <v>2016</v>
      </c>
      <c r="BG862">
        <v>2017</v>
      </c>
      <c r="BH862">
        <v>2018</v>
      </c>
      <c r="BI862">
        <v>2019</v>
      </c>
      <c r="BJ862">
        <v>2020</v>
      </c>
      <c r="BK862">
        <v>2021</v>
      </c>
      <c r="BL862">
        <v>2022</v>
      </c>
      <c r="BM862">
        <v>2023</v>
      </c>
    </row>
    <row r="863" spans="1:65" ht="15" customHeight="1" x14ac:dyDescent="0.25">
      <c r="A863" t="s">
        <v>1247</v>
      </c>
      <c r="C863" s="60"/>
      <c r="D863" t="s">
        <v>2278</v>
      </c>
      <c r="E863" s="45" t="s">
        <v>2279</v>
      </c>
      <c r="G863" s="45"/>
      <c r="H863" s="45"/>
      <c r="I863">
        <f t="shared" si="93"/>
        <v>2008</v>
      </c>
      <c r="J863">
        <f t="shared" si="112"/>
        <v>2023</v>
      </c>
      <c r="K863" s="2" t="str">
        <f t="shared" si="92"/>
        <v>-</v>
      </c>
      <c r="AX863">
        <v>2008</v>
      </c>
      <c r="AY863">
        <v>2009</v>
      </c>
      <c r="AZ863">
        <v>2010</v>
      </c>
      <c r="BA863">
        <v>2011</v>
      </c>
      <c r="BB863">
        <v>2012</v>
      </c>
      <c r="BC863">
        <v>2013</v>
      </c>
      <c r="BD863">
        <v>2014</v>
      </c>
      <c r="BE863">
        <v>2015</v>
      </c>
      <c r="BF863">
        <v>2016</v>
      </c>
      <c r="BG863">
        <v>2017</v>
      </c>
      <c r="BH863">
        <v>2018</v>
      </c>
      <c r="BI863">
        <v>2019</v>
      </c>
      <c r="BJ863">
        <v>2020</v>
      </c>
      <c r="BK863">
        <v>2021</v>
      </c>
      <c r="BL863">
        <v>2022</v>
      </c>
      <c r="BM863">
        <v>2023</v>
      </c>
    </row>
    <row r="864" spans="1:65" ht="15" customHeight="1" x14ac:dyDescent="0.25">
      <c r="A864" t="s">
        <v>1247</v>
      </c>
      <c r="C864" s="60"/>
      <c r="D864" t="s">
        <v>2280</v>
      </c>
      <c r="E864" s="45" t="s">
        <v>2281</v>
      </c>
      <c r="G864" s="45"/>
      <c r="H864" s="45"/>
      <c r="I864">
        <f t="shared" si="93"/>
        <v>2008</v>
      </c>
      <c r="J864">
        <f t="shared" si="112"/>
        <v>2023</v>
      </c>
      <c r="K864" s="2" t="str">
        <f t="shared" si="92"/>
        <v>-</v>
      </c>
      <c r="AX864">
        <v>2008</v>
      </c>
      <c r="AY864">
        <v>2009</v>
      </c>
      <c r="AZ864">
        <v>2010</v>
      </c>
      <c r="BA864">
        <v>2011</v>
      </c>
      <c r="BB864">
        <v>2012</v>
      </c>
      <c r="BC864">
        <v>2013</v>
      </c>
      <c r="BD864">
        <v>2014</v>
      </c>
      <c r="BE864">
        <v>2015</v>
      </c>
      <c r="BF864">
        <v>2016</v>
      </c>
      <c r="BG864">
        <v>2017</v>
      </c>
      <c r="BH864">
        <v>2018</v>
      </c>
      <c r="BI864">
        <v>2019</v>
      </c>
      <c r="BJ864">
        <v>2020</v>
      </c>
      <c r="BK864">
        <v>2021</v>
      </c>
      <c r="BL864">
        <v>2022</v>
      </c>
      <c r="BM864">
        <v>2023</v>
      </c>
    </row>
    <row r="865" spans="1:65" ht="15" customHeight="1" x14ac:dyDescent="0.25">
      <c r="A865" t="s">
        <v>1247</v>
      </c>
      <c r="C865" s="60"/>
      <c r="D865" t="s">
        <v>2282</v>
      </c>
      <c r="E865" s="45" t="s">
        <v>2283</v>
      </c>
      <c r="G865" s="45"/>
      <c r="H865" s="45"/>
      <c r="I865">
        <f t="shared" si="93"/>
        <v>2008</v>
      </c>
      <c r="J865">
        <f t="shared" si="112"/>
        <v>2023</v>
      </c>
      <c r="K865" s="2" t="str">
        <f t="shared" si="92"/>
        <v>-</v>
      </c>
      <c r="AX865">
        <v>2008</v>
      </c>
      <c r="AY865">
        <v>2009</v>
      </c>
      <c r="AZ865">
        <v>2010</v>
      </c>
      <c r="BA865">
        <v>2011</v>
      </c>
      <c r="BB865">
        <v>2012</v>
      </c>
      <c r="BC865">
        <v>2013</v>
      </c>
      <c r="BD865">
        <v>2014</v>
      </c>
      <c r="BE865">
        <v>2015</v>
      </c>
      <c r="BF865">
        <v>2016</v>
      </c>
      <c r="BG865">
        <v>2017</v>
      </c>
      <c r="BH865">
        <v>2018</v>
      </c>
      <c r="BI865">
        <v>2019</v>
      </c>
      <c r="BJ865">
        <v>2020</v>
      </c>
      <c r="BK865">
        <v>2021</v>
      </c>
      <c r="BL865">
        <v>2022</v>
      </c>
      <c r="BM865">
        <v>2023</v>
      </c>
    </row>
    <row r="866" spans="1:65" ht="15" customHeight="1" x14ac:dyDescent="0.25">
      <c r="A866" t="s">
        <v>1247</v>
      </c>
      <c r="C866" s="60"/>
      <c r="D866" t="s">
        <v>2284</v>
      </c>
      <c r="E866" s="45" t="s">
        <v>2285</v>
      </c>
      <c r="G866" s="45"/>
      <c r="H866" s="45"/>
      <c r="I866">
        <f t="shared" si="93"/>
        <v>2008</v>
      </c>
      <c r="J866">
        <f t="shared" si="112"/>
        <v>2023</v>
      </c>
      <c r="K866" s="2" t="str">
        <f t="shared" si="92"/>
        <v>-</v>
      </c>
      <c r="AX866">
        <v>2008</v>
      </c>
      <c r="AY866">
        <v>2009</v>
      </c>
      <c r="AZ866">
        <v>2010</v>
      </c>
      <c r="BA866">
        <v>2011</v>
      </c>
      <c r="BB866">
        <v>2012</v>
      </c>
      <c r="BC866">
        <v>2013</v>
      </c>
      <c r="BD866">
        <v>2014</v>
      </c>
      <c r="BE866">
        <v>2015</v>
      </c>
      <c r="BF866">
        <v>2016</v>
      </c>
      <c r="BG866">
        <v>2017</v>
      </c>
      <c r="BH866">
        <v>2018</v>
      </c>
      <c r="BI866">
        <v>2019</v>
      </c>
      <c r="BJ866">
        <v>2020</v>
      </c>
      <c r="BK866">
        <v>2021</v>
      </c>
      <c r="BL866">
        <v>2022</v>
      </c>
      <c r="BM866">
        <v>2023</v>
      </c>
    </row>
    <row r="867" spans="1:65" ht="15" customHeight="1" x14ac:dyDescent="0.25">
      <c r="A867" t="s">
        <v>1247</v>
      </c>
      <c r="C867" s="60"/>
      <c r="D867" t="s">
        <v>2286</v>
      </c>
      <c r="E867" s="45" t="s">
        <v>2287</v>
      </c>
      <c r="G867" s="45"/>
      <c r="H867" s="45"/>
      <c r="I867">
        <f t="shared" si="93"/>
        <v>2008</v>
      </c>
      <c r="J867">
        <f t="shared" si="112"/>
        <v>2023</v>
      </c>
      <c r="K867" s="2" t="str">
        <f t="shared" si="92"/>
        <v>-</v>
      </c>
      <c r="AX867">
        <v>2008</v>
      </c>
      <c r="AY867">
        <v>2009</v>
      </c>
      <c r="AZ867">
        <v>2010</v>
      </c>
      <c r="BA867">
        <v>2011</v>
      </c>
      <c r="BB867">
        <v>2012</v>
      </c>
      <c r="BC867">
        <v>2013</v>
      </c>
      <c r="BD867">
        <v>2014</v>
      </c>
      <c r="BE867">
        <v>2015</v>
      </c>
      <c r="BF867">
        <v>2016</v>
      </c>
      <c r="BG867">
        <v>2017</v>
      </c>
      <c r="BH867">
        <v>2018</v>
      </c>
      <c r="BI867">
        <v>2019</v>
      </c>
      <c r="BJ867">
        <v>2020</v>
      </c>
      <c r="BK867">
        <v>2021</v>
      </c>
      <c r="BL867">
        <v>2022</v>
      </c>
      <c r="BM867">
        <v>2023</v>
      </c>
    </row>
    <row r="868" spans="1:65" ht="15" customHeight="1" x14ac:dyDescent="0.25">
      <c r="A868" t="s">
        <v>1247</v>
      </c>
      <c r="C868" s="60"/>
      <c r="D868" t="s">
        <v>2288</v>
      </c>
      <c r="E868" s="45" t="s">
        <v>2289</v>
      </c>
      <c r="G868" s="45"/>
      <c r="H868" s="45"/>
      <c r="I868">
        <f t="shared" si="93"/>
        <v>2008</v>
      </c>
      <c r="J868">
        <f t="shared" si="112"/>
        <v>2023</v>
      </c>
      <c r="K868" s="2" t="str">
        <f t="shared" si="92"/>
        <v>-</v>
      </c>
      <c r="AX868">
        <v>2008</v>
      </c>
      <c r="AY868">
        <v>2009</v>
      </c>
      <c r="AZ868">
        <v>2010</v>
      </c>
      <c r="BA868">
        <v>2011</v>
      </c>
      <c r="BB868">
        <v>2012</v>
      </c>
      <c r="BC868">
        <v>2013</v>
      </c>
      <c r="BD868">
        <v>2014</v>
      </c>
      <c r="BE868">
        <v>2015</v>
      </c>
      <c r="BF868">
        <v>2016</v>
      </c>
      <c r="BG868">
        <v>2017</v>
      </c>
      <c r="BH868">
        <v>2018</v>
      </c>
      <c r="BI868">
        <v>2019</v>
      </c>
      <c r="BJ868">
        <v>2020</v>
      </c>
      <c r="BK868">
        <v>2021</v>
      </c>
      <c r="BL868">
        <v>2022</v>
      </c>
      <c r="BM868">
        <v>2023</v>
      </c>
    </row>
    <row r="869" spans="1:65" ht="15" customHeight="1" x14ac:dyDescent="0.25">
      <c r="A869" t="s">
        <v>1247</v>
      </c>
      <c r="C869" s="60"/>
      <c r="D869" t="s">
        <v>2290</v>
      </c>
      <c r="E869" s="45" t="s">
        <v>2291</v>
      </c>
      <c r="G869" s="45"/>
      <c r="H869" s="45"/>
      <c r="I869">
        <f t="shared" si="93"/>
        <v>2008</v>
      </c>
      <c r="J869">
        <f t="shared" si="112"/>
        <v>2023</v>
      </c>
      <c r="K869" s="2" t="str">
        <f t="shared" si="92"/>
        <v>-</v>
      </c>
      <c r="AX869">
        <v>2008</v>
      </c>
      <c r="AY869">
        <v>2009</v>
      </c>
      <c r="AZ869">
        <v>2010</v>
      </c>
      <c r="BA869">
        <v>2011</v>
      </c>
      <c r="BB869">
        <v>2012</v>
      </c>
      <c r="BC869">
        <v>2013</v>
      </c>
      <c r="BD869">
        <v>2014</v>
      </c>
      <c r="BE869">
        <v>2015</v>
      </c>
      <c r="BF869">
        <v>2016</v>
      </c>
      <c r="BG869">
        <v>2017</v>
      </c>
      <c r="BH869">
        <v>2018</v>
      </c>
      <c r="BI869">
        <v>2019</v>
      </c>
      <c r="BJ869">
        <v>2020</v>
      </c>
      <c r="BK869">
        <v>2021</v>
      </c>
      <c r="BL869">
        <v>2022</v>
      </c>
      <c r="BM869">
        <v>2023</v>
      </c>
    </row>
    <row r="870" spans="1:65" ht="15" customHeight="1" x14ac:dyDescent="0.25">
      <c r="A870" t="s">
        <v>1247</v>
      </c>
      <c r="C870" s="60"/>
      <c r="D870" t="s">
        <v>2292</v>
      </c>
      <c r="E870" s="45" t="s">
        <v>2293</v>
      </c>
      <c r="G870" s="45"/>
      <c r="H870" s="45"/>
      <c r="I870">
        <f t="shared" si="93"/>
        <v>2008</v>
      </c>
      <c r="J870">
        <f t="shared" si="112"/>
        <v>2023</v>
      </c>
      <c r="K870" s="2" t="str">
        <f t="shared" si="92"/>
        <v>-</v>
      </c>
      <c r="AX870">
        <v>2008</v>
      </c>
      <c r="AY870">
        <v>2009</v>
      </c>
      <c r="AZ870">
        <v>2010</v>
      </c>
      <c r="BA870">
        <v>2011</v>
      </c>
      <c r="BB870">
        <v>2012</v>
      </c>
      <c r="BC870">
        <v>2013</v>
      </c>
      <c r="BD870">
        <v>2014</v>
      </c>
      <c r="BE870">
        <v>2015</v>
      </c>
      <c r="BF870">
        <v>2016</v>
      </c>
      <c r="BG870">
        <v>2017</v>
      </c>
      <c r="BH870">
        <v>2018</v>
      </c>
      <c r="BI870">
        <v>2019</v>
      </c>
      <c r="BJ870">
        <v>2020</v>
      </c>
      <c r="BK870">
        <v>2021</v>
      </c>
      <c r="BL870">
        <v>2022</v>
      </c>
      <c r="BM870">
        <v>2023</v>
      </c>
    </row>
    <row r="871" spans="1:65" ht="15" customHeight="1" x14ac:dyDescent="0.25">
      <c r="A871" t="s">
        <v>1247</v>
      </c>
      <c r="C871" s="60"/>
      <c r="D871" t="s">
        <v>2294</v>
      </c>
      <c r="E871" s="45" t="s">
        <v>2295</v>
      </c>
      <c r="G871" s="45"/>
      <c r="H871" s="45"/>
      <c r="I871">
        <f t="shared" si="93"/>
        <v>2008</v>
      </c>
      <c r="J871">
        <f t="shared" si="112"/>
        <v>2023</v>
      </c>
      <c r="K871" s="2" t="str">
        <f t="shared" si="92"/>
        <v>-</v>
      </c>
      <c r="AX871">
        <v>2008</v>
      </c>
      <c r="AY871">
        <v>2009</v>
      </c>
      <c r="AZ871">
        <v>2010</v>
      </c>
      <c r="BA871">
        <v>2011</v>
      </c>
      <c r="BB871">
        <v>2012</v>
      </c>
      <c r="BC871">
        <v>2013</v>
      </c>
      <c r="BD871">
        <v>2014</v>
      </c>
      <c r="BE871">
        <v>2015</v>
      </c>
      <c r="BF871">
        <v>2016</v>
      </c>
      <c r="BG871">
        <v>2017</v>
      </c>
      <c r="BH871">
        <v>2018</v>
      </c>
      <c r="BI871">
        <v>2019</v>
      </c>
      <c r="BJ871">
        <v>2020</v>
      </c>
      <c r="BK871">
        <v>2021</v>
      </c>
      <c r="BL871">
        <v>2022</v>
      </c>
      <c r="BM871">
        <v>2023</v>
      </c>
    </row>
    <row r="872" spans="1:65" ht="15" customHeight="1" x14ac:dyDescent="0.25">
      <c r="A872" t="s">
        <v>1247</v>
      </c>
      <c r="C872" s="60"/>
      <c r="D872" t="s">
        <v>2296</v>
      </c>
      <c r="E872" s="45" t="s">
        <v>2297</v>
      </c>
      <c r="G872" s="45"/>
      <c r="H872" s="45"/>
      <c r="I872">
        <f t="shared" si="93"/>
        <v>2008</v>
      </c>
      <c r="J872">
        <f t="shared" si="112"/>
        <v>2023</v>
      </c>
      <c r="K872" s="2" t="str">
        <f t="shared" si="92"/>
        <v>-</v>
      </c>
      <c r="AX872">
        <v>2008</v>
      </c>
      <c r="AY872">
        <v>2009</v>
      </c>
      <c r="AZ872">
        <v>2010</v>
      </c>
      <c r="BA872">
        <v>2011</v>
      </c>
      <c r="BB872">
        <v>2012</v>
      </c>
      <c r="BC872">
        <v>2013</v>
      </c>
      <c r="BD872">
        <v>2014</v>
      </c>
      <c r="BE872">
        <v>2015</v>
      </c>
      <c r="BF872">
        <v>2016</v>
      </c>
      <c r="BG872">
        <v>2017</v>
      </c>
      <c r="BH872">
        <v>2018</v>
      </c>
      <c r="BI872">
        <v>2019</v>
      </c>
      <c r="BJ872">
        <v>2020</v>
      </c>
      <c r="BK872">
        <v>2021</v>
      </c>
      <c r="BL872">
        <v>2022</v>
      </c>
      <c r="BM872">
        <v>2023</v>
      </c>
    </row>
    <row r="873" spans="1:65" ht="15" customHeight="1" x14ac:dyDescent="0.25">
      <c r="A873" t="s">
        <v>1247</v>
      </c>
      <c r="C873" s="60"/>
      <c r="D873" t="s">
        <v>2298</v>
      </c>
      <c r="E873" s="45" t="s">
        <v>2299</v>
      </c>
      <c r="G873" s="45"/>
      <c r="H873" s="45"/>
      <c r="I873">
        <f t="shared" si="93"/>
        <v>2008</v>
      </c>
      <c r="J873">
        <f t="shared" si="112"/>
        <v>2023</v>
      </c>
      <c r="K873" s="2" t="str">
        <f t="shared" si="92"/>
        <v>-</v>
      </c>
      <c r="AX873">
        <v>2008</v>
      </c>
      <c r="AY873">
        <v>2009</v>
      </c>
      <c r="AZ873">
        <v>2010</v>
      </c>
      <c r="BA873">
        <v>2011</v>
      </c>
      <c r="BB873">
        <v>2012</v>
      </c>
      <c r="BC873">
        <v>2013</v>
      </c>
      <c r="BD873">
        <v>2014</v>
      </c>
      <c r="BE873">
        <v>2015</v>
      </c>
      <c r="BF873">
        <v>2016</v>
      </c>
      <c r="BG873">
        <v>2017</v>
      </c>
      <c r="BH873">
        <v>2018</v>
      </c>
      <c r="BI873">
        <v>2019</v>
      </c>
      <c r="BJ873">
        <v>2020</v>
      </c>
      <c r="BK873">
        <v>2021</v>
      </c>
      <c r="BL873">
        <v>2022</v>
      </c>
      <c r="BM873">
        <v>2023</v>
      </c>
    </row>
    <row r="874" spans="1:65" ht="15" customHeight="1" x14ac:dyDescent="0.25">
      <c r="A874" t="s">
        <v>1247</v>
      </c>
      <c r="C874" s="60"/>
      <c r="D874" t="s">
        <v>2300</v>
      </c>
      <c r="E874" s="45" t="s">
        <v>2301</v>
      </c>
      <c r="G874" s="45"/>
      <c r="H874" s="45"/>
      <c r="I874">
        <f t="shared" si="93"/>
        <v>2008</v>
      </c>
      <c r="J874">
        <f t="shared" si="112"/>
        <v>2023</v>
      </c>
      <c r="K874" s="2" t="str">
        <f t="shared" si="92"/>
        <v>-</v>
      </c>
      <c r="AX874">
        <v>2008</v>
      </c>
      <c r="AY874">
        <v>2009</v>
      </c>
      <c r="AZ874">
        <v>2010</v>
      </c>
      <c r="BA874">
        <v>2011</v>
      </c>
      <c r="BB874">
        <v>2012</v>
      </c>
      <c r="BC874">
        <v>2013</v>
      </c>
      <c r="BD874">
        <v>2014</v>
      </c>
      <c r="BE874">
        <v>2015</v>
      </c>
      <c r="BF874">
        <v>2016</v>
      </c>
      <c r="BG874">
        <v>2017</v>
      </c>
      <c r="BH874">
        <v>2018</v>
      </c>
      <c r="BI874">
        <v>2019</v>
      </c>
      <c r="BJ874">
        <v>2020</v>
      </c>
      <c r="BK874">
        <v>2021</v>
      </c>
      <c r="BL874">
        <v>2022</v>
      </c>
      <c r="BM874">
        <v>2023</v>
      </c>
    </row>
    <row r="875" spans="1:65" ht="15" customHeight="1" x14ac:dyDescent="0.25">
      <c r="A875" t="s">
        <v>1247</v>
      </c>
      <c r="C875" s="60"/>
      <c r="D875" t="s">
        <v>2302</v>
      </c>
      <c r="E875" s="45" t="s">
        <v>2303</v>
      </c>
      <c r="G875" s="45"/>
      <c r="H875" s="45"/>
      <c r="I875">
        <f t="shared" si="93"/>
        <v>2008</v>
      </c>
      <c r="J875">
        <f t="shared" si="112"/>
        <v>2023</v>
      </c>
      <c r="K875" s="2" t="str">
        <f t="shared" si="92"/>
        <v>-</v>
      </c>
      <c r="AX875">
        <v>2008</v>
      </c>
      <c r="AY875">
        <v>2009</v>
      </c>
      <c r="AZ875">
        <v>2010</v>
      </c>
      <c r="BA875">
        <v>2011</v>
      </c>
      <c r="BB875">
        <v>2012</v>
      </c>
      <c r="BC875">
        <v>2013</v>
      </c>
      <c r="BD875">
        <v>2014</v>
      </c>
      <c r="BE875">
        <v>2015</v>
      </c>
      <c r="BF875">
        <v>2016</v>
      </c>
      <c r="BG875">
        <v>2017</v>
      </c>
      <c r="BH875">
        <v>2018</v>
      </c>
      <c r="BI875">
        <v>2019</v>
      </c>
      <c r="BJ875">
        <v>2020</v>
      </c>
      <c r="BK875">
        <v>2021</v>
      </c>
      <c r="BL875">
        <v>2022</v>
      </c>
      <c r="BM875">
        <v>2023</v>
      </c>
    </row>
    <row r="876" spans="1:65" ht="15" customHeight="1" x14ac:dyDescent="0.25">
      <c r="A876" t="s">
        <v>1247</v>
      </c>
      <c r="C876" s="60"/>
      <c r="D876" t="s">
        <v>2304</v>
      </c>
      <c r="E876" s="45" t="s">
        <v>2305</v>
      </c>
      <c r="G876" s="45"/>
      <c r="H876" s="45"/>
      <c r="I876">
        <f t="shared" si="93"/>
        <v>2008</v>
      </c>
      <c r="J876">
        <f t="shared" si="112"/>
        <v>2023</v>
      </c>
      <c r="K876" s="2" t="str">
        <f t="shared" si="92"/>
        <v>-</v>
      </c>
      <c r="AX876">
        <v>2008</v>
      </c>
      <c r="AY876">
        <v>2009</v>
      </c>
      <c r="AZ876">
        <v>2010</v>
      </c>
      <c r="BA876">
        <v>2011</v>
      </c>
      <c r="BB876">
        <v>2012</v>
      </c>
      <c r="BC876">
        <v>2013</v>
      </c>
      <c r="BD876">
        <v>2014</v>
      </c>
      <c r="BE876">
        <v>2015</v>
      </c>
      <c r="BF876">
        <v>2016</v>
      </c>
      <c r="BG876">
        <v>2017</v>
      </c>
      <c r="BH876">
        <v>2018</v>
      </c>
      <c r="BI876">
        <v>2019</v>
      </c>
      <c r="BJ876">
        <v>2020</v>
      </c>
      <c r="BK876">
        <v>2021</v>
      </c>
      <c r="BL876">
        <v>2022</v>
      </c>
      <c r="BM876">
        <v>2023</v>
      </c>
    </row>
    <row r="877" spans="1:65" ht="15" customHeight="1" x14ac:dyDescent="0.25">
      <c r="A877" t="s">
        <v>1247</v>
      </c>
      <c r="C877" s="60"/>
      <c r="D877" t="s">
        <v>2306</v>
      </c>
      <c r="E877" s="45" t="s">
        <v>2307</v>
      </c>
      <c r="G877" s="45"/>
      <c r="H877" s="45"/>
      <c r="I877">
        <f t="shared" si="93"/>
        <v>2008</v>
      </c>
      <c r="J877">
        <f t="shared" si="112"/>
        <v>2023</v>
      </c>
      <c r="K877" s="2" t="str">
        <f t="shared" si="92"/>
        <v>-</v>
      </c>
      <c r="AX877">
        <v>2008</v>
      </c>
      <c r="AY877">
        <v>2009</v>
      </c>
      <c r="AZ877">
        <v>2010</v>
      </c>
      <c r="BA877">
        <v>2011</v>
      </c>
      <c r="BB877">
        <v>2012</v>
      </c>
      <c r="BC877">
        <v>2013</v>
      </c>
      <c r="BD877">
        <v>2014</v>
      </c>
      <c r="BE877">
        <v>2015</v>
      </c>
      <c r="BF877">
        <v>2016</v>
      </c>
      <c r="BG877">
        <v>2017</v>
      </c>
      <c r="BH877">
        <v>2018</v>
      </c>
      <c r="BI877">
        <v>2019</v>
      </c>
      <c r="BJ877">
        <v>2020</v>
      </c>
      <c r="BK877">
        <v>2021</v>
      </c>
      <c r="BL877">
        <v>2022</v>
      </c>
      <c r="BM877">
        <v>2023</v>
      </c>
    </row>
    <row r="878" spans="1:65" ht="15" customHeight="1" x14ac:dyDescent="0.25">
      <c r="A878" t="s">
        <v>1247</v>
      </c>
      <c r="C878" s="60"/>
      <c r="D878" t="s">
        <v>2308</v>
      </c>
      <c r="E878" s="45" t="s">
        <v>2309</v>
      </c>
      <c r="G878" s="45"/>
      <c r="H878" s="45"/>
      <c r="I878">
        <f t="shared" si="93"/>
        <v>2008</v>
      </c>
      <c r="J878">
        <f t="shared" si="112"/>
        <v>2023</v>
      </c>
      <c r="K878" s="2" t="str">
        <f t="shared" si="92"/>
        <v>-</v>
      </c>
      <c r="AX878">
        <v>2008</v>
      </c>
      <c r="AY878">
        <v>2009</v>
      </c>
      <c r="AZ878">
        <v>2010</v>
      </c>
      <c r="BA878">
        <v>2011</v>
      </c>
      <c r="BB878">
        <v>2012</v>
      </c>
      <c r="BC878">
        <v>2013</v>
      </c>
      <c r="BD878">
        <v>2014</v>
      </c>
      <c r="BE878">
        <v>2015</v>
      </c>
      <c r="BF878">
        <v>2016</v>
      </c>
      <c r="BG878">
        <v>2017</v>
      </c>
      <c r="BH878">
        <v>2018</v>
      </c>
      <c r="BI878">
        <v>2019</v>
      </c>
      <c r="BJ878">
        <v>2020</v>
      </c>
      <c r="BK878">
        <v>2021</v>
      </c>
      <c r="BL878">
        <v>2022</v>
      </c>
      <c r="BM878">
        <v>2023</v>
      </c>
    </row>
    <row r="879" spans="1:65" ht="15" customHeight="1" x14ac:dyDescent="0.25">
      <c r="A879" t="s">
        <v>1247</v>
      </c>
      <c r="C879" s="60"/>
      <c r="D879" t="s">
        <v>2310</v>
      </c>
      <c r="E879" s="45" t="s">
        <v>2311</v>
      </c>
      <c r="G879" s="45"/>
      <c r="H879" s="45"/>
      <c r="I879">
        <f t="shared" si="93"/>
        <v>2008</v>
      </c>
      <c r="J879">
        <f t="shared" si="112"/>
        <v>2023</v>
      </c>
      <c r="K879" s="2" t="str">
        <f t="shared" si="92"/>
        <v>-</v>
      </c>
      <c r="AX879">
        <v>2008</v>
      </c>
      <c r="AY879">
        <v>2009</v>
      </c>
      <c r="AZ879">
        <v>2010</v>
      </c>
      <c r="BA879">
        <v>2011</v>
      </c>
      <c r="BB879">
        <v>2012</v>
      </c>
      <c r="BC879">
        <v>2013</v>
      </c>
      <c r="BD879">
        <v>2014</v>
      </c>
      <c r="BE879">
        <v>2015</v>
      </c>
      <c r="BF879">
        <v>2016</v>
      </c>
      <c r="BG879">
        <v>2017</v>
      </c>
      <c r="BH879">
        <v>2018</v>
      </c>
      <c r="BI879">
        <v>2019</v>
      </c>
      <c r="BJ879">
        <v>2020</v>
      </c>
      <c r="BK879">
        <v>2021</v>
      </c>
      <c r="BL879">
        <v>2022</v>
      </c>
      <c r="BM879">
        <v>2023</v>
      </c>
    </row>
    <row r="880" spans="1:65" ht="15" customHeight="1" x14ac:dyDescent="0.25">
      <c r="A880" t="s">
        <v>1247</v>
      </c>
      <c r="C880" s="60"/>
      <c r="D880" t="s">
        <v>2312</v>
      </c>
      <c r="E880" s="45" t="s">
        <v>2313</v>
      </c>
      <c r="G880" s="45"/>
      <c r="H880" s="45"/>
      <c r="I880">
        <f t="shared" si="93"/>
        <v>2008</v>
      </c>
      <c r="J880">
        <f t="shared" si="112"/>
        <v>2023</v>
      </c>
      <c r="K880" s="2" t="str">
        <f t="shared" si="92"/>
        <v>-</v>
      </c>
      <c r="AX880">
        <v>2008</v>
      </c>
      <c r="AY880">
        <v>2009</v>
      </c>
      <c r="AZ880">
        <v>2010</v>
      </c>
      <c r="BA880">
        <v>2011</v>
      </c>
      <c r="BB880">
        <v>2012</v>
      </c>
      <c r="BC880">
        <v>2013</v>
      </c>
      <c r="BD880">
        <v>2014</v>
      </c>
      <c r="BE880">
        <v>2015</v>
      </c>
      <c r="BF880">
        <v>2016</v>
      </c>
      <c r="BG880">
        <v>2017</v>
      </c>
      <c r="BH880">
        <v>2018</v>
      </c>
      <c r="BI880">
        <v>2019</v>
      </c>
      <c r="BJ880">
        <v>2020</v>
      </c>
      <c r="BK880">
        <v>2021</v>
      </c>
      <c r="BL880">
        <v>2022</v>
      </c>
      <c r="BM880">
        <v>2023</v>
      </c>
    </row>
    <row r="881" spans="1:65" ht="15" customHeight="1" x14ac:dyDescent="0.25">
      <c r="A881" t="s">
        <v>1247</v>
      </c>
      <c r="C881" s="60"/>
      <c r="D881" t="s">
        <v>2314</v>
      </c>
      <c r="E881" s="45" t="s">
        <v>2315</v>
      </c>
      <c r="G881" s="45"/>
      <c r="H881" s="45"/>
      <c r="I881">
        <f t="shared" si="93"/>
        <v>2008</v>
      </c>
      <c r="J881">
        <f t="shared" si="112"/>
        <v>2023</v>
      </c>
      <c r="K881" s="2" t="str">
        <f t="shared" si="92"/>
        <v>-</v>
      </c>
      <c r="AX881">
        <v>2008</v>
      </c>
      <c r="AY881">
        <v>2009</v>
      </c>
      <c r="AZ881">
        <v>2010</v>
      </c>
      <c r="BA881">
        <v>2011</v>
      </c>
      <c r="BB881">
        <v>2012</v>
      </c>
      <c r="BC881">
        <v>2013</v>
      </c>
      <c r="BD881">
        <v>2014</v>
      </c>
      <c r="BE881">
        <v>2015</v>
      </c>
      <c r="BF881">
        <v>2016</v>
      </c>
      <c r="BG881">
        <v>2017</v>
      </c>
      <c r="BH881">
        <v>2018</v>
      </c>
      <c r="BI881">
        <v>2019</v>
      </c>
      <c r="BJ881">
        <v>2020</v>
      </c>
      <c r="BK881">
        <v>2021</v>
      </c>
      <c r="BL881">
        <v>2022</v>
      </c>
      <c r="BM881">
        <v>2023</v>
      </c>
    </row>
    <row r="882" spans="1:65" ht="15" customHeight="1" x14ac:dyDescent="0.25">
      <c r="A882" t="s">
        <v>1247</v>
      </c>
      <c r="C882" s="60"/>
      <c r="D882" t="s">
        <v>2316</v>
      </c>
      <c r="E882" s="45" t="s">
        <v>2317</v>
      </c>
      <c r="G882" s="45"/>
      <c r="H882" s="45"/>
      <c r="I882">
        <f t="shared" si="93"/>
        <v>2008</v>
      </c>
      <c r="J882">
        <f t="shared" si="112"/>
        <v>2023</v>
      </c>
      <c r="K882" s="2" t="str">
        <f t="shared" si="92"/>
        <v>-</v>
      </c>
      <c r="AX882">
        <v>2008</v>
      </c>
      <c r="AY882">
        <v>2009</v>
      </c>
      <c r="AZ882">
        <v>2010</v>
      </c>
      <c r="BA882">
        <v>2011</v>
      </c>
      <c r="BB882">
        <v>2012</v>
      </c>
      <c r="BC882">
        <v>2013</v>
      </c>
      <c r="BD882">
        <v>2014</v>
      </c>
      <c r="BE882">
        <v>2015</v>
      </c>
      <c r="BF882">
        <v>2016</v>
      </c>
      <c r="BG882">
        <v>2017</v>
      </c>
      <c r="BH882">
        <v>2018</v>
      </c>
      <c r="BI882">
        <v>2019</v>
      </c>
      <c r="BJ882">
        <v>2020</v>
      </c>
      <c r="BK882">
        <v>2021</v>
      </c>
      <c r="BL882">
        <v>2022</v>
      </c>
      <c r="BM882">
        <v>2023</v>
      </c>
    </row>
    <row r="883" spans="1:65" ht="15" customHeight="1" x14ac:dyDescent="0.25">
      <c r="A883" t="s">
        <v>1247</v>
      </c>
      <c r="C883" s="60"/>
      <c r="D883" t="s">
        <v>321</v>
      </c>
      <c r="E883" s="45" t="s">
        <v>322</v>
      </c>
      <c r="G883" s="45" t="s">
        <v>322</v>
      </c>
      <c r="H883" s="45" t="s">
        <v>1791</v>
      </c>
      <c r="I883">
        <f t="shared" si="93"/>
        <v>1980</v>
      </c>
      <c r="J883">
        <f t="shared" si="112"/>
        <v>2017</v>
      </c>
      <c r="K883" s="2" t="str">
        <f t="shared" si="92"/>
        <v>-</v>
      </c>
      <c r="V883">
        <v>1980</v>
      </c>
      <c r="W883">
        <v>1981</v>
      </c>
      <c r="X883">
        <v>1982</v>
      </c>
      <c r="Y883">
        <v>1983</v>
      </c>
      <c r="Z883">
        <v>1984</v>
      </c>
      <c r="AA883">
        <v>1985</v>
      </c>
      <c r="AB883">
        <v>1986</v>
      </c>
      <c r="AC883">
        <v>1987</v>
      </c>
      <c r="AD883">
        <v>1988</v>
      </c>
      <c r="AE883">
        <v>1989</v>
      </c>
      <c r="AF883">
        <v>1990</v>
      </c>
      <c r="AG883">
        <v>1991</v>
      </c>
      <c r="AH883">
        <v>1992</v>
      </c>
      <c r="AI883">
        <v>1993</v>
      </c>
      <c r="AJ883">
        <v>1994</v>
      </c>
      <c r="AK883">
        <v>1995</v>
      </c>
      <c r="AL883">
        <v>1996</v>
      </c>
      <c r="AM883">
        <v>1997</v>
      </c>
      <c r="AN883">
        <v>1998</v>
      </c>
      <c r="AO883">
        <v>1999</v>
      </c>
      <c r="AP883">
        <v>2000</v>
      </c>
      <c r="AQ883">
        <v>2001</v>
      </c>
      <c r="AR883">
        <v>2002</v>
      </c>
      <c r="AS883">
        <v>2003</v>
      </c>
      <c r="AT883">
        <v>2004</v>
      </c>
      <c r="AU883">
        <v>2005</v>
      </c>
      <c r="AV883">
        <v>2006</v>
      </c>
      <c r="AW883">
        <v>2007</v>
      </c>
      <c r="AX883">
        <v>2008</v>
      </c>
      <c r="AY883">
        <v>2009</v>
      </c>
      <c r="AZ883">
        <v>2010</v>
      </c>
      <c r="BA883">
        <v>2011</v>
      </c>
      <c r="BB883">
        <v>2012</v>
      </c>
      <c r="BC883">
        <v>2013</v>
      </c>
      <c r="BD883">
        <v>2014</v>
      </c>
      <c r="BE883">
        <v>2015</v>
      </c>
      <c r="BF883">
        <v>2016</v>
      </c>
      <c r="BG883">
        <v>2017</v>
      </c>
    </row>
    <row r="884" spans="1:65" ht="15" customHeight="1" x14ac:dyDescent="0.25">
      <c r="A884" t="s">
        <v>1247</v>
      </c>
      <c r="C884" s="60"/>
      <c r="D884" t="s">
        <v>323</v>
      </c>
      <c r="E884" s="45" t="s">
        <v>324</v>
      </c>
      <c r="G884" s="45" t="s">
        <v>324</v>
      </c>
      <c r="H884" s="45" t="s">
        <v>1783</v>
      </c>
      <c r="I884">
        <f t="shared" si="93"/>
        <v>1980</v>
      </c>
      <c r="J884">
        <f t="shared" si="112"/>
        <v>2017</v>
      </c>
      <c r="K884" s="2" t="str">
        <f t="shared" si="92"/>
        <v>-</v>
      </c>
      <c r="V884">
        <v>1980</v>
      </c>
      <c r="W884">
        <v>1981</v>
      </c>
      <c r="X884">
        <v>1982</v>
      </c>
      <c r="Y884">
        <v>1983</v>
      </c>
      <c r="Z884">
        <v>1984</v>
      </c>
      <c r="AA884">
        <v>1985</v>
      </c>
      <c r="AB884">
        <v>1986</v>
      </c>
      <c r="AC884">
        <v>1987</v>
      </c>
      <c r="AD884">
        <v>1988</v>
      </c>
      <c r="AE884">
        <v>1989</v>
      </c>
      <c r="AF884">
        <v>1990</v>
      </c>
      <c r="AG884">
        <v>1991</v>
      </c>
      <c r="AH884">
        <v>1992</v>
      </c>
      <c r="AI884">
        <v>1993</v>
      </c>
      <c r="AJ884">
        <v>1994</v>
      </c>
      <c r="AK884">
        <v>1995</v>
      </c>
      <c r="AL884">
        <v>1996</v>
      </c>
      <c r="AM884">
        <v>1997</v>
      </c>
      <c r="AN884">
        <v>1998</v>
      </c>
      <c r="AO884">
        <v>1999</v>
      </c>
      <c r="AP884">
        <v>2000</v>
      </c>
      <c r="AQ884">
        <v>2001</v>
      </c>
      <c r="AR884">
        <v>2002</v>
      </c>
      <c r="AS884">
        <v>2003</v>
      </c>
      <c r="AT884">
        <v>2004</v>
      </c>
      <c r="AU884">
        <v>2005</v>
      </c>
      <c r="AV884">
        <v>2006</v>
      </c>
      <c r="AW884">
        <v>2007</v>
      </c>
      <c r="AX884">
        <v>2008</v>
      </c>
      <c r="AY884">
        <v>2009</v>
      </c>
      <c r="AZ884">
        <v>2010</v>
      </c>
      <c r="BA884">
        <v>2011</v>
      </c>
      <c r="BB884">
        <v>2012</v>
      </c>
      <c r="BC884">
        <v>2013</v>
      </c>
      <c r="BD884">
        <v>2014</v>
      </c>
      <c r="BE884">
        <v>2015</v>
      </c>
      <c r="BF884">
        <v>2016</v>
      </c>
      <c r="BG884">
        <v>2017</v>
      </c>
    </row>
    <row r="885" spans="1:65" ht="15" customHeight="1" x14ac:dyDescent="0.25">
      <c r="A885" t="s">
        <v>1247</v>
      </c>
      <c r="C885" s="60"/>
      <c r="D885" t="s">
        <v>2318</v>
      </c>
      <c r="E885" s="45" t="s">
        <v>2319</v>
      </c>
      <c r="G885" s="45"/>
      <c r="H885" s="45"/>
      <c r="I885">
        <f t="shared" si="93"/>
        <v>2008</v>
      </c>
      <c r="J885">
        <f t="shared" si="112"/>
        <v>2023</v>
      </c>
      <c r="K885" s="2" t="str">
        <f t="shared" si="92"/>
        <v>-</v>
      </c>
      <c r="AX885">
        <v>2008</v>
      </c>
      <c r="AY885">
        <v>2009</v>
      </c>
      <c r="AZ885">
        <v>2010</v>
      </c>
      <c r="BA885">
        <v>2011</v>
      </c>
      <c r="BB885">
        <v>2012</v>
      </c>
      <c r="BC885">
        <v>2013</v>
      </c>
      <c r="BD885">
        <v>2014</v>
      </c>
      <c r="BE885">
        <v>2015</v>
      </c>
      <c r="BF885">
        <v>2016</v>
      </c>
      <c r="BG885">
        <v>2017</v>
      </c>
      <c r="BH885">
        <v>2018</v>
      </c>
      <c r="BI885">
        <v>2019</v>
      </c>
      <c r="BJ885">
        <v>2020</v>
      </c>
      <c r="BK885">
        <v>2021</v>
      </c>
      <c r="BL885">
        <v>2022</v>
      </c>
      <c r="BM885">
        <v>2023</v>
      </c>
    </row>
    <row r="886" spans="1:65" ht="15" customHeight="1" x14ac:dyDescent="0.25">
      <c r="A886" t="s">
        <v>1247</v>
      </c>
      <c r="C886" s="60"/>
      <c r="D886" t="s">
        <v>2320</v>
      </c>
      <c r="E886" s="45" t="s">
        <v>2321</v>
      </c>
      <c r="G886" s="45"/>
      <c r="H886" s="45"/>
      <c r="I886">
        <f t="shared" si="93"/>
        <v>2008</v>
      </c>
      <c r="J886">
        <f t="shared" si="112"/>
        <v>2023</v>
      </c>
      <c r="K886" s="2" t="str">
        <f t="shared" si="92"/>
        <v>-</v>
      </c>
      <c r="AX886">
        <v>2008</v>
      </c>
      <c r="AY886">
        <v>2009</v>
      </c>
      <c r="AZ886">
        <v>2010</v>
      </c>
      <c r="BA886">
        <v>2011</v>
      </c>
      <c r="BB886">
        <v>2012</v>
      </c>
      <c r="BC886">
        <v>2013</v>
      </c>
      <c r="BD886">
        <v>2014</v>
      </c>
      <c r="BE886">
        <v>2015</v>
      </c>
      <c r="BF886">
        <v>2016</v>
      </c>
      <c r="BG886">
        <v>2017</v>
      </c>
      <c r="BH886">
        <v>2018</v>
      </c>
      <c r="BI886">
        <v>2019</v>
      </c>
      <c r="BJ886">
        <v>2020</v>
      </c>
      <c r="BK886">
        <v>2021</v>
      </c>
      <c r="BL886">
        <v>2022</v>
      </c>
      <c r="BM886">
        <v>2023</v>
      </c>
    </row>
    <row r="887" spans="1:65" ht="15" customHeight="1" x14ac:dyDescent="0.25">
      <c r="A887" t="s">
        <v>1247</v>
      </c>
      <c r="C887" s="60"/>
      <c r="D887" t="s">
        <v>2322</v>
      </c>
      <c r="E887" s="45" t="s">
        <v>2323</v>
      </c>
      <c r="G887" s="45"/>
      <c r="H887" s="45"/>
      <c r="I887">
        <f t="shared" si="93"/>
        <v>2008</v>
      </c>
      <c r="J887">
        <f t="shared" si="112"/>
        <v>2023</v>
      </c>
      <c r="K887" s="2" t="str">
        <f t="shared" si="92"/>
        <v>-</v>
      </c>
      <c r="AX887">
        <v>2008</v>
      </c>
      <c r="AY887">
        <v>2009</v>
      </c>
      <c r="AZ887">
        <v>2010</v>
      </c>
      <c r="BA887">
        <v>2011</v>
      </c>
      <c r="BB887">
        <v>2012</v>
      </c>
      <c r="BC887">
        <v>2013</v>
      </c>
      <c r="BD887">
        <v>2014</v>
      </c>
      <c r="BE887">
        <v>2015</v>
      </c>
      <c r="BF887">
        <v>2016</v>
      </c>
      <c r="BG887">
        <v>2017</v>
      </c>
      <c r="BH887">
        <v>2018</v>
      </c>
      <c r="BI887">
        <v>2019</v>
      </c>
      <c r="BJ887">
        <v>2020</v>
      </c>
      <c r="BK887">
        <v>2021</v>
      </c>
      <c r="BL887">
        <v>2022</v>
      </c>
      <c r="BM887">
        <v>2023</v>
      </c>
    </row>
    <row r="888" spans="1:65" ht="15" customHeight="1" x14ac:dyDescent="0.25">
      <c r="A888" t="s">
        <v>1247</v>
      </c>
      <c r="C888" s="60"/>
      <c r="D888" t="s">
        <v>2324</v>
      </c>
      <c r="E888" s="45" t="s">
        <v>2325</v>
      </c>
      <c r="G888" s="45"/>
      <c r="H888" s="45"/>
      <c r="I888">
        <f t="shared" si="93"/>
        <v>2008</v>
      </c>
      <c r="J888">
        <f t="shared" si="112"/>
        <v>2023</v>
      </c>
      <c r="K888" s="2" t="str">
        <f t="shared" si="92"/>
        <v>-</v>
      </c>
      <c r="AX888">
        <v>2008</v>
      </c>
      <c r="AY888">
        <v>2009</v>
      </c>
      <c r="AZ888">
        <v>2010</v>
      </c>
      <c r="BA888">
        <v>2011</v>
      </c>
      <c r="BB888">
        <v>2012</v>
      </c>
      <c r="BC888">
        <v>2013</v>
      </c>
      <c r="BD888">
        <v>2014</v>
      </c>
      <c r="BE888">
        <v>2015</v>
      </c>
      <c r="BF888">
        <v>2016</v>
      </c>
      <c r="BG888">
        <v>2017</v>
      </c>
      <c r="BH888">
        <v>2018</v>
      </c>
      <c r="BI888">
        <v>2019</v>
      </c>
      <c r="BJ888">
        <v>2020</v>
      </c>
      <c r="BK888">
        <v>2021</v>
      </c>
      <c r="BL888">
        <v>2022</v>
      </c>
      <c r="BM888">
        <v>2023</v>
      </c>
    </row>
    <row r="889" spans="1:65" ht="15" customHeight="1" x14ac:dyDescent="0.25">
      <c r="A889" t="s">
        <v>1247</v>
      </c>
      <c r="C889" s="60"/>
      <c r="D889" t="s">
        <v>2326</v>
      </c>
      <c r="E889" s="45" t="s">
        <v>2327</v>
      </c>
      <c r="G889" s="45"/>
      <c r="H889" s="45"/>
      <c r="I889">
        <f t="shared" si="93"/>
        <v>2008</v>
      </c>
      <c r="J889">
        <f t="shared" si="112"/>
        <v>2023</v>
      </c>
      <c r="K889" s="2" t="str">
        <f t="shared" si="92"/>
        <v>-</v>
      </c>
      <c r="AX889">
        <v>2008</v>
      </c>
      <c r="AY889">
        <v>2009</v>
      </c>
      <c r="AZ889">
        <v>2010</v>
      </c>
      <c r="BA889">
        <v>2011</v>
      </c>
      <c r="BB889">
        <v>2012</v>
      </c>
      <c r="BC889">
        <v>2013</v>
      </c>
      <c r="BD889">
        <v>2014</v>
      </c>
      <c r="BE889">
        <v>2015</v>
      </c>
      <c r="BF889">
        <v>2016</v>
      </c>
      <c r="BG889">
        <v>2017</v>
      </c>
      <c r="BH889">
        <v>2018</v>
      </c>
      <c r="BI889">
        <v>2019</v>
      </c>
      <c r="BJ889">
        <v>2020</v>
      </c>
      <c r="BK889">
        <v>2021</v>
      </c>
      <c r="BL889">
        <v>2022</v>
      </c>
      <c r="BM889">
        <v>2023</v>
      </c>
    </row>
    <row r="890" spans="1:65" ht="15" customHeight="1" x14ac:dyDescent="0.25">
      <c r="A890" t="s">
        <v>1247</v>
      </c>
      <c r="C890" s="60"/>
      <c r="D890" t="s">
        <v>2328</v>
      </c>
      <c r="E890" s="45" t="s">
        <v>2329</v>
      </c>
      <c r="G890" s="45"/>
      <c r="H890" s="45"/>
      <c r="I890">
        <f t="shared" si="93"/>
        <v>2008</v>
      </c>
      <c r="J890">
        <f t="shared" si="112"/>
        <v>2023</v>
      </c>
      <c r="K890" s="2" t="str">
        <f t="shared" si="92"/>
        <v>-</v>
      </c>
      <c r="AX890">
        <v>2008</v>
      </c>
      <c r="AY890">
        <v>2009</v>
      </c>
      <c r="AZ890">
        <v>2010</v>
      </c>
      <c r="BA890">
        <v>2011</v>
      </c>
      <c r="BB890">
        <v>2012</v>
      </c>
      <c r="BC890">
        <v>2013</v>
      </c>
      <c r="BD890">
        <v>2014</v>
      </c>
      <c r="BE890">
        <v>2015</v>
      </c>
      <c r="BF890">
        <v>2016</v>
      </c>
      <c r="BG890">
        <v>2017</v>
      </c>
      <c r="BH890">
        <v>2018</v>
      </c>
      <c r="BI890">
        <v>2019</v>
      </c>
      <c r="BJ890">
        <v>2020</v>
      </c>
      <c r="BK890">
        <v>2021</v>
      </c>
      <c r="BL890">
        <v>2022</v>
      </c>
      <c r="BM890">
        <v>2023</v>
      </c>
    </row>
    <row r="891" spans="1:65" ht="15" customHeight="1" x14ac:dyDescent="0.25">
      <c r="A891" t="s">
        <v>1247</v>
      </c>
      <c r="C891" s="60"/>
      <c r="D891" t="s">
        <v>2330</v>
      </c>
      <c r="E891" s="45" t="s">
        <v>2331</v>
      </c>
      <c r="G891" s="45"/>
      <c r="H891" s="45"/>
      <c r="I891">
        <f t="shared" si="93"/>
        <v>2008</v>
      </c>
      <c r="J891">
        <f t="shared" si="112"/>
        <v>2023</v>
      </c>
      <c r="K891" s="2" t="str">
        <f t="shared" si="92"/>
        <v>-</v>
      </c>
      <c r="AX891">
        <v>2008</v>
      </c>
      <c r="AY891">
        <v>2009</v>
      </c>
      <c r="AZ891">
        <v>2010</v>
      </c>
      <c r="BA891">
        <v>2011</v>
      </c>
      <c r="BB891">
        <v>2012</v>
      </c>
      <c r="BC891">
        <v>2013</v>
      </c>
      <c r="BD891">
        <v>2014</v>
      </c>
      <c r="BE891">
        <v>2015</v>
      </c>
      <c r="BF891">
        <v>2016</v>
      </c>
      <c r="BG891">
        <v>2017</v>
      </c>
      <c r="BH891">
        <v>2018</v>
      </c>
      <c r="BI891">
        <v>2019</v>
      </c>
      <c r="BJ891">
        <v>2020</v>
      </c>
      <c r="BK891">
        <v>2021</v>
      </c>
      <c r="BL891">
        <v>2022</v>
      </c>
      <c r="BM891">
        <v>2023</v>
      </c>
    </row>
    <row r="892" spans="1:65" ht="15" customHeight="1" x14ac:dyDescent="0.25">
      <c r="A892" t="s">
        <v>1247</v>
      </c>
      <c r="C892" s="60"/>
      <c r="D892" t="s">
        <v>2332</v>
      </c>
      <c r="E892" s="45" t="s">
        <v>2333</v>
      </c>
      <c r="G892" s="45"/>
      <c r="H892" s="45"/>
      <c r="I892">
        <f t="shared" si="93"/>
        <v>2008</v>
      </c>
      <c r="J892">
        <f t="shared" si="112"/>
        <v>2023</v>
      </c>
      <c r="K892" s="2" t="str">
        <f t="shared" si="92"/>
        <v>-</v>
      </c>
      <c r="AX892">
        <v>2008</v>
      </c>
      <c r="AY892">
        <v>2009</v>
      </c>
      <c r="AZ892">
        <v>2010</v>
      </c>
      <c r="BA892">
        <v>2011</v>
      </c>
      <c r="BB892">
        <v>2012</v>
      </c>
      <c r="BC892">
        <v>2013</v>
      </c>
      <c r="BD892">
        <v>2014</v>
      </c>
      <c r="BE892">
        <v>2015</v>
      </c>
      <c r="BF892">
        <v>2016</v>
      </c>
      <c r="BG892">
        <v>2017</v>
      </c>
      <c r="BH892">
        <v>2018</v>
      </c>
      <c r="BI892">
        <v>2019</v>
      </c>
      <c r="BJ892">
        <v>2020</v>
      </c>
      <c r="BK892">
        <v>2021</v>
      </c>
      <c r="BL892">
        <v>2022</v>
      </c>
      <c r="BM892">
        <v>2023</v>
      </c>
    </row>
    <row r="893" spans="1:65" ht="15" customHeight="1" x14ac:dyDescent="0.25">
      <c r="A893" t="s">
        <v>1247</v>
      </c>
      <c r="C893" s="60"/>
      <c r="D893" t="s">
        <v>2334</v>
      </c>
      <c r="E893" s="45" t="s">
        <v>2335</v>
      </c>
      <c r="G893" s="45"/>
      <c r="H893" s="45"/>
      <c r="I893">
        <f t="shared" si="93"/>
        <v>2008</v>
      </c>
      <c r="J893">
        <f t="shared" si="112"/>
        <v>2023</v>
      </c>
      <c r="K893" s="2" t="str">
        <f t="shared" si="92"/>
        <v>-</v>
      </c>
      <c r="AX893">
        <v>2008</v>
      </c>
      <c r="AY893">
        <v>2009</v>
      </c>
      <c r="AZ893">
        <v>2010</v>
      </c>
      <c r="BA893">
        <v>2011</v>
      </c>
      <c r="BB893">
        <v>2012</v>
      </c>
      <c r="BC893">
        <v>2013</v>
      </c>
      <c r="BD893">
        <v>2014</v>
      </c>
      <c r="BE893">
        <v>2015</v>
      </c>
      <c r="BF893">
        <v>2016</v>
      </c>
      <c r="BG893">
        <v>2017</v>
      </c>
      <c r="BH893">
        <v>2018</v>
      </c>
      <c r="BI893">
        <v>2019</v>
      </c>
      <c r="BJ893">
        <v>2020</v>
      </c>
      <c r="BK893">
        <v>2021</v>
      </c>
      <c r="BL893">
        <v>2022</v>
      </c>
      <c r="BM893">
        <v>2023</v>
      </c>
    </row>
    <row r="894" spans="1:65" ht="15" customHeight="1" x14ac:dyDescent="0.25">
      <c r="A894" t="s">
        <v>1247</v>
      </c>
      <c r="C894" s="60"/>
      <c r="D894" t="s">
        <v>2336</v>
      </c>
      <c r="E894" s="45" t="s">
        <v>2337</v>
      </c>
      <c r="G894" s="45"/>
      <c r="H894" s="45"/>
      <c r="I894">
        <f t="shared" si="93"/>
        <v>2008</v>
      </c>
      <c r="J894">
        <f t="shared" si="112"/>
        <v>2023</v>
      </c>
      <c r="K894" s="2" t="str">
        <f t="shared" si="92"/>
        <v>-</v>
      </c>
      <c r="AX894">
        <v>2008</v>
      </c>
      <c r="AY894">
        <v>2009</v>
      </c>
      <c r="AZ894">
        <v>2010</v>
      </c>
      <c r="BA894">
        <v>2011</v>
      </c>
      <c r="BB894">
        <v>2012</v>
      </c>
      <c r="BC894">
        <v>2013</v>
      </c>
      <c r="BD894">
        <v>2014</v>
      </c>
      <c r="BE894">
        <v>2015</v>
      </c>
      <c r="BF894">
        <v>2016</v>
      </c>
      <c r="BG894">
        <v>2017</v>
      </c>
      <c r="BH894">
        <v>2018</v>
      </c>
      <c r="BI894">
        <v>2019</v>
      </c>
      <c r="BJ894">
        <v>2020</v>
      </c>
      <c r="BK894">
        <v>2021</v>
      </c>
      <c r="BL894">
        <v>2022</v>
      </c>
      <c r="BM894">
        <v>2023</v>
      </c>
    </row>
    <row r="895" spans="1:65" ht="15" customHeight="1" x14ac:dyDescent="0.25">
      <c r="A895" t="s">
        <v>1247</v>
      </c>
      <c r="C895" s="60"/>
      <c r="D895" t="s">
        <v>2338</v>
      </c>
      <c r="E895" s="45" t="s">
        <v>2339</v>
      </c>
      <c r="G895" s="45"/>
      <c r="H895" s="45"/>
      <c r="I895">
        <f t="shared" si="93"/>
        <v>2008</v>
      </c>
      <c r="J895">
        <f t="shared" si="112"/>
        <v>2023</v>
      </c>
      <c r="K895" s="2" t="str">
        <f t="shared" si="92"/>
        <v>-</v>
      </c>
      <c r="AX895">
        <v>2008</v>
      </c>
      <c r="AY895">
        <v>2009</v>
      </c>
      <c r="AZ895">
        <v>2010</v>
      </c>
      <c r="BA895">
        <v>2011</v>
      </c>
      <c r="BB895">
        <v>2012</v>
      </c>
      <c r="BC895">
        <v>2013</v>
      </c>
      <c r="BD895">
        <v>2014</v>
      </c>
      <c r="BE895">
        <v>2015</v>
      </c>
      <c r="BF895">
        <v>2016</v>
      </c>
      <c r="BG895">
        <v>2017</v>
      </c>
      <c r="BH895">
        <v>2018</v>
      </c>
      <c r="BI895">
        <v>2019</v>
      </c>
      <c r="BJ895">
        <v>2020</v>
      </c>
      <c r="BK895">
        <v>2021</v>
      </c>
      <c r="BL895">
        <v>2022</v>
      </c>
      <c r="BM895">
        <v>2023</v>
      </c>
    </row>
    <row r="896" spans="1:65" ht="15" customHeight="1" x14ac:dyDescent="0.25">
      <c r="A896" t="s">
        <v>1247</v>
      </c>
      <c r="C896" s="60"/>
      <c r="D896" t="s">
        <v>2340</v>
      </c>
      <c r="E896" s="45" t="s">
        <v>2341</v>
      </c>
      <c r="G896" s="45"/>
      <c r="H896" s="45"/>
      <c r="I896">
        <f t="shared" si="93"/>
        <v>2008</v>
      </c>
      <c r="J896">
        <f t="shared" si="112"/>
        <v>2023</v>
      </c>
      <c r="K896" s="2" t="str">
        <f t="shared" si="92"/>
        <v>-</v>
      </c>
      <c r="AX896">
        <v>2008</v>
      </c>
      <c r="AY896">
        <v>2009</v>
      </c>
      <c r="AZ896">
        <v>2010</v>
      </c>
      <c r="BA896">
        <v>2011</v>
      </c>
      <c r="BB896">
        <v>2012</v>
      </c>
      <c r="BC896">
        <v>2013</v>
      </c>
      <c r="BD896">
        <v>2014</v>
      </c>
      <c r="BE896">
        <v>2015</v>
      </c>
      <c r="BF896">
        <v>2016</v>
      </c>
      <c r="BG896">
        <v>2017</v>
      </c>
      <c r="BH896">
        <v>2018</v>
      </c>
      <c r="BI896">
        <v>2019</v>
      </c>
      <c r="BJ896">
        <v>2020</v>
      </c>
      <c r="BK896">
        <v>2021</v>
      </c>
      <c r="BL896">
        <v>2022</v>
      </c>
      <c r="BM896">
        <v>2023</v>
      </c>
    </row>
    <row r="897" spans="1:65" ht="15" customHeight="1" x14ac:dyDescent="0.25">
      <c r="A897" t="s">
        <v>1247</v>
      </c>
      <c r="C897" s="60"/>
      <c r="D897" t="s">
        <v>2342</v>
      </c>
      <c r="E897" s="45" t="s">
        <v>2343</v>
      </c>
      <c r="G897" s="45"/>
      <c r="H897" s="45"/>
      <c r="I897">
        <f t="shared" si="93"/>
        <v>2008</v>
      </c>
      <c r="J897">
        <f t="shared" si="112"/>
        <v>2023</v>
      </c>
      <c r="K897" s="2" t="str">
        <f t="shared" ref="K897:K965" si="113">IF(J897-I897+1-COUNTA(L897:BT897)=0, "-", "Yes")</f>
        <v>-</v>
      </c>
      <c r="AX897">
        <v>2008</v>
      </c>
      <c r="AY897">
        <v>2009</v>
      </c>
      <c r="AZ897">
        <v>2010</v>
      </c>
      <c r="BA897">
        <v>2011</v>
      </c>
      <c r="BB897">
        <v>2012</v>
      </c>
      <c r="BC897">
        <v>2013</v>
      </c>
      <c r="BD897">
        <v>2014</v>
      </c>
      <c r="BE897">
        <v>2015</v>
      </c>
      <c r="BF897">
        <v>2016</v>
      </c>
      <c r="BG897">
        <v>2017</v>
      </c>
      <c r="BH897">
        <v>2018</v>
      </c>
      <c r="BI897">
        <v>2019</v>
      </c>
      <c r="BJ897">
        <v>2020</v>
      </c>
      <c r="BK897">
        <v>2021</v>
      </c>
      <c r="BL897">
        <v>2022</v>
      </c>
      <c r="BM897">
        <v>2023</v>
      </c>
    </row>
    <row r="898" spans="1:65" ht="15" customHeight="1" x14ac:dyDescent="0.25">
      <c r="A898" t="s">
        <v>1247</v>
      </c>
      <c r="C898" s="60"/>
      <c r="D898" t="s">
        <v>2344</v>
      </c>
      <c r="E898" s="45" t="s">
        <v>2345</v>
      </c>
      <c r="G898" s="45"/>
      <c r="H898" s="45"/>
      <c r="I898">
        <f t="shared" ref="I898:I1003" si="114">MIN(L898:BT898)</f>
        <v>2008</v>
      </c>
      <c r="J898">
        <f t="shared" si="112"/>
        <v>2023</v>
      </c>
      <c r="K898" s="2" t="str">
        <f t="shared" si="113"/>
        <v>-</v>
      </c>
      <c r="AX898">
        <v>2008</v>
      </c>
      <c r="AY898">
        <v>2009</v>
      </c>
      <c r="AZ898">
        <v>2010</v>
      </c>
      <c r="BA898">
        <v>2011</v>
      </c>
      <c r="BB898">
        <v>2012</v>
      </c>
      <c r="BC898">
        <v>2013</v>
      </c>
      <c r="BD898">
        <v>2014</v>
      </c>
      <c r="BE898">
        <v>2015</v>
      </c>
      <c r="BF898">
        <v>2016</v>
      </c>
      <c r="BG898">
        <v>2017</v>
      </c>
      <c r="BH898">
        <v>2018</v>
      </c>
      <c r="BI898">
        <v>2019</v>
      </c>
      <c r="BJ898">
        <v>2020</v>
      </c>
      <c r="BK898">
        <v>2021</v>
      </c>
      <c r="BL898">
        <v>2022</v>
      </c>
      <c r="BM898">
        <v>2023</v>
      </c>
    </row>
    <row r="899" spans="1:65" ht="15" customHeight="1" x14ac:dyDescent="0.25">
      <c r="A899" t="s">
        <v>1247</v>
      </c>
      <c r="C899" s="60"/>
      <c r="D899" t="s">
        <v>325</v>
      </c>
      <c r="E899" s="45" t="s">
        <v>326</v>
      </c>
      <c r="G899" s="45" t="s">
        <v>1784</v>
      </c>
      <c r="H899" s="45" t="s">
        <v>1785</v>
      </c>
      <c r="I899">
        <f t="shared" si="114"/>
        <v>1980</v>
      </c>
      <c r="J899">
        <f t="shared" si="112"/>
        <v>2007</v>
      </c>
      <c r="K899" s="2" t="str">
        <f t="shared" si="113"/>
        <v>-</v>
      </c>
      <c r="V899">
        <v>1980</v>
      </c>
      <c r="W899">
        <v>1981</v>
      </c>
      <c r="X899">
        <v>1982</v>
      </c>
      <c r="Y899">
        <v>1983</v>
      </c>
      <c r="Z899">
        <v>1984</v>
      </c>
      <c r="AA899">
        <v>1985</v>
      </c>
      <c r="AB899">
        <v>1986</v>
      </c>
      <c r="AC899">
        <v>1987</v>
      </c>
      <c r="AD899">
        <v>1988</v>
      </c>
      <c r="AE899">
        <v>1989</v>
      </c>
      <c r="AF899">
        <v>1990</v>
      </c>
      <c r="AG899">
        <v>1991</v>
      </c>
      <c r="AH899">
        <v>1992</v>
      </c>
      <c r="AI899">
        <v>1993</v>
      </c>
      <c r="AJ899">
        <v>1994</v>
      </c>
      <c r="AK899">
        <v>1995</v>
      </c>
      <c r="AL899">
        <v>1996</v>
      </c>
      <c r="AM899">
        <v>1997</v>
      </c>
      <c r="AN899">
        <v>1998</v>
      </c>
      <c r="AO899">
        <v>1999</v>
      </c>
      <c r="AP899">
        <v>2000</v>
      </c>
      <c r="AQ899">
        <v>2001</v>
      </c>
      <c r="AR899">
        <v>2002</v>
      </c>
      <c r="AS899">
        <v>2003</v>
      </c>
      <c r="AT899">
        <v>2004</v>
      </c>
      <c r="AU899">
        <v>2005</v>
      </c>
      <c r="AV899">
        <v>2006</v>
      </c>
      <c r="AW899">
        <v>2007</v>
      </c>
    </row>
    <row r="900" spans="1:65" ht="15" customHeight="1" x14ac:dyDescent="0.25">
      <c r="A900" t="s">
        <v>1247</v>
      </c>
      <c r="C900" s="60"/>
      <c r="D900" t="s">
        <v>327</v>
      </c>
      <c r="E900" s="45" t="s">
        <v>328</v>
      </c>
      <c r="G900" s="45" t="s">
        <v>1786</v>
      </c>
      <c r="H900" s="45" t="s">
        <v>1787</v>
      </c>
      <c r="I900">
        <f t="shared" si="114"/>
        <v>1980</v>
      </c>
      <c r="J900">
        <f t="shared" si="112"/>
        <v>2007</v>
      </c>
      <c r="K900" s="2" t="str">
        <f t="shared" si="113"/>
        <v>-</v>
      </c>
      <c r="V900">
        <v>1980</v>
      </c>
      <c r="W900">
        <v>1981</v>
      </c>
      <c r="X900">
        <v>1982</v>
      </c>
      <c r="Y900">
        <v>1983</v>
      </c>
      <c r="Z900">
        <v>1984</v>
      </c>
      <c r="AA900">
        <v>1985</v>
      </c>
      <c r="AB900">
        <v>1986</v>
      </c>
      <c r="AC900">
        <v>1987</v>
      </c>
      <c r="AD900">
        <v>1988</v>
      </c>
      <c r="AE900">
        <v>1989</v>
      </c>
      <c r="AF900">
        <v>1990</v>
      </c>
      <c r="AG900">
        <v>1991</v>
      </c>
      <c r="AH900">
        <v>1992</v>
      </c>
      <c r="AI900">
        <v>1993</v>
      </c>
      <c r="AJ900">
        <v>1994</v>
      </c>
      <c r="AK900">
        <v>1995</v>
      </c>
      <c r="AL900">
        <v>1996</v>
      </c>
      <c r="AM900">
        <v>1997</v>
      </c>
      <c r="AN900">
        <v>1998</v>
      </c>
      <c r="AO900">
        <v>1999</v>
      </c>
      <c r="AP900">
        <v>2000</v>
      </c>
      <c r="AQ900">
        <v>2001</v>
      </c>
      <c r="AR900">
        <v>2002</v>
      </c>
      <c r="AS900">
        <v>2003</v>
      </c>
      <c r="AT900">
        <v>2004</v>
      </c>
      <c r="AU900">
        <v>2005</v>
      </c>
      <c r="AV900">
        <v>2006</v>
      </c>
      <c r="AW900">
        <v>2007</v>
      </c>
    </row>
    <row r="901" spans="1:65" ht="15" customHeight="1" x14ac:dyDescent="0.25">
      <c r="A901" t="s">
        <v>1247</v>
      </c>
      <c r="C901" s="60"/>
      <c r="D901" t="s">
        <v>329</v>
      </c>
      <c r="E901" s="45" t="s">
        <v>330</v>
      </c>
      <c r="G901" s="45" t="s">
        <v>1796</v>
      </c>
      <c r="H901" s="45" t="s">
        <v>1788</v>
      </c>
      <c r="I901">
        <f t="shared" si="114"/>
        <v>1980</v>
      </c>
      <c r="J901">
        <f t="shared" si="112"/>
        <v>2007</v>
      </c>
      <c r="K901" s="2" t="str">
        <f t="shared" si="113"/>
        <v>-</v>
      </c>
      <c r="V901">
        <v>1980</v>
      </c>
      <c r="W901">
        <v>1981</v>
      </c>
      <c r="X901">
        <v>1982</v>
      </c>
      <c r="Y901">
        <v>1983</v>
      </c>
      <c r="Z901">
        <v>1984</v>
      </c>
      <c r="AA901">
        <v>1985</v>
      </c>
      <c r="AB901">
        <v>1986</v>
      </c>
      <c r="AC901">
        <v>1987</v>
      </c>
      <c r="AD901">
        <v>1988</v>
      </c>
      <c r="AE901">
        <v>1989</v>
      </c>
      <c r="AF901">
        <v>1990</v>
      </c>
      <c r="AG901">
        <v>1991</v>
      </c>
      <c r="AH901">
        <v>1992</v>
      </c>
      <c r="AI901">
        <v>1993</v>
      </c>
      <c r="AJ901">
        <v>1994</v>
      </c>
      <c r="AK901">
        <v>1995</v>
      </c>
      <c r="AL901">
        <v>1996</v>
      </c>
      <c r="AM901">
        <v>1997</v>
      </c>
      <c r="AN901">
        <v>1998</v>
      </c>
      <c r="AO901">
        <v>1999</v>
      </c>
      <c r="AP901">
        <v>2000</v>
      </c>
      <c r="AQ901">
        <v>2001</v>
      </c>
      <c r="AR901">
        <v>2002</v>
      </c>
      <c r="AS901">
        <v>2003</v>
      </c>
      <c r="AT901">
        <v>2004</v>
      </c>
      <c r="AU901">
        <v>2005</v>
      </c>
      <c r="AV901">
        <v>2006</v>
      </c>
      <c r="AW901">
        <v>2007</v>
      </c>
    </row>
    <row r="902" spans="1:65" ht="15" customHeight="1" x14ac:dyDescent="0.25">
      <c r="A902" t="s">
        <v>1247</v>
      </c>
      <c r="C902" s="60"/>
      <c r="D902" t="s">
        <v>331</v>
      </c>
      <c r="E902" s="45" t="s">
        <v>332</v>
      </c>
      <c r="G902" s="45" t="s">
        <v>1789</v>
      </c>
      <c r="H902" s="45" t="s">
        <v>1790</v>
      </c>
      <c r="I902">
        <f t="shared" si="114"/>
        <v>1980</v>
      </c>
      <c r="J902">
        <f t="shared" si="112"/>
        <v>2007</v>
      </c>
      <c r="K902" s="2" t="str">
        <f t="shared" si="113"/>
        <v>-</v>
      </c>
      <c r="V902">
        <v>1980</v>
      </c>
      <c r="W902">
        <v>1981</v>
      </c>
      <c r="X902">
        <v>1982</v>
      </c>
      <c r="Y902">
        <v>1983</v>
      </c>
      <c r="Z902">
        <v>1984</v>
      </c>
      <c r="AA902">
        <v>1985</v>
      </c>
      <c r="AB902">
        <v>1986</v>
      </c>
      <c r="AC902">
        <v>1987</v>
      </c>
      <c r="AD902">
        <v>1988</v>
      </c>
      <c r="AE902">
        <v>1989</v>
      </c>
      <c r="AF902">
        <v>1990</v>
      </c>
      <c r="AG902">
        <v>1991</v>
      </c>
      <c r="AH902">
        <v>1992</v>
      </c>
      <c r="AI902">
        <v>1993</v>
      </c>
      <c r="AJ902">
        <v>1994</v>
      </c>
      <c r="AK902">
        <v>1995</v>
      </c>
      <c r="AL902">
        <v>1996</v>
      </c>
      <c r="AM902">
        <v>1997</v>
      </c>
      <c r="AN902">
        <v>1998</v>
      </c>
      <c r="AO902">
        <v>1999</v>
      </c>
      <c r="AP902">
        <v>2000</v>
      </c>
      <c r="AQ902">
        <v>2001</v>
      </c>
      <c r="AR902">
        <v>2002</v>
      </c>
      <c r="AS902">
        <v>2003</v>
      </c>
      <c r="AT902">
        <v>2004</v>
      </c>
      <c r="AU902">
        <v>2005</v>
      </c>
      <c r="AV902">
        <v>2006</v>
      </c>
      <c r="AW902">
        <v>2007</v>
      </c>
    </row>
    <row r="903" spans="1:65" ht="15" customHeight="1" x14ac:dyDescent="0.25">
      <c r="A903" t="s">
        <v>1247</v>
      </c>
      <c r="C903" s="60"/>
      <c r="D903" t="s">
        <v>62</v>
      </c>
      <c r="E903" s="45" t="s">
        <v>2118</v>
      </c>
      <c r="G903" s="45"/>
      <c r="H903" s="45"/>
      <c r="I903">
        <f t="shared" si="114"/>
        <v>2008</v>
      </c>
      <c r="J903">
        <f t="shared" si="112"/>
        <v>2023</v>
      </c>
      <c r="K903" s="2" t="str">
        <f t="shared" si="113"/>
        <v>-</v>
      </c>
      <c r="AX903">
        <v>2008</v>
      </c>
      <c r="AY903">
        <v>2009</v>
      </c>
      <c r="AZ903">
        <v>2010</v>
      </c>
      <c r="BA903">
        <v>2011</v>
      </c>
      <c r="BB903">
        <v>2012</v>
      </c>
      <c r="BC903">
        <v>2013</v>
      </c>
      <c r="BD903">
        <v>2014</v>
      </c>
      <c r="BE903">
        <v>2015</v>
      </c>
      <c r="BF903">
        <v>2016</v>
      </c>
      <c r="BG903">
        <v>2017</v>
      </c>
      <c r="BH903">
        <v>2018</v>
      </c>
      <c r="BI903">
        <v>2019</v>
      </c>
      <c r="BJ903">
        <v>2020</v>
      </c>
      <c r="BK903">
        <v>2021</v>
      </c>
      <c r="BL903">
        <v>2022</v>
      </c>
      <c r="BM903">
        <v>2023</v>
      </c>
    </row>
    <row r="904" spans="1:65" ht="15" customHeight="1" x14ac:dyDescent="0.25">
      <c r="A904" t="s">
        <v>1247</v>
      </c>
      <c r="C904" s="60"/>
      <c r="D904" t="s">
        <v>3639</v>
      </c>
      <c r="E904" s="45" t="s">
        <v>3650</v>
      </c>
      <c r="G904" s="45"/>
      <c r="H904" s="45"/>
      <c r="I904">
        <f t="shared" ref="I904:I907" si="115">MIN(L904:BT904)</f>
        <v>2022</v>
      </c>
      <c r="J904">
        <f t="shared" ref="J904:J907" si="116">MAX(L904:BT904)</f>
        <v>2022</v>
      </c>
      <c r="K904" s="2" t="str">
        <f t="shared" ref="K904:K907" si="117">IF(J904-I904+1-COUNTA(L904:BT904)=0, "-", "Yes")</f>
        <v>-</v>
      </c>
      <c r="BL904">
        <v>2022</v>
      </c>
    </row>
    <row r="905" spans="1:65" ht="15" customHeight="1" x14ac:dyDescent="0.25">
      <c r="A905" t="s">
        <v>1247</v>
      </c>
      <c r="C905" s="60"/>
      <c r="D905" t="s">
        <v>3640</v>
      </c>
      <c r="E905" s="45" t="s">
        <v>3651</v>
      </c>
      <c r="G905" s="45"/>
      <c r="H905" s="45"/>
      <c r="I905">
        <f t="shared" si="115"/>
        <v>2022</v>
      </c>
      <c r="J905">
        <f t="shared" si="116"/>
        <v>2022</v>
      </c>
      <c r="K905" s="2" t="str">
        <f t="shared" si="117"/>
        <v>-</v>
      </c>
      <c r="BL905">
        <v>2022</v>
      </c>
    </row>
    <row r="906" spans="1:65" ht="15" customHeight="1" x14ac:dyDescent="0.25">
      <c r="A906" t="s">
        <v>1247</v>
      </c>
      <c r="C906" s="60"/>
      <c r="D906" t="s">
        <v>3641</v>
      </c>
      <c r="E906" s="45" t="s">
        <v>3652</v>
      </c>
      <c r="G906" s="45"/>
      <c r="H906" s="45"/>
      <c r="I906">
        <f t="shared" si="115"/>
        <v>2022</v>
      </c>
      <c r="J906">
        <f t="shared" si="116"/>
        <v>2022</v>
      </c>
      <c r="K906" s="2" t="str">
        <f t="shared" si="117"/>
        <v>-</v>
      </c>
      <c r="BL906">
        <v>2022</v>
      </c>
    </row>
    <row r="907" spans="1:65" ht="15" customHeight="1" x14ac:dyDescent="0.25">
      <c r="A907" t="s">
        <v>1247</v>
      </c>
      <c r="C907" s="60"/>
      <c r="D907" t="s">
        <v>3642</v>
      </c>
      <c r="E907" s="45" t="s">
        <v>3653</v>
      </c>
      <c r="G907" s="45"/>
      <c r="H907" s="45"/>
      <c r="I907">
        <f t="shared" si="115"/>
        <v>2022</v>
      </c>
      <c r="J907">
        <f t="shared" si="116"/>
        <v>2022</v>
      </c>
      <c r="K907" s="2" t="str">
        <f t="shared" si="117"/>
        <v>-</v>
      </c>
      <c r="BL907">
        <v>2022</v>
      </c>
    </row>
    <row r="908" spans="1:65" ht="15" customHeight="1" x14ac:dyDescent="0.25">
      <c r="A908" t="s">
        <v>1247</v>
      </c>
      <c r="C908" s="60"/>
      <c r="D908" t="s">
        <v>2119</v>
      </c>
      <c r="E908" s="45" t="s">
        <v>2119</v>
      </c>
      <c r="G908" s="45"/>
      <c r="H908" s="45"/>
      <c r="I908">
        <f t="shared" si="114"/>
        <v>2008</v>
      </c>
      <c r="J908">
        <f t="shared" si="112"/>
        <v>2023</v>
      </c>
      <c r="K908" s="2" t="str">
        <f t="shared" si="113"/>
        <v>-</v>
      </c>
      <c r="AX908">
        <v>2008</v>
      </c>
      <c r="AY908">
        <v>2009</v>
      </c>
      <c r="AZ908">
        <v>2010</v>
      </c>
      <c r="BA908">
        <v>2011</v>
      </c>
      <c r="BB908">
        <v>2012</v>
      </c>
      <c r="BC908">
        <v>2013</v>
      </c>
      <c r="BD908">
        <v>2014</v>
      </c>
      <c r="BE908">
        <v>2015</v>
      </c>
      <c r="BF908">
        <v>2016</v>
      </c>
      <c r="BG908">
        <v>2017</v>
      </c>
      <c r="BH908">
        <v>2018</v>
      </c>
      <c r="BI908">
        <v>2019</v>
      </c>
      <c r="BJ908">
        <v>2020</v>
      </c>
      <c r="BK908">
        <v>2021</v>
      </c>
      <c r="BL908">
        <v>2022</v>
      </c>
      <c r="BM908">
        <v>2023</v>
      </c>
    </row>
    <row r="909" spans="1:65" ht="15" customHeight="1" x14ac:dyDescent="0.25">
      <c r="A909" t="s">
        <v>1247</v>
      </c>
      <c r="C909" s="60"/>
      <c r="D909" t="s">
        <v>2346</v>
      </c>
      <c r="E909" s="45" t="s">
        <v>2347</v>
      </c>
      <c r="G909" s="45"/>
      <c r="H909" s="45"/>
      <c r="I909">
        <f t="shared" si="114"/>
        <v>2008</v>
      </c>
      <c r="J909">
        <f t="shared" si="112"/>
        <v>2023</v>
      </c>
      <c r="K909" s="2" t="str">
        <f t="shared" si="113"/>
        <v>-</v>
      </c>
      <c r="AX909">
        <v>2008</v>
      </c>
      <c r="AY909">
        <v>2009</v>
      </c>
      <c r="AZ909">
        <v>2010</v>
      </c>
      <c r="BA909">
        <v>2011</v>
      </c>
      <c r="BB909">
        <v>2012</v>
      </c>
      <c r="BC909">
        <v>2013</v>
      </c>
      <c r="BD909">
        <v>2014</v>
      </c>
      <c r="BE909">
        <v>2015</v>
      </c>
      <c r="BF909">
        <v>2016</v>
      </c>
      <c r="BG909">
        <v>2017</v>
      </c>
      <c r="BH909">
        <v>2018</v>
      </c>
      <c r="BI909">
        <v>2019</v>
      </c>
      <c r="BJ909">
        <v>2020</v>
      </c>
      <c r="BK909">
        <v>2021</v>
      </c>
      <c r="BL909">
        <v>2022</v>
      </c>
      <c r="BM909">
        <v>2023</v>
      </c>
    </row>
    <row r="910" spans="1:65" ht="15" customHeight="1" x14ac:dyDescent="0.25">
      <c r="C910" s="63"/>
      <c r="E910" s="45"/>
      <c r="G910" s="45"/>
      <c r="H910" s="45"/>
    </row>
    <row r="911" spans="1:65" ht="15" customHeight="1" x14ac:dyDescent="0.25">
      <c r="A911" t="s">
        <v>1248</v>
      </c>
      <c r="B911" s="1" t="str">
        <f>A911&amp;MIN(I911:I922)&amp;"(-"&amp;MAX(J911:J922)&amp;")"</f>
        <v>IDFI1980(-2013)</v>
      </c>
      <c r="C911" s="77"/>
      <c r="D911" t="s">
        <v>333</v>
      </c>
      <c r="E911" s="45" t="s">
        <v>334</v>
      </c>
      <c r="G911" s="45" t="s">
        <v>334</v>
      </c>
      <c r="H911" s="45" t="s">
        <v>1798</v>
      </c>
      <c r="I911">
        <f t="shared" si="114"/>
        <v>1980</v>
      </c>
      <c r="J911">
        <f t="shared" si="112"/>
        <v>2013</v>
      </c>
      <c r="K911" s="2" t="str">
        <f t="shared" si="113"/>
        <v>-</v>
      </c>
      <c r="V911">
        <v>1980</v>
      </c>
      <c r="W911">
        <v>1981</v>
      </c>
      <c r="X911">
        <v>1982</v>
      </c>
      <c r="Y911">
        <v>1983</v>
      </c>
      <c r="Z911">
        <v>1984</v>
      </c>
      <c r="AA911">
        <v>1985</v>
      </c>
      <c r="AB911">
        <v>1986</v>
      </c>
      <c r="AC911">
        <v>1987</v>
      </c>
      <c r="AD911">
        <v>1988</v>
      </c>
      <c r="AE911">
        <v>1989</v>
      </c>
      <c r="AF911">
        <v>1990</v>
      </c>
      <c r="AG911">
        <v>1991</v>
      </c>
      <c r="AH911">
        <v>1992</v>
      </c>
      <c r="AI911">
        <v>1993</v>
      </c>
      <c r="AJ911">
        <v>1994</v>
      </c>
      <c r="AK911">
        <v>1995</v>
      </c>
      <c r="AL911">
        <v>1996</v>
      </c>
      <c r="AM911">
        <v>1997</v>
      </c>
      <c r="AN911">
        <v>1998</v>
      </c>
      <c r="AO911">
        <v>1999</v>
      </c>
      <c r="AP911">
        <v>2000</v>
      </c>
      <c r="AQ911">
        <v>2001</v>
      </c>
      <c r="AR911">
        <v>2002</v>
      </c>
      <c r="AS911">
        <v>2003</v>
      </c>
      <c r="AT911">
        <v>2004</v>
      </c>
      <c r="AU911">
        <v>2005</v>
      </c>
      <c r="AV911">
        <v>2006</v>
      </c>
      <c r="AW911">
        <v>2007</v>
      </c>
      <c r="AX911">
        <v>2008</v>
      </c>
      <c r="AY911">
        <v>2009</v>
      </c>
      <c r="AZ911">
        <v>2010</v>
      </c>
      <c r="BA911">
        <v>2011</v>
      </c>
      <c r="BB911">
        <v>2012</v>
      </c>
      <c r="BC911">
        <v>2013</v>
      </c>
    </row>
    <row r="912" spans="1:65" ht="15" customHeight="1" x14ac:dyDescent="0.25">
      <c r="A912" t="s">
        <v>1248</v>
      </c>
      <c r="C912" s="77"/>
      <c r="D912" t="s">
        <v>201</v>
      </c>
      <c r="E912" s="45" t="s">
        <v>202</v>
      </c>
      <c r="G912" s="45" t="s">
        <v>202</v>
      </c>
      <c r="H912" s="45" t="s">
        <v>1764</v>
      </c>
      <c r="I912">
        <f t="shared" si="114"/>
        <v>1980</v>
      </c>
      <c r="J912">
        <f t="shared" si="112"/>
        <v>2007</v>
      </c>
      <c r="K912" s="2" t="str">
        <f t="shared" si="113"/>
        <v>-</v>
      </c>
      <c r="V912">
        <v>1980</v>
      </c>
      <c r="W912">
        <v>1981</v>
      </c>
      <c r="X912">
        <v>1982</v>
      </c>
      <c r="Y912">
        <v>1983</v>
      </c>
      <c r="Z912">
        <v>1984</v>
      </c>
      <c r="AA912">
        <v>1985</v>
      </c>
      <c r="AB912">
        <v>1986</v>
      </c>
      <c r="AC912">
        <v>1987</v>
      </c>
      <c r="AD912">
        <v>1988</v>
      </c>
      <c r="AE912">
        <v>1989</v>
      </c>
      <c r="AF912">
        <v>1990</v>
      </c>
      <c r="AG912">
        <v>1991</v>
      </c>
      <c r="AH912">
        <v>1992</v>
      </c>
      <c r="AI912">
        <v>1993</v>
      </c>
      <c r="AJ912">
        <v>1994</v>
      </c>
      <c r="AK912">
        <v>1995</v>
      </c>
      <c r="AL912">
        <v>1996</v>
      </c>
      <c r="AM912">
        <v>1997</v>
      </c>
      <c r="AN912">
        <v>1998</v>
      </c>
      <c r="AO912">
        <v>1999</v>
      </c>
      <c r="AP912">
        <v>2000</v>
      </c>
      <c r="AQ912">
        <v>2001</v>
      </c>
      <c r="AR912">
        <v>2002</v>
      </c>
      <c r="AS912">
        <v>2003</v>
      </c>
      <c r="AT912">
        <v>2004</v>
      </c>
      <c r="AU912">
        <v>2005</v>
      </c>
      <c r="AV912">
        <v>2006</v>
      </c>
      <c r="AW912">
        <v>2007</v>
      </c>
    </row>
    <row r="913" spans="1:66" ht="15" customHeight="1" x14ac:dyDescent="0.25">
      <c r="A913" t="s">
        <v>1248</v>
      </c>
      <c r="C913" s="77"/>
      <c r="D913" t="s">
        <v>151</v>
      </c>
      <c r="E913" s="45" t="s">
        <v>303</v>
      </c>
      <c r="F913" s="7" t="s">
        <v>1303</v>
      </c>
      <c r="G913" s="46" t="s">
        <v>1361</v>
      </c>
      <c r="H913" s="47" t="s">
        <v>1360</v>
      </c>
      <c r="I913">
        <f t="shared" si="114"/>
        <v>2008</v>
      </c>
      <c r="J913">
        <f t="shared" si="112"/>
        <v>2013</v>
      </c>
      <c r="K913" s="2" t="str">
        <f t="shared" si="113"/>
        <v>-</v>
      </c>
      <c r="AX913">
        <v>2008</v>
      </c>
      <c r="AY913">
        <v>2009</v>
      </c>
      <c r="AZ913">
        <v>2010</v>
      </c>
      <c r="BA913">
        <v>2011</v>
      </c>
      <c r="BB913">
        <v>2012</v>
      </c>
      <c r="BC913">
        <v>2013</v>
      </c>
    </row>
    <row r="914" spans="1:66" ht="15" customHeight="1" x14ac:dyDescent="0.25">
      <c r="A914" t="s">
        <v>1248</v>
      </c>
      <c r="C914" s="77"/>
      <c r="D914" t="s">
        <v>335</v>
      </c>
      <c r="E914" s="45" t="s">
        <v>336</v>
      </c>
      <c r="G914" s="45" t="s">
        <v>336</v>
      </c>
      <c r="H914" s="45" t="s">
        <v>1799</v>
      </c>
      <c r="I914">
        <f t="shared" si="114"/>
        <v>1980</v>
      </c>
      <c r="J914">
        <f t="shared" si="112"/>
        <v>2013</v>
      </c>
      <c r="K914" s="2" t="str">
        <f t="shared" si="113"/>
        <v>-</v>
      </c>
      <c r="V914">
        <v>1980</v>
      </c>
      <c r="W914">
        <v>1981</v>
      </c>
      <c r="X914">
        <v>1982</v>
      </c>
      <c r="Y914">
        <v>1983</v>
      </c>
      <c r="Z914">
        <v>1984</v>
      </c>
      <c r="AA914">
        <v>1985</v>
      </c>
      <c r="AB914">
        <v>1986</v>
      </c>
      <c r="AC914">
        <v>1987</v>
      </c>
      <c r="AD914">
        <v>1988</v>
      </c>
      <c r="AE914">
        <v>1989</v>
      </c>
      <c r="AF914">
        <v>1990</v>
      </c>
      <c r="AG914">
        <v>1991</v>
      </c>
      <c r="AH914">
        <v>1992</v>
      </c>
      <c r="AI914">
        <v>1993</v>
      </c>
      <c r="AJ914">
        <v>1994</v>
      </c>
      <c r="AK914">
        <v>1995</v>
      </c>
      <c r="AL914">
        <v>1996</v>
      </c>
      <c r="AM914">
        <v>1997</v>
      </c>
      <c r="AN914">
        <v>1998</v>
      </c>
      <c r="AO914">
        <v>1999</v>
      </c>
      <c r="AP914">
        <v>2000</v>
      </c>
      <c r="AQ914">
        <v>2001</v>
      </c>
      <c r="AR914">
        <v>2002</v>
      </c>
      <c r="AS914">
        <v>2003</v>
      </c>
      <c r="AT914">
        <v>2004</v>
      </c>
      <c r="AU914">
        <v>2005</v>
      </c>
      <c r="AV914">
        <v>2006</v>
      </c>
      <c r="AW914">
        <v>2007</v>
      </c>
      <c r="AX914">
        <v>2008</v>
      </c>
      <c r="AY914">
        <v>2009</v>
      </c>
      <c r="AZ914">
        <v>2010</v>
      </c>
      <c r="BA914">
        <v>2011</v>
      </c>
      <c r="BB914">
        <v>2012</v>
      </c>
      <c r="BC914">
        <v>2013</v>
      </c>
    </row>
    <row r="915" spans="1:66" ht="15" customHeight="1" x14ac:dyDescent="0.25">
      <c r="A915" t="s">
        <v>1248</v>
      </c>
      <c r="C915" s="77"/>
      <c r="D915" t="s">
        <v>337</v>
      </c>
      <c r="E915" s="45" t="s">
        <v>338</v>
      </c>
      <c r="G915" s="45" t="s">
        <v>338</v>
      </c>
      <c r="H915" s="45" t="s">
        <v>1800</v>
      </c>
      <c r="I915">
        <f t="shared" si="114"/>
        <v>1980</v>
      </c>
      <c r="J915">
        <f t="shared" si="112"/>
        <v>2013</v>
      </c>
      <c r="K915" s="2" t="str">
        <f t="shared" si="113"/>
        <v>-</v>
      </c>
      <c r="V915">
        <v>1980</v>
      </c>
      <c r="W915">
        <v>1981</v>
      </c>
      <c r="X915">
        <v>1982</v>
      </c>
      <c r="Y915">
        <v>1983</v>
      </c>
      <c r="Z915">
        <v>1984</v>
      </c>
      <c r="AA915">
        <v>1985</v>
      </c>
      <c r="AB915">
        <v>1986</v>
      </c>
      <c r="AC915">
        <v>1987</v>
      </c>
      <c r="AD915">
        <v>1988</v>
      </c>
      <c r="AE915">
        <v>1989</v>
      </c>
      <c r="AF915">
        <v>1990</v>
      </c>
      <c r="AG915">
        <v>1991</v>
      </c>
      <c r="AH915">
        <v>1992</v>
      </c>
      <c r="AI915">
        <v>1993</v>
      </c>
      <c r="AJ915">
        <v>1994</v>
      </c>
      <c r="AK915">
        <v>1995</v>
      </c>
      <c r="AL915">
        <v>1996</v>
      </c>
      <c r="AM915">
        <v>1997</v>
      </c>
      <c r="AN915">
        <v>1998</v>
      </c>
      <c r="AO915">
        <v>1999</v>
      </c>
      <c r="AP915">
        <v>2000</v>
      </c>
      <c r="AQ915">
        <v>2001</v>
      </c>
      <c r="AR915">
        <v>2002</v>
      </c>
      <c r="AS915">
        <v>2003</v>
      </c>
      <c r="AT915">
        <v>2004</v>
      </c>
      <c r="AU915">
        <v>2005</v>
      </c>
      <c r="AV915">
        <v>2006</v>
      </c>
      <c r="AW915">
        <v>2007</v>
      </c>
      <c r="AX915">
        <v>2008</v>
      </c>
      <c r="AY915">
        <v>2009</v>
      </c>
      <c r="AZ915">
        <v>2010</v>
      </c>
      <c r="BA915">
        <v>2011</v>
      </c>
      <c r="BB915">
        <v>2012</v>
      </c>
      <c r="BC915">
        <v>2013</v>
      </c>
    </row>
    <row r="916" spans="1:66" ht="15" customHeight="1" x14ac:dyDescent="0.25">
      <c r="A916" t="s">
        <v>1248</v>
      </c>
      <c r="C916" s="77"/>
      <c r="D916" t="s">
        <v>339</v>
      </c>
      <c r="E916" s="45" t="s">
        <v>340</v>
      </c>
      <c r="G916" s="45" t="s">
        <v>340</v>
      </c>
      <c r="H916" s="45" t="s">
        <v>1801</v>
      </c>
      <c r="I916">
        <f t="shared" si="114"/>
        <v>1980</v>
      </c>
      <c r="J916">
        <f t="shared" si="112"/>
        <v>2013</v>
      </c>
      <c r="K916" s="2" t="str">
        <f t="shared" si="113"/>
        <v>-</v>
      </c>
      <c r="V916">
        <v>1980</v>
      </c>
      <c r="W916">
        <v>1981</v>
      </c>
      <c r="X916">
        <v>1982</v>
      </c>
      <c r="Y916">
        <v>1983</v>
      </c>
      <c r="Z916">
        <v>1984</v>
      </c>
      <c r="AA916">
        <v>1985</v>
      </c>
      <c r="AB916">
        <v>1986</v>
      </c>
      <c r="AC916">
        <v>1987</v>
      </c>
      <c r="AD916">
        <v>1988</v>
      </c>
      <c r="AE916">
        <v>1989</v>
      </c>
      <c r="AF916">
        <v>1990</v>
      </c>
      <c r="AG916">
        <v>1991</v>
      </c>
      <c r="AH916">
        <v>1992</v>
      </c>
      <c r="AI916">
        <v>1993</v>
      </c>
      <c r="AJ916">
        <v>1994</v>
      </c>
      <c r="AK916">
        <v>1995</v>
      </c>
      <c r="AL916">
        <v>1996</v>
      </c>
      <c r="AM916">
        <v>1997</v>
      </c>
      <c r="AN916">
        <v>1998</v>
      </c>
      <c r="AO916">
        <v>1999</v>
      </c>
      <c r="AP916">
        <v>2000</v>
      </c>
      <c r="AQ916">
        <v>2001</v>
      </c>
      <c r="AR916">
        <v>2002</v>
      </c>
      <c r="AS916">
        <v>2003</v>
      </c>
      <c r="AT916">
        <v>2004</v>
      </c>
      <c r="AU916">
        <v>2005</v>
      </c>
      <c r="AV916">
        <v>2006</v>
      </c>
      <c r="AW916">
        <v>2007</v>
      </c>
      <c r="AX916">
        <v>2008</v>
      </c>
      <c r="AY916">
        <v>2009</v>
      </c>
      <c r="AZ916">
        <v>2010</v>
      </c>
      <c r="BA916">
        <v>2011</v>
      </c>
      <c r="BB916">
        <v>2012</v>
      </c>
      <c r="BC916">
        <v>2013</v>
      </c>
    </row>
    <row r="917" spans="1:66" ht="15" customHeight="1" x14ac:dyDescent="0.25">
      <c r="A917" t="s">
        <v>1248</v>
      </c>
      <c r="C917" s="77"/>
      <c r="D917" t="s">
        <v>341</v>
      </c>
      <c r="E917" s="45" t="s">
        <v>342</v>
      </c>
      <c r="G917" s="45" t="s">
        <v>1802</v>
      </c>
      <c r="H917" s="45" t="s">
        <v>1803</v>
      </c>
      <c r="I917">
        <f t="shared" si="114"/>
        <v>1980</v>
      </c>
      <c r="J917">
        <f t="shared" si="112"/>
        <v>1992</v>
      </c>
      <c r="K917" s="2" t="str">
        <f t="shared" si="113"/>
        <v>-</v>
      </c>
      <c r="V917">
        <v>1980</v>
      </c>
      <c r="W917">
        <v>1981</v>
      </c>
      <c r="X917">
        <v>1982</v>
      </c>
      <c r="Y917">
        <v>1983</v>
      </c>
      <c r="Z917">
        <v>1984</v>
      </c>
      <c r="AA917">
        <v>1985</v>
      </c>
      <c r="AB917">
        <v>1986</v>
      </c>
      <c r="AC917">
        <v>1987</v>
      </c>
      <c r="AD917">
        <v>1988</v>
      </c>
      <c r="AE917">
        <v>1989</v>
      </c>
      <c r="AF917">
        <v>1990</v>
      </c>
      <c r="AG917">
        <v>1991</v>
      </c>
      <c r="AH917">
        <v>1992</v>
      </c>
    </row>
    <row r="918" spans="1:66" ht="15" customHeight="1" x14ac:dyDescent="0.25">
      <c r="A918" t="s">
        <v>1248</v>
      </c>
      <c r="C918" s="77"/>
      <c r="D918" t="s">
        <v>343</v>
      </c>
      <c r="E918" s="45" t="s">
        <v>344</v>
      </c>
      <c r="G918" s="45" t="s">
        <v>1802</v>
      </c>
      <c r="H918" s="45" t="s">
        <v>1803</v>
      </c>
      <c r="I918">
        <f t="shared" si="114"/>
        <v>2003</v>
      </c>
      <c r="J918">
        <f t="shared" si="112"/>
        <v>2007</v>
      </c>
      <c r="K918" s="2" t="str">
        <f t="shared" si="113"/>
        <v>-</v>
      </c>
      <c r="AS918">
        <v>2003</v>
      </c>
      <c r="AT918">
        <v>2004</v>
      </c>
      <c r="AU918">
        <v>2005</v>
      </c>
      <c r="AV918">
        <v>2006</v>
      </c>
      <c r="AW918">
        <v>2007</v>
      </c>
    </row>
    <row r="919" spans="1:66" ht="15" customHeight="1" x14ac:dyDescent="0.25">
      <c r="A919" t="s">
        <v>1248</v>
      </c>
      <c r="C919" s="77"/>
      <c r="D919" t="s">
        <v>345</v>
      </c>
      <c r="E919" s="45" t="s">
        <v>346</v>
      </c>
      <c r="G919" s="45" t="s">
        <v>1802</v>
      </c>
      <c r="H919" s="45" t="s">
        <v>1803</v>
      </c>
      <c r="I919">
        <f t="shared" si="114"/>
        <v>2007</v>
      </c>
      <c r="J919">
        <f t="shared" si="112"/>
        <v>2013</v>
      </c>
      <c r="K919" s="2" t="str">
        <f t="shared" si="113"/>
        <v>-</v>
      </c>
      <c r="AW919">
        <v>2007</v>
      </c>
      <c r="AX919">
        <v>2008</v>
      </c>
      <c r="AY919">
        <v>2009</v>
      </c>
      <c r="AZ919">
        <v>2010</v>
      </c>
      <c r="BA919">
        <v>2011</v>
      </c>
      <c r="BB919">
        <v>2012</v>
      </c>
      <c r="BC919">
        <v>2013</v>
      </c>
    </row>
    <row r="920" spans="1:66" ht="15" customHeight="1" x14ac:dyDescent="0.25">
      <c r="A920" t="s">
        <v>1248</v>
      </c>
      <c r="C920" s="77"/>
      <c r="D920" t="s">
        <v>347</v>
      </c>
      <c r="E920" s="45" t="s">
        <v>348</v>
      </c>
      <c r="G920" s="45" t="s">
        <v>1802</v>
      </c>
      <c r="H920" s="45" t="s">
        <v>1803</v>
      </c>
      <c r="I920">
        <f t="shared" si="114"/>
        <v>1980</v>
      </c>
      <c r="J920">
        <f t="shared" si="112"/>
        <v>2003</v>
      </c>
      <c r="K920" s="2" t="str">
        <f t="shared" si="113"/>
        <v>-</v>
      </c>
      <c r="V920">
        <v>1980</v>
      </c>
      <c r="W920">
        <v>1981</v>
      </c>
      <c r="X920">
        <v>1982</v>
      </c>
      <c r="Y920">
        <v>1983</v>
      </c>
      <c r="Z920">
        <v>1984</v>
      </c>
      <c r="AA920">
        <v>1985</v>
      </c>
      <c r="AB920">
        <v>1986</v>
      </c>
      <c r="AC920">
        <v>1987</v>
      </c>
      <c r="AD920">
        <v>1988</v>
      </c>
      <c r="AE920">
        <v>1989</v>
      </c>
      <c r="AF920">
        <v>1990</v>
      </c>
      <c r="AG920">
        <v>1991</v>
      </c>
      <c r="AH920">
        <v>1992</v>
      </c>
      <c r="AI920">
        <v>1993</v>
      </c>
      <c r="AJ920">
        <v>1994</v>
      </c>
      <c r="AK920">
        <v>1995</v>
      </c>
      <c r="AL920">
        <v>1996</v>
      </c>
      <c r="AM920">
        <v>1997</v>
      </c>
      <c r="AN920">
        <v>1998</v>
      </c>
      <c r="AO920">
        <v>1999</v>
      </c>
      <c r="AP920">
        <v>2000</v>
      </c>
      <c r="AQ920">
        <v>2001</v>
      </c>
      <c r="AR920">
        <v>2002</v>
      </c>
      <c r="AS920">
        <v>2003</v>
      </c>
    </row>
    <row r="921" spans="1:66" ht="15" customHeight="1" x14ac:dyDescent="0.25">
      <c r="A921" t="s">
        <v>1248</v>
      </c>
      <c r="C921" s="77"/>
      <c r="D921" t="s">
        <v>349</v>
      </c>
      <c r="E921" s="45" t="s">
        <v>350</v>
      </c>
      <c r="G921" s="45" t="s">
        <v>350</v>
      </c>
      <c r="H921" s="45" t="s">
        <v>1804</v>
      </c>
      <c r="I921">
        <f t="shared" si="114"/>
        <v>1980</v>
      </c>
      <c r="J921">
        <f t="shared" si="112"/>
        <v>2013</v>
      </c>
      <c r="K921" s="2" t="str">
        <f t="shared" si="113"/>
        <v>-</v>
      </c>
      <c r="V921">
        <v>1980</v>
      </c>
      <c r="W921">
        <v>1981</v>
      </c>
      <c r="X921">
        <v>1982</v>
      </c>
      <c r="Y921">
        <v>1983</v>
      </c>
      <c r="Z921">
        <v>1984</v>
      </c>
      <c r="AA921">
        <v>1985</v>
      </c>
      <c r="AB921">
        <v>1986</v>
      </c>
      <c r="AC921">
        <v>1987</v>
      </c>
      <c r="AD921">
        <v>1988</v>
      </c>
      <c r="AE921">
        <v>1989</v>
      </c>
      <c r="AF921">
        <v>1990</v>
      </c>
      <c r="AG921">
        <v>1991</v>
      </c>
      <c r="AH921">
        <v>1992</v>
      </c>
      <c r="AI921">
        <v>1993</v>
      </c>
      <c r="AJ921">
        <v>1994</v>
      </c>
      <c r="AK921">
        <v>1995</v>
      </c>
      <c r="AL921">
        <v>1996</v>
      </c>
      <c r="AM921">
        <v>1997</v>
      </c>
      <c r="AN921">
        <v>1998</v>
      </c>
      <c r="AO921">
        <v>1999</v>
      </c>
      <c r="AP921">
        <v>2000</v>
      </c>
      <c r="AQ921">
        <v>2001</v>
      </c>
      <c r="AR921">
        <v>2002</v>
      </c>
      <c r="AS921">
        <v>2003</v>
      </c>
      <c r="AT921">
        <v>2004</v>
      </c>
      <c r="AU921">
        <v>2005</v>
      </c>
      <c r="AV921">
        <v>2006</v>
      </c>
      <c r="AW921">
        <v>2007</v>
      </c>
      <c r="AX921">
        <v>2008</v>
      </c>
      <c r="AY921">
        <v>2009</v>
      </c>
      <c r="AZ921">
        <v>2010</v>
      </c>
      <c r="BA921">
        <v>2011</v>
      </c>
      <c r="BB921">
        <v>2012</v>
      </c>
      <c r="BC921">
        <v>2013</v>
      </c>
    </row>
    <row r="922" spans="1:66" ht="15" customHeight="1" x14ac:dyDescent="0.25">
      <c r="A922" t="s">
        <v>1248</v>
      </c>
      <c r="C922" s="77"/>
      <c r="D922" t="s">
        <v>351</v>
      </c>
      <c r="E922" s="45" t="s">
        <v>352</v>
      </c>
      <c r="G922" s="45" t="s">
        <v>1805</v>
      </c>
      <c r="H922" s="45" t="s">
        <v>1806</v>
      </c>
      <c r="I922">
        <f t="shared" si="114"/>
        <v>1980</v>
      </c>
      <c r="J922">
        <f t="shared" si="112"/>
        <v>2013</v>
      </c>
      <c r="K922" s="2" t="str">
        <f t="shared" si="113"/>
        <v>-</v>
      </c>
      <c r="V922">
        <v>1980</v>
      </c>
      <c r="W922">
        <v>1981</v>
      </c>
      <c r="X922">
        <v>1982</v>
      </c>
      <c r="Y922">
        <v>1983</v>
      </c>
      <c r="Z922">
        <v>1984</v>
      </c>
      <c r="AA922">
        <v>1985</v>
      </c>
      <c r="AB922">
        <v>1986</v>
      </c>
      <c r="AC922">
        <v>1987</v>
      </c>
      <c r="AD922">
        <v>1988</v>
      </c>
      <c r="AE922">
        <v>1989</v>
      </c>
      <c r="AF922">
        <v>1990</v>
      </c>
      <c r="AG922">
        <v>1991</v>
      </c>
      <c r="AH922">
        <v>1992</v>
      </c>
      <c r="AI922">
        <v>1993</v>
      </c>
      <c r="AJ922">
        <v>1994</v>
      </c>
      <c r="AK922">
        <v>1995</v>
      </c>
      <c r="AL922">
        <v>1996</v>
      </c>
      <c r="AM922">
        <v>1997</v>
      </c>
      <c r="AN922">
        <v>1998</v>
      </c>
      <c r="AO922">
        <v>1999</v>
      </c>
      <c r="AP922">
        <v>2000</v>
      </c>
      <c r="AQ922">
        <v>2001</v>
      </c>
      <c r="AR922">
        <v>2002</v>
      </c>
      <c r="AS922">
        <v>2003</v>
      </c>
      <c r="AT922">
        <v>2004</v>
      </c>
      <c r="AU922">
        <v>2005</v>
      </c>
      <c r="AV922">
        <v>2006</v>
      </c>
      <c r="AW922">
        <v>2007</v>
      </c>
      <c r="AX922">
        <v>2008</v>
      </c>
      <c r="AY922">
        <v>2009</v>
      </c>
      <c r="AZ922">
        <v>2010</v>
      </c>
      <c r="BA922">
        <v>2011</v>
      </c>
      <c r="BB922">
        <v>2012</v>
      </c>
      <c r="BC922">
        <v>2013</v>
      </c>
    </row>
    <row r="923" spans="1:66" ht="15" customHeight="1" x14ac:dyDescent="0.25">
      <c r="C923" s="63"/>
      <c r="E923" s="45"/>
      <c r="G923" s="45"/>
      <c r="H923" s="45"/>
    </row>
    <row r="924" spans="1:66" ht="15" customHeight="1" x14ac:dyDescent="0.25">
      <c r="A924" t="s">
        <v>1249</v>
      </c>
      <c r="B924" s="1" t="str">
        <f>A924&amp;J924</f>
        <v>IEPE2024</v>
      </c>
      <c r="C924" s="77"/>
      <c r="D924" t="s">
        <v>763</v>
      </c>
      <c r="E924" s="45" t="s">
        <v>764</v>
      </c>
      <c r="G924" s="45"/>
      <c r="H924" s="45"/>
      <c r="J924">
        <f t="shared" ref="J924:J929" si="118">MAX(L924:BT924)</f>
        <v>2024</v>
      </c>
      <c r="BE924">
        <v>2015</v>
      </c>
      <c r="BF924">
        <v>2016</v>
      </c>
      <c r="BG924">
        <v>2017</v>
      </c>
      <c r="BH924">
        <v>2018</v>
      </c>
      <c r="BI924">
        <v>2019</v>
      </c>
      <c r="BJ924">
        <v>2020</v>
      </c>
      <c r="BK924">
        <v>2021</v>
      </c>
      <c r="BL924">
        <v>2022</v>
      </c>
      <c r="BM924">
        <v>2023</v>
      </c>
      <c r="BN924">
        <v>2024</v>
      </c>
    </row>
    <row r="925" spans="1:66" ht="15" customHeight="1" x14ac:dyDescent="0.25">
      <c r="A925" t="s">
        <v>1249</v>
      </c>
      <c r="C925" s="77"/>
      <c r="D925" t="s">
        <v>765</v>
      </c>
      <c r="E925" s="45" t="s">
        <v>766</v>
      </c>
      <c r="G925" s="45"/>
      <c r="H925" s="45"/>
      <c r="J925">
        <f t="shared" si="118"/>
        <v>2024</v>
      </c>
      <c r="BE925">
        <v>2015</v>
      </c>
      <c r="BF925">
        <v>2016</v>
      </c>
      <c r="BG925">
        <v>2017</v>
      </c>
      <c r="BH925">
        <v>2018</v>
      </c>
      <c r="BI925">
        <v>2019</v>
      </c>
      <c r="BJ925">
        <v>2020</v>
      </c>
      <c r="BK925">
        <v>2021</v>
      </c>
      <c r="BL925">
        <v>2022</v>
      </c>
      <c r="BM925">
        <v>2023</v>
      </c>
      <c r="BN925">
        <v>2024</v>
      </c>
    </row>
    <row r="926" spans="1:66" ht="15" customHeight="1" x14ac:dyDescent="0.25">
      <c r="A926" t="s">
        <v>1249</v>
      </c>
      <c r="C926" s="77"/>
      <c r="D926" t="s">
        <v>954</v>
      </c>
      <c r="E926" s="45" t="s">
        <v>955</v>
      </c>
      <c r="G926" s="45"/>
      <c r="H926" s="45"/>
      <c r="J926">
        <f t="shared" si="118"/>
        <v>2024</v>
      </c>
      <c r="BJ926">
        <v>2020</v>
      </c>
      <c r="BK926">
        <v>2021</v>
      </c>
      <c r="BL926">
        <v>2022</v>
      </c>
      <c r="BM926">
        <v>2023</v>
      </c>
      <c r="BN926">
        <v>2024</v>
      </c>
    </row>
    <row r="927" spans="1:66" ht="15" customHeight="1" x14ac:dyDescent="0.25">
      <c r="A927" t="s">
        <v>1249</v>
      </c>
      <c r="C927" s="77"/>
      <c r="D927" t="s">
        <v>353</v>
      </c>
      <c r="E927" s="45" t="s">
        <v>755</v>
      </c>
      <c r="G927" s="45" t="s">
        <v>1609</v>
      </c>
      <c r="H927" s="45" t="s">
        <v>1556</v>
      </c>
      <c r="J927">
        <f t="shared" si="118"/>
        <v>2024</v>
      </c>
      <c r="V927">
        <v>1980</v>
      </c>
      <c r="W927">
        <v>1981</v>
      </c>
      <c r="X927">
        <v>1982</v>
      </c>
      <c r="Y927">
        <v>1983</v>
      </c>
      <c r="Z927">
        <v>1984</v>
      </c>
      <c r="AA927">
        <v>1985</v>
      </c>
      <c r="AB927">
        <v>1986</v>
      </c>
      <c r="AC927">
        <v>1987</v>
      </c>
      <c r="AD927">
        <v>1988</v>
      </c>
      <c r="AE927">
        <v>1989</v>
      </c>
      <c r="AF927">
        <v>1990</v>
      </c>
      <c r="AG927">
        <v>1991</v>
      </c>
      <c r="AH927">
        <v>1992</v>
      </c>
      <c r="AI927">
        <v>1993</v>
      </c>
      <c r="AJ927">
        <v>1994</v>
      </c>
      <c r="AK927">
        <v>1995</v>
      </c>
      <c r="AL927">
        <v>1996</v>
      </c>
      <c r="AM927">
        <v>1997</v>
      </c>
      <c r="AN927">
        <v>1998</v>
      </c>
      <c r="AO927">
        <v>1999</v>
      </c>
      <c r="AP927">
        <v>2000</v>
      </c>
      <c r="AQ927">
        <v>2001</v>
      </c>
      <c r="AR927">
        <v>2002</v>
      </c>
      <c r="AS927">
        <v>2003</v>
      </c>
      <c r="AT927">
        <v>2004</v>
      </c>
      <c r="AU927">
        <v>2005</v>
      </c>
      <c r="AV927">
        <v>2006</v>
      </c>
      <c r="AW927">
        <v>2007</v>
      </c>
      <c r="AX927">
        <v>2008</v>
      </c>
      <c r="AY927">
        <v>2009</v>
      </c>
      <c r="AZ927">
        <v>2010</v>
      </c>
      <c r="BA927">
        <v>2011</v>
      </c>
      <c r="BB927">
        <v>2012</v>
      </c>
      <c r="BC927">
        <v>2013</v>
      </c>
      <c r="BD927">
        <v>2014</v>
      </c>
      <c r="BE927">
        <v>2015</v>
      </c>
      <c r="BF927">
        <v>2016</v>
      </c>
      <c r="BG927">
        <v>2017</v>
      </c>
      <c r="BH927">
        <v>2018</v>
      </c>
      <c r="BI927">
        <v>2019</v>
      </c>
      <c r="BJ927">
        <v>2020</v>
      </c>
      <c r="BK927">
        <v>2021</v>
      </c>
      <c r="BL927">
        <v>2022</v>
      </c>
      <c r="BM927">
        <v>2023</v>
      </c>
      <c r="BN927">
        <v>2024</v>
      </c>
    </row>
    <row r="928" spans="1:66" ht="15" customHeight="1" x14ac:dyDescent="0.25">
      <c r="A928" t="s">
        <v>1249</v>
      </c>
      <c r="C928" s="77"/>
      <c r="D928" t="s">
        <v>354</v>
      </c>
      <c r="E928" s="45" t="s">
        <v>355</v>
      </c>
      <c r="G928" s="45" t="s">
        <v>355</v>
      </c>
      <c r="H928" s="45" t="s">
        <v>1559</v>
      </c>
      <c r="J928">
        <f t="shared" si="118"/>
        <v>2024</v>
      </c>
      <c r="V928">
        <v>1980</v>
      </c>
      <c r="W928">
        <v>1981</v>
      </c>
      <c r="X928">
        <v>1982</v>
      </c>
      <c r="Y928">
        <v>1983</v>
      </c>
      <c r="Z928">
        <v>1984</v>
      </c>
      <c r="AA928">
        <v>1985</v>
      </c>
      <c r="AB928">
        <v>1986</v>
      </c>
      <c r="AC928">
        <v>1987</v>
      </c>
      <c r="AD928">
        <v>1988</v>
      </c>
      <c r="AE928">
        <v>1989</v>
      </c>
      <c r="AF928">
        <v>1990</v>
      </c>
      <c r="AG928">
        <v>1991</v>
      </c>
      <c r="AH928">
        <v>1992</v>
      </c>
      <c r="AI928">
        <v>1993</v>
      </c>
      <c r="AJ928">
        <v>1994</v>
      </c>
      <c r="AK928">
        <v>1995</v>
      </c>
      <c r="AL928">
        <v>1996</v>
      </c>
      <c r="AM928">
        <v>1997</v>
      </c>
      <c r="AN928">
        <v>1998</v>
      </c>
      <c r="AO928">
        <v>1999</v>
      </c>
      <c r="AP928">
        <v>2000</v>
      </c>
      <c r="AQ928">
        <v>2001</v>
      </c>
      <c r="AR928">
        <v>2002</v>
      </c>
      <c r="AS928">
        <v>2003</v>
      </c>
      <c r="AT928">
        <v>2004</v>
      </c>
      <c r="AU928">
        <v>2005</v>
      </c>
      <c r="AV928">
        <v>2006</v>
      </c>
      <c r="AW928">
        <v>2007</v>
      </c>
      <c r="AX928">
        <v>2008</v>
      </c>
      <c r="AY928">
        <v>2009</v>
      </c>
      <c r="AZ928">
        <v>2010</v>
      </c>
      <c r="BA928">
        <v>2011</v>
      </c>
      <c r="BB928">
        <v>2012</v>
      </c>
      <c r="BC928">
        <v>2013</v>
      </c>
      <c r="BD928">
        <v>2014</v>
      </c>
      <c r="BE928">
        <v>2015</v>
      </c>
      <c r="BF928">
        <v>2016</v>
      </c>
      <c r="BG928">
        <v>2017</v>
      </c>
      <c r="BH928">
        <v>2018</v>
      </c>
      <c r="BI928">
        <v>2019</v>
      </c>
      <c r="BJ928">
        <v>2020</v>
      </c>
      <c r="BK928">
        <v>2021</v>
      </c>
      <c r="BL928">
        <v>2022</v>
      </c>
      <c r="BM928">
        <v>2023</v>
      </c>
      <c r="BN928">
        <v>2024</v>
      </c>
    </row>
    <row r="929" spans="1:66" ht="15" customHeight="1" x14ac:dyDescent="0.25">
      <c r="A929" t="s">
        <v>1249</v>
      </c>
      <c r="C929" s="77"/>
      <c r="D929" t="s">
        <v>21</v>
      </c>
      <c r="E929" s="45" t="s">
        <v>12</v>
      </c>
      <c r="F929" s="7" t="s">
        <v>1303</v>
      </c>
      <c r="G929" s="45" t="s">
        <v>733</v>
      </c>
      <c r="H929" s="45" t="s">
        <v>1533</v>
      </c>
      <c r="J929">
        <f t="shared" si="118"/>
        <v>2024</v>
      </c>
      <c r="V929">
        <v>1980</v>
      </c>
      <c r="W929">
        <v>1981</v>
      </c>
      <c r="X929">
        <v>1982</v>
      </c>
      <c r="Y929">
        <v>1983</v>
      </c>
      <c r="Z929">
        <v>1984</v>
      </c>
      <c r="AA929">
        <v>1985</v>
      </c>
      <c r="AB929">
        <v>1986</v>
      </c>
      <c r="AC929">
        <v>1987</v>
      </c>
      <c r="AD929">
        <v>1988</v>
      </c>
      <c r="AE929">
        <v>1989</v>
      </c>
      <c r="AF929">
        <v>1990</v>
      </c>
      <c r="AG929">
        <v>1991</v>
      </c>
      <c r="AH929">
        <v>1992</v>
      </c>
      <c r="AI929">
        <v>1993</v>
      </c>
      <c r="AJ929">
        <v>1994</v>
      </c>
      <c r="AK929">
        <v>1995</v>
      </c>
      <c r="AL929">
        <v>1996</v>
      </c>
      <c r="AM929">
        <v>1997</v>
      </c>
      <c r="AN929">
        <v>1998</v>
      </c>
      <c r="AO929">
        <v>1999</v>
      </c>
      <c r="AP929">
        <v>2000</v>
      </c>
      <c r="AQ929">
        <v>2001</v>
      </c>
      <c r="AR929">
        <v>2002</v>
      </c>
      <c r="AS929">
        <v>2003</v>
      </c>
      <c r="AT929">
        <v>2004</v>
      </c>
      <c r="AU929">
        <v>2005</v>
      </c>
      <c r="AV929">
        <v>2006</v>
      </c>
      <c r="AW929">
        <v>2007</v>
      </c>
      <c r="AX929">
        <v>2008</v>
      </c>
      <c r="AY929">
        <v>2009</v>
      </c>
      <c r="AZ929">
        <v>2010</v>
      </c>
      <c r="BA929">
        <v>2011</v>
      </c>
      <c r="BB929">
        <v>2012</v>
      </c>
      <c r="BC929">
        <v>2013</v>
      </c>
      <c r="BD929">
        <v>2014</v>
      </c>
      <c r="BE929">
        <v>2015</v>
      </c>
      <c r="BF929">
        <v>2016</v>
      </c>
      <c r="BG929">
        <v>2017</v>
      </c>
      <c r="BH929">
        <v>2018</v>
      </c>
      <c r="BI929">
        <v>2019</v>
      </c>
      <c r="BJ929">
        <v>2020</v>
      </c>
      <c r="BK929">
        <v>2021</v>
      </c>
      <c r="BL929">
        <v>2022</v>
      </c>
      <c r="BM929">
        <v>2023</v>
      </c>
      <c r="BN929">
        <v>2024</v>
      </c>
    </row>
    <row r="930" spans="1:66" ht="15" customHeight="1" x14ac:dyDescent="0.25">
      <c r="C930" s="63"/>
      <c r="E930" s="45"/>
      <c r="G930" s="45"/>
      <c r="H930" s="45"/>
    </row>
    <row r="931" spans="1:66" ht="15" customHeight="1" x14ac:dyDescent="0.25">
      <c r="A931" t="s">
        <v>1278</v>
      </c>
      <c r="B931" s="1" t="str">
        <f>A931&amp;MIN(I931:I1025)&amp;"(-"&amp;MAX(J931:J1025)&amp;")"</f>
        <v>IND1980(-2023)</v>
      </c>
      <c r="C931" s="60"/>
      <c r="D931" t="s">
        <v>2571</v>
      </c>
      <c r="E931" s="45" t="s">
        <v>2572</v>
      </c>
      <c r="G931" s="45"/>
      <c r="H931" s="45"/>
      <c r="I931">
        <f t="shared" si="114"/>
        <v>1980</v>
      </c>
      <c r="J931">
        <f t="shared" ref="J931:J959" si="119">MAX(L931:BT931)</f>
        <v>2023</v>
      </c>
      <c r="K931" s="2" t="str">
        <f t="shared" si="113"/>
        <v>-</v>
      </c>
      <c r="V931">
        <v>1980</v>
      </c>
      <c r="W931">
        <v>1981</v>
      </c>
      <c r="X931">
        <v>1982</v>
      </c>
      <c r="Y931">
        <v>1983</v>
      </c>
      <c r="Z931">
        <v>1984</v>
      </c>
      <c r="AA931">
        <v>1985</v>
      </c>
      <c r="AB931">
        <v>1986</v>
      </c>
      <c r="AC931">
        <v>1987</v>
      </c>
      <c r="AD931">
        <v>1988</v>
      </c>
      <c r="AE931">
        <v>1989</v>
      </c>
      <c r="AF931">
        <v>1990</v>
      </c>
      <c r="AG931">
        <v>1991</v>
      </c>
      <c r="AH931">
        <v>1992</v>
      </c>
      <c r="AI931">
        <v>1993</v>
      </c>
      <c r="AJ931">
        <v>1994</v>
      </c>
      <c r="AK931">
        <v>1995</v>
      </c>
      <c r="AL931">
        <v>1996</v>
      </c>
      <c r="AM931">
        <v>1997</v>
      </c>
      <c r="AN931">
        <v>1998</v>
      </c>
      <c r="AO931">
        <v>1999</v>
      </c>
      <c r="AP931">
        <v>2000</v>
      </c>
      <c r="AQ931">
        <v>2001</v>
      </c>
      <c r="AR931">
        <v>2002</v>
      </c>
      <c r="AS931">
        <v>2003</v>
      </c>
      <c r="AT931">
        <v>2004</v>
      </c>
      <c r="AU931">
        <v>2005</v>
      </c>
      <c r="AV931">
        <v>2006</v>
      </c>
      <c r="AW931">
        <v>2007</v>
      </c>
      <c r="AX931">
        <v>2008</v>
      </c>
      <c r="AY931">
        <v>2009</v>
      </c>
      <c r="AZ931">
        <v>2010</v>
      </c>
      <c r="BA931">
        <v>2011</v>
      </c>
      <c r="BB931">
        <v>2012</v>
      </c>
      <c r="BC931">
        <v>2013</v>
      </c>
      <c r="BD931">
        <v>2014</v>
      </c>
      <c r="BE931">
        <v>2015</v>
      </c>
      <c r="BF931">
        <v>2016</v>
      </c>
      <c r="BG931">
        <v>2017</v>
      </c>
      <c r="BH931">
        <v>2018</v>
      </c>
      <c r="BI931">
        <v>2019</v>
      </c>
      <c r="BJ931">
        <v>2020</v>
      </c>
      <c r="BK931">
        <v>2021</v>
      </c>
      <c r="BL931">
        <v>2022</v>
      </c>
      <c r="BM931">
        <v>2023</v>
      </c>
    </row>
    <row r="932" spans="1:66" ht="15" customHeight="1" x14ac:dyDescent="0.25">
      <c r="A932" t="s">
        <v>1278</v>
      </c>
      <c r="B932" s="1"/>
      <c r="C932" s="60"/>
      <c r="D932" t="s">
        <v>2348</v>
      </c>
      <c r="E932" s="45" t="s">
        <v>2349</v>
      </c>
      <c r="G932" s="45"/>
      <c r="H932" s="45"/>
      <c r="I932">
        <f>MIN(L932:BT932)</f>
        <v>1987</v>
      </c>
      <c r="J932">
        <f t="shared" si="119"/>
        <v>2023</v>
      </c>
      <c r="K932" s="2" t="str">
        <f t="shared" si="113"/>
        <v>-</v>
      </c>
      <c r="AC932">
        <v>1987</v>
      </c>
      <c r="AD932">
        <v>1988</v>
      </c>
      <c r="AE932">
        <v>1989</v>
      </c>
      <c r="AF932">
        <v>1990</v>
      </c>
      <c r="AG932">
        <v>1991</v>
      </c>
      <c r="AH932">
        <v>1992</v>
      </c>
      <c r="AI932">
        <v>1993</v>
      </c>
      <c r="AJ932">
        <v>1994</v>
      </c>
      <c r="AK932">
        <v>1995</v>
      </c>
      <c r="AL932">
        <v>1996</v>
      </c>
      <c r="AM932">
        <v>1997</v>
      </c>
      <c r="AN932">
        <v>1998</v>
      </c>
      <c r="AO932">
        <v>1999</v>
      </c>
      <c r="AP932">
        <v>2000</v>
      </c>
      <c r="AQ932">
        <v>2001</v>
      </c>
      <c r="AR932">
        <v>2002</v>
      </c>
      <c r="AS932">
        <v>2003</v>
      </c>
      <c r="AT932">
        <v>2004</v>
      </c>
      <c r="AU932">
        <v>2005</v>
      </c>
      <c r="AV932">
        <v>2006</v>
      </c>
      <c r="AW932">
        <v>2007</v>
      </c>
      <c r="AX932">
        <v>2008</v>
      </c>
      <c r="AY932">
        <v>2009</v>
      </c>
      <c r="AZ932">
        <v>2010</v>
      </c>
      <c r="BA932">
        <v>2011</v>
      </c>
      <c r="BB932">
        <v>2012</v>
      </c>
      <c r="BC932">
        <v>2013</v>
      </c>
      <c r="BD932">
        <v>2014</v>
      </c>
      <c r="BE932">
        <v>2015</v>
      </c>
      <c r="BF932">
        <v>2016</v>
      </c>
      <c r="BG932">
        <v>2017</v>
      </c>
      <c r="BH932">
        <v>2018</v>
      </c>
      <c r="BI932">
        <v>2019</v>
      </c>
      <c r="BJ932">
        <v>2020</v>
      </c>
      <c r="BK932">
        <v>2021</v>
      </c>
      <c r="BL932">
        <v>2022</v>
      </c>
      <c r="BM932">
        <v>2023</v>
      </c>
    </row>
    <row r="933" spans="1:66" ht="15" customHeight="1" x14ac:dyDescent="0.25">
      <c r="A933" t="s">
        <v>1278</v>
      </c>
      <c r="B933" s="1"/>
      <c r="C933" s="60"/>
      <c r="D933" t="s">
        <v>2573</v>
      </c>
      <c r="E933" s="45" t="s">
        <v>2574</v>
      </c>
      <c r="G933" s="45"/>
      <c r="H933" s="45"/>
      <c r="I933">
        <f>MIN(L933:BT933)</f>
        <v>1994</v>
      </c>
      <c r="J933">
        <f t="shared" si="119"/>
        <v>2023</v>
      </c>
      <c r="K933" s="2" t="str">
        <f t="shared" si="113"/>
        <v>-</v>
      </c>
      <c r="AJ933">
        <v>1994</v>
      </c>
      <c r="AK933">
        <v>1995</v>
      </c>
      <c r="AL933">
        <v>1996</v>
      </c>
      <c r="AM933">
        <v>1997</v>
      </c>
      <c r="AN933">
        <v>1998</v>
      </c>
      <c r="AO933">
        <v>1999</v>
      </c>
      <c r="AP933">
        <v>2000</v>
      </c>
      <c r="AQ933">
        <v>2001</v>
      </c>
      <c r="AR933">
        <v>2002</v>
      </c>
      <c r="AS933">
        <v>2003</v>
      </c>
      <c r="AT933">
        <v>2004</v>
      </c>
      <c r="AU933">
        <v>2005</v>
      </c>
      <c r="AV933">
        <v>2006</v>
      </c>
      <c r="AW933">
        <v>2007</v>
      </c>
      <c r="AX933">
        <v>2008</v>
      </c>
      <c r="AY933">
        <v>2009</v>
      </c>
      <c r="AZ933">
        <v>2010</v>
      </c>
      <c r="BA933">
        <v>2011</v>
      </c>
      <c r="BB933">
        <v>2012</v>
      </c>
      <c r="BC933">
        <v>2013</v>
      </c>
      <c r="BD933">
        <v>2014</v>
      </c>
      <c r="BE933">
        <v>2015</v>
      </c>
      <c r="BF933">
        <v>2016</v>
      </c>
      <c r="BG933">
        <v>2017</v>
      </c>
      <c r="BH933">
        <v>2018</v>
      </c>
      <c r="BI933">
        <v>2019</v>
      </c>
      <c r="BJ933">
        <v>2020</v>
      </c>
      <c r="BK933">
        <v>2021</v>
      </c>
      <c r="BL933">
        <v>2022</v>
      </c>
      <c r="BM933">
        <v>2023</v>
      </c>
    </row>
    <row r="934" spans="1:66" ht="15" customHeight="1" x14ac:dyDescent="0.25">
      <c r="A934" t="s">
        <v>1278</v>
      </c>
      <c r="B934" s="1"/>
      <c r="C934" s="60"/>
      <c r="D934" t="s">
        <v>356</v>
      </c>
      <c r="E934" s="45" t="s">
        <v>806</v>
      </c>
      <c r="G934" s="45"/>
      <c r="H934" s="45"/>
      <c r="I934">
        <f t="shared" si="114"/>
        <v>1980</v>
      </c>
      <c r="J934">
        <f t="shared" si="119"/>
        <v>2023</v>
      </c>
      <c r="K934" s="2" t="str">
        <f t="shared" si="113"/>
        <v>-</v>
      </c>
      <c r="V934">
        <v>1980</v>
      </c>
      <c r="W934">
        <v>1981</v>
      </c>
      <c r="X934">
        <v>1982</v>
      </c>
      <c r="Y934">
        <v>1983</v>
      </c>
      <c r="Z934">
        <v>1984</v>
      </c>
      <c r="AA934">
        <v>1985</v>
      </c>
      <c r="AB934">
        <v>1986</v>
      </c>
      <c r="AC934">
        <v>1987</v>
      </c>
      <c r="AD934">
        <v>1988</v>
      </c>
      <c r="AE934">
        <v>1989</v>
      </c>
      <c r="AF934">
        <v>1990</v>
      </c>
      <c r="AG934">
        <v>1991</v>
      </c>
      <c r="AH934">
        <v>1992</v>
      </c>
      <c r="AI934">
        <v>1993</v>
      </c>
      <c r="AJ934">
        <v>1994</v>
      </c>
      <c r="AK934">
        <v>1995</v>
      </c>
      <c r="AL934">
        <v>1996</v>
      </c>
      <c r="AM934">
        <v>1997</v>
      </c>
      <c r="AN934">
        <v>1998</v>
      </c>
      <c r="AO934">
        <v>1999</v>
      </c>
      <c r="AP934">
        <v>2000</v>
      </c>
      <c r="AQ934">
        <v>2001</v>
      </c>
      <c r="AR934">
        <v>2002</v>
      </c>
      <c r="AS934">
        <v>2003</v>
      </c>
      <c r="AT934">
        <v>2004</v>
      </c>
      <c r="AU934">
        <v>2005</v>
      </c>
      <c r="AV934">
        <v>2006</v>
      </c>
      <c r="AW934">
        <v>2007</v>
      </c>
      <c r="AX934">
        <v>2008</v>
      </c>
      <c r="AY934">
        <v>2009</v>
      </c>
      <c r="AZ934">
        <v>2010</v>
      </c>
      <c r="BA934">
        <v>2011</v>
      </c>
      <c r="BB934">
        <v>2012</v>
      </c>
      <c r="BC934">
        <v>2013</v>
      </c>
      <c r="BD934">
        <v>2014</v>
      </c>
      <c r="BE934">
        <v>2015</v>
      </c>
      <c r="BF934">
        <v>2016</v>
      </c>
      <c r="BG934">
        <v>2017</v>
      </c>
      <c r="BH934">
        <v>2018</v>
      </c>
      <c r="BI934">
        <v>2019</v>
      </c>
      <c r="BJ934">
        <v>2020</v>
      </c>
      <c r="BK934">
        <v>2021</v>
      </c>
      <c r="BL934">
        <v>2022</v>
      </c>
      <c r="BM934">
        <v>2023</v>
      </c>
    </row>
    <row r="935" spans="1:66" ht="15" customHeight="1" x14ac:dyDescent="0.25">
      <c r="A935" t="s">
        <v>1278</v>
      </c>
      <c r="C935" s="60"/>
      <c r="D935" t="s">
        <v>357</v>
      </c>
      <c r="E935" s="45" t="s">
        <v>358</v>
      </c>
      <c r="G935" s="45"/>
      <c r="H935" s="45"/>
      <c r="I935">
        <f t="shared" si="114"/>
        <v>1984</v>
      </c>
      <c r="J935">
        <f t="shared" si="119"/>
        <v>2013</v>
      </c>
      <c r="K935" s="2" t="str">
        <f t="shared" si="113"/>
        <v>-</v>
      </c>
      <c r="Z935">
        <v>1984</v>
      </c>
      <c r="AA935">
        <v>1985</v>
      </c>
      <c r="AB935">
        <v>1986</v>
      </c>
      <c r="AC935">
        <v>1987</v>
      </c>
      <c r="AD935">
        <v>1988</v>
      </c>
      <c r="AE935">
        <v>1989</v>
      </c>
      <c r="AF935">
        <v>1990</v>
      </c>
      <c r="AG935">
        <v>1991</v>
      </c>
      <c r="AH935">
        <v>1992</v>
      </c>
      <c r="AI935">
        <v>1993</v>
      </c>
      <c r="AJ935">
        <v>1994</v>
      </c>
      <c r="AK935">
        <v>1995</v>
      </c>
      <c r="AL935">
        <v>1996</v>
      </c>
      <c r="AM935">
        <v>1997</v>
      </c>
      <c r="AN935">
        <v>1998</v>
      </c>
      <c r="AO935">
        <v>1999</v>
      </c>
      <c r="AP935">
        <v>2000</v>
      </c>
      <c r="AQ935">
        <v>2001</v>
      </c>
      <c r="AR935">
        <v>2002</v>
      </c>
      <c r="AS935">
        <v>2003</v>
      </c>
      <c r="AT935">
        <v>2004</v>
      </c>
      <c r="AU935">
        <v>2005</v>
      </c>
      <c r="AV935">
        <v>2006</v>
      </c>
      <c r="AW935">
        <v>2007</v>
      </c>
      <c r="AX935">
        <v>2008</v>
      </c>
      <c r="AY935">
        <v>2009</v>
      </c>
      <c r="AZ935">
        <v>2010</v>
      </c>
      <c r="BA935">
        <v>2011</v>
      </c>
      <c r="BB935">
        <v>2012</v>
      </c>
      <c r="BC935">
        <v>2013</v>
      </c>
    </row>
    <row r="936" spans="1:66" ht="15" customHeight="1" x14ac:dyDescent="0.25">
      <c r="A936" t="s">
        <v>1278</v>
      </c>
      <c r="C936" s="60"/>
      <c r="D936" t="s">
        <v>808</v>
      </c>
      <c r="E936" s="45" t="s">
        <v>2576</v>
      </c>
      <c r="G936" s="45"/>
      <c r="H936" s="45"/>
      <c r="I936">
        <f>MIN(L936:BT936)</f>
        <v>1994</v>
      </c>
      <c r="J936">
        <f t="shared" si="119"/>
        <v>2023</v>
      </c>
      <c r="K936" s="2" t="str">
        <f t="shared" si="113"/>
        <v>-</v>
      </c>
      <c r="AJ936">
        <v>1994</v>
      </c>
      <c r="AK936">
        <v>1995</v>
      </c>
      <c r="AL936">
        <v>1996</v>
      </c>
      <c r="AM936">
        <v>1997</v>
      </c>
      <c r="AN936">
        <v>1998</v>
      </c>
      <c r="AO936">
        <v>1999</v>
      </c>
      <c r="AP936">
        <v>2000</v>
      </c>
      <c r="AQ936">
        <v>2001</v>
      </c>
      <c r="AR936">
        <v>2002</v>
      </c>
      <c r="AS936">
        <v>2003</v>
      </c>
      <c r="AT936">
        <v>2004</v>
      </c>
      <c r="AU936">
        <v>2005</v>
      </c>
      <c r="AV936">
        <v>2006</v>
      </c>
      <c r="AW936">
        <v>2007</v>
      </c>
      <c r="AX936">
        <v>2008</v>
      </c>
      <c r="AY936">
        <v>2009</v>
      </c>
      <c r="AZ936">
        <v>2010</v>
      </c>
      <c r="BA936">
        <v>2011</v>
      </c>
      <c r="BB936">
        <v>2012</v>
      </c>
      <c r="BC936">
        <v>2013</v>
      </c>
      <c r="BD936">
        <v>2014</v>
      </c>
      <c r="BE936">
        <v>2015</v>
      </c>
      <c r="BF936">
        <v>2016</v>
      </c>
      <c r="BG936">
        <v>2017</v>
      </c>
      <c r="BH936">
        <v>2018</v>
      </c>
      <c r="BI936">
        <v>2019</v>
      </c>
      <c r="BJ936">
        <v>2020</v>
      </c>
      <c r="BK936">
        <v>2021</v>
      </c>
      <c r="BL936">
        <v>2022</v>
      </c>
      <c r="BM936">
        <v>2023</v>
      </c>
    </row>
    <row r="937" spans="1:66" ht="15" customHeight="1" x14ac:dyDescent="0.25">
      <c r="A937" t="s">
        <v>1278</v>
      </c>
      <c r="C937" s="60"/>
      <c r="D937" t="s">
        <v>809</v>
      </c>
      <c r="E937" s="45" t="s">
        <v>2577</v>
      </c>
      <c r="G937" s="45"/>
      <c r="H937" s="45"/>
      <c r="I937">
        <f>MIN(L937:BT937)</f>
        <v>1984</v>
      </c>
      <c r="J937">
        <f t="shared" si="119"/>
        <v>2023</v>
      </c>
      <c r="K937" s="2" t="str">
        <f t="shared" si="113"/>
        <v>-</v>
      </c>
      <c r="Z937">
        <v>1984</v>
      </c>
      <c r="AA937">
        <v>1985</v>
      </c>
      <c r="AB937">
        <v>1986</v>
      </c>
      <c r="AC937">
        <v>1987</v>
      </c>
      <c r="AD937">
        <v>1988</v>
      </c>
      <c r="AE937">
        <v>1989</v>
      </c>
      <c r="AF937">
        <v>1990</v>
      </c>
      <c r="AG937">
        <v>1991</v>
      </c>
      <c r="AH937">
        <v>1992</v>
      </c>
      <c r="AI937">
        <v>1993</v>
      </c>
      <c r="AJ937">
        <v>1994</v>
      </c>
      <c r="AK937">
        <v>1995</v>
      </c>
      <c r="AL937">
        <v>1996</v>
      </c>
      <c r="AM937">
        <v>1997</v>
      </c>
      <c r="AN937">
        <v>1998</v>
      </c>
      <c r="AO937">
        <v>1999</v>
      </c>
      <c r="AP937">
        <v>2000</v>
      </c>
      <c r="AQ937">
        <v>2001</v>
      </c>
      <c r="AR937">
        <v>2002</v>
      </c>
      <c r="AS937">
        <v>2003</v>
      </c>
      <c r="AT937">
        <v>2004</v>
      </c>
      <c r="AU937">
        <v>2005</v>
      </c>
      <c r="AV937">
        <v>2006</v>
      </c>
      <c r="AW937">
        <v>2007</v>
      </c>
      <c r="AX937">
        <v>2008</v>
      </c>
      <c r="AY937">
        <v>2009</v>
      </c>
      <c r="AZ937">
        <v>2010</v>
      </c>
      <c r="BA937">
        <v>2011</v>
      </c>
      <c r="BB937">
        <v>2012</v>
      </c>
      <c r="BC937">
        <v>2013</v>
      </c>
      <c r="BD937">
        <v>2014</v>
      </c>
      <c r="BE937">
        <v>2015</v>
      </c>
      <c r="BF937">
        <v>2016</v>
      </c>
      <c r="BG937">
        <v>2017</v>
      </c>
      <c r="BH937">
        <v>2018</v>
      </c>
      <c r="BI937">
        <v>2019</v>
      </c>
      <c r="BJ937">
        <v>2020</v>
      </c>
      <c r="BK937">
        <v>2021</v>
      </c>
      <c r="BL937">
        <v>2022</v>
      </c>
      <c r="BM937">
        <v>2023</v>
      </c>
    </row>
    <row r="938" spans="1:66" ht="15" customHeight="1" x14ac:dyDescent="0.25">
      <c r="A938" t="s">
        <v>1278</v>
      </c>
      <c r="C938" s="60"/>
      <c r="D938" t="s">
        <v>2575</v>
      </c>
      <c r="E938" s="45" t="s">
        <v>2578</v>
      </c>
      <c r="G938" s="45"/>
      <c r="H938" s="45"/>
      <c r="I938">
        <f>MIN(L938:BT938)</f>
        <v>1980</v>
      </c>
      <c r="J938">
        <f t="shared" si="119"/>
        <v>2023</v>
      </c>
      <c r="K938" s="2" t="str">
        <f t="shared" si="113"/>
        <v>-</v>
      </c>
      <c r="V938">
        <v>1980</v>
      </c>
      <c r="W938">
        <v>1981</v>
      </c>
      <c r="X938">
        <v>1982</v>
      </c>
      <c r="Y938">
        <v>1983</v>
      </c>
      <c r="Z938">
        <v>1984</v>
      </c>
      <c r="AA938">
        <v>1985</v>
      </c>
      <c r="AB938">
        <v>1986</v>
      </c>
      <c r="AC938">
        <v>1987</v>
      </c>
      <c r="AD938">
        <v>1988</v>
      </c>
      <c r="AE938">
        <v>1989</v>
      </c>
      <c r="AF938">
        <v>1990</v>
      </c>
      <c r="AG938">
        <v>1991</v>
      </c>
      <c r="AH938">
        <v>1992</v>
      </c>
      <c r="AI938">
        <v>1993</v>
      </c>
      <c r="AJ938">
        <v>1994</v>
      </c>
      <c r="AK938">
        <v>1995</v>
      </c>
      <c r="AL938">
        <v>1996</v>
      </c>
      <c r="AM938">
        <v>1997</v>
      </c>
      <c r="AN938">
        <v>1998</v>
      </c>
      <c r="AO938">
        <v>1999</v>
      </c>
      <c r="AP938">
        <v>2000</v>
      </c>
      <c r="AQ938">
        <v>2001</v>
      </c>
      <c r="AR938">
        <v>2002</v>
      </c>
      <c r="AS938">
        <v>2003</v>
      </c>
      <c r="AT938">
        <v>2004</v>
      </c>
      <c r="AU938">
        <v>2005</v>
      </c>
      <c r="AV938">
        <v>2006</v>
      </c>
      <c r="AW938">
        <v>2007</v>
      </c>
      <c r="AX938">
        <v>2008</v>
      </c>
      <c r="AY938">
        <v>2009</v>
      </c>
      <c r="AZ938">
        <v>2010</v>
      </c>
      <c r="BA938">
        <v>2011</v>
      </c>
      <c r="BB938">
        <v>2012</v>
      </c>
      <c r="BC938">
        <v>2013</v>
      </c>
      <c r="BD938">
        <v>2014</v>
      </c>
      <c r="BE938">
        <v>2015</v>
      </c>
      <c r="BF938">
        <v>2016</v>
      </c>
      <c r="BG938">
        <v>2017</v>
      </c>
      <c r="BH938">
        <v>2018</v>
      </c>
      <c r="BI938">
        <v>2019</v>
      </c>
      <c r="BJ938">
        <v>2020</v>
      </c>
      <c r="BK938">
        <v>2021</v>
      </c>
      <c r="BL938">
        <v>2022</v>
      </c>
      <c r="BM938">
        <v>2023</v>
      </c>
    </row>
    <row r="939" spans="1:66" ht="15" customHeight="1" x14ac:dyDescent="0.25">
      <c r="A939" t="s">
        <v>1278</v>
      </c>
      <c r="C939" s="60"/>
      <c r="D939" t="s">
        <v>359</v>
      </c>
      <c r="E939" s="45" t="s">
        <v>360</v>
      </c>
      <c r="G939" s="45"/>
      <c r="H939" s="45"/>
      <c r="I939">
        <f t="shared" si="114"/>
        <v>1980</v>
      </c>
      <c r="J939">
        <f t="shared" si="119"/>
        <v>2023</v>
      </c>
      <c r="K939" s="2" t="str">
        <f t="shared" si="113"/>
        <v>-</v>
      </c>
      <c r="V939">
        <v>1980</v>
      </c>
      <c r="W939">
        <v>1981</v>
      </c>
      <c r="X939">
        <v>1982</v>
      </c>
      <c r="Y939">
        <v>1983</v>
      </c>
      <c r="Z939">
        <v>1984</v>
      </c>
      <c r="AA939">
        <v>1985</v>
      </c>
      <c r="AB939">
        <v>1986</v>
      </c>
      <c r="AC939">
        <v>1987</v>
      </c>
      <c r="AD939">
        <v>1988</v>
      </c>
      <c r="AE939">
        <v>1989</v>
      </c>
      <c r="AF939">
        <v>1990</v>
      </c>
      <c r="AG939">
        <v>1991</v>
      </c>
      <c r="AH939">
        <v>1992</v>
      </c>
      <c r="AI939">
        <v>1993</v>
      </c>
      <c r="AJ939">
        <v>1994</v>
      </c>
      <c r="AK939">
        <v>1995</v>
      </c>
      <c r="AL939">
        <v>1996</v>
      </c>
      <c r="AM939">
        <v>1997</v>
      </c>
      <c r="AN939">
        <v>1998</v>
      </c>
      <c r="AO939">
        <v>1999</v>
      </c>
      <c r="AP939">
        <v>2000</v>
      </c>
      <c r="AQ939">
        <v>2001</v>
      </c>
      <c r="AR939">
        <v>2002</v>
      </c>
      <c r="AS939">
        <v>2003</v>
      </c>
      <c r="AT939">
        <v>2004</v>
      </c>
      <c r="AU939">
        <v>2005</v>
      </c>
      <c r="AV939">
        <v>2006</v>
      </c>
      <c r="AW939">
        <v>2007</v>
      </c>
      <c r="AX939">
        <v>2008</v>
      </c>
      <c r="AY939">
        <v>2009</v>
      </c>
      <c r="AZ939">
        <v>2010</v>
      </c>
      <c r="BA939">
        <v>2011</v>
      </c>
      <c r="BB939">
        <v>2012</v>
      </c>
      <c r="BC939">
        <v>2013</v>
      </c>
      <c r="BD939">
        <v>2014</v>
      </c>
      <c r="BE939">
        <v>2015</v>
      </c>
      <c r="BF939">
        <v>2016</v>
      </c>
      <c r="BG939">
        <v>2017</v>
      </c>
      <c r="BH939">
        <v>2018</v>
      </c>
      <c r="BI939">
        <v>2019</v>
      </c>
      <c r="BJ939">
        <v>2020</v>
      </c>
      <c r="BK939">
        <v>2021</v>
      </c>
      <c r="BL939">
        <v>2022</v>
      </c>
      <c r="BM939">
        <v>2023</v>
      </c>
    </row>
    <row r="940" spans="1:66" ht="15" customHeight="1" x14ac:dyDescent="0.25">
      <c r="A940" t="s">
        <v>1278</v>
      </c>
      <c r="C940" s="60"/>
      <c r="D940" t="s">
        <v>407</v>
      </c>
      <c r="E940" s="45" t="s">
        <v>408</v>
      </c>
      <c r="G940" s="45"/>
      <c r="H940" s="45"/>
      <c r="I940">
        <f t="shared" si="114"/>
        <v>1995</v>
      </c>
      <c r="J940">
        <f t="shared" si="119"/>
        <v>2023</v>
      </c>
      <c r="K940" s="2" t="str">
        <f t="shared" si="113"/>
        <v>-</v>
      </c>
      <c r="AK940">
        <v>1995</v>
      </c>
      <c r="AL940">
        <v>1996</v>
      </c>
      <c r="AM940">
        <v>1997</v>
      </c>
      <c r="AN940">
        <v>1998</v>
      </c>
      <c r="AO940">
        <v>1999</v>
      </c>
      <c r="AP940">
        <v>2000</v>
      </c>
      <c r="AQ940">
        <v>2001</v>
      </c>
      <c r="AR940">
        <v>2002</v>
      </c>
      <c r="AS940">
        <v>2003</v>
      </c>
      <c r="AT940">
        <v>2004</v>
      </c>
      <c r="AU940">
        <v>2005</v>
      </c>
      <c r="AV940">
        <v>2006</v>
      </c>
      <c r="AW940">
        <v>2007</v>
      </c>
      <c r="AX940">
        <v>2008</v>
      </c>
      <c r="AY940">
        <v>2009</v>
      </c>
      <c r="AZ940">
        <v>2010</v>
      </c>
      <c r="BA940">
        <v>2011</v>
      </c>
      <c r="BB940">
        <v>2012</v>
      </c>
      <c r="BC940">
        <v>2013</v>
      </c>
      <c r="BD940">
        <v>2014</v>
      </c>
      <c r="BE940">
        <v>2015</v>
      </c>
      <c r="BF940">
        <v>2016</v>
      </c>
      <c r="BG940">
        <v>2017</v>
      </c>
      <c r="BH940">
        <v>2018</v>
      </c>
      <c r="BI940">
        <v>2019</v>
      </c>
      <c r="BJ940">
        <v>2020</v>
      </c>
      <c r="BK940">
        <v>2021</v>
      </c>
      <c r="BL940">
        <v>2022</v>
      </c>
      <c r="BM940">
        <v>2023</v>
      </c>
    </row>
    <row r="941" spans="1:66" ht="15" customHeight="1" x14ac:dyDescent="0.25">
      <c r="A941" t="s">
        <v>1278</v>
      </c>
      <c r="C941" s="60"/>
      <c r="D941" t="s">
        <v>409</v>
      </c>
      <c r="E941" s="45" t="s">
        <v>410</v>
      </c>
      <c r="G941" s="45"/>
      <c r="H941" s="45"/>
      <c r="I941">
        <f t="shared" si="114"/>
        <v>1987</v>
      </c>
      <c r="J941">
        <f t="shared" si="119"/>
        <v>2023</v>
      </c>
      <c r="K941" s="2" t="str">
        <f t="shared" si="113"/>
        <v>Yes</v>
      </c>
      <c r="AC941">
        <v>1987</v>
      </c>
      <c r="AD941">
        <v>1988</v>
      </c>
      <c r="AE941">
        <v>1989</v>
      </c>
      <c r="AF941">
        <v>1990</v>
      </c>
      <c r="AG941">
        <v>1991</v>
      </c>
      <c r="AH941">
        <v>1992</v>
      </c>
      <c r="AI941">
        <v>1993</v>
      </c>
      <c r="AK941">
        <v>1995</v>
      </c>
      <c r="AL941">
        <v>1996</v>
      </c>
      <c r="AM941">
        <v>1997</v>
      </c>
      <c r="AN941">
        <v>1998</v>
      </c>
      <c r="AO941">
        <v>1999</v>
      </c>
      <c r="AP941">
        <v>2000</v>
      </c>
      <c r="AQ941">
        <v>2001</v>
      </c>
      <c r="AR941">
        <v>2002</v>
      </c>
      <c r="AS941">
        <v>2003</v>
      </c>
      <c r="AT941">
        <v>2004</v>
      </c>
      <c r="AU941">
        <v>2005</v>
      </c>
      <c r="AV941">
        <v>2006</v>
      </c>
      <c r="AW941">
        <v>2007</v>
      </c>
      <c r="AX941">
        <v>2008</v>
      </c>
      <c r="AY941">
        <v>2009</v>
      </c>
      <c r="AZ941">
        <v>2010</v>
      </c>
      <c r="BA941">
        <v>2011</v>
      </c>
      <c r="BB941">
        <v>2012</v>
      </c>
      <c r="BC941">
        <v>2013</v>
      </c>
      <c r="BD941">
        <v>2014</v>
      </c>
      <c r="BE941">
        <v>2015</v>
      </c>
      <c r="BF941">
        <v>2016</v>
      </c>
      <c r="BG941">
        <v>2017</v>
      </c>
      <c r="BH941">
        <v>2018</v>
      </c>
      <c r="BI941">
        <v>2019</v>
      </c>
      <c r="BJ941">
        <v>2020</v>
      </c>
      <c r="BK941">
        <v>2021</v>
      </c>
      <c r="BL941">
        <v>2022</v>
      </c>
      <c r="BM941">
        <v>2023</v>
      </c>
    </row>
    <row r="942" spans="1:66" ht="15" customHeight="1" x14ac:dyDescent="0.25">
      <c r="A942" t="s">
        <v>1278</v>
      </c>
      <c r="C942" s="60"/>
      <c r="D942" t="s">
        <v>2579</v>
      </c>
      <c r="E942" s="45" t="s">
        <v>2580</v>
      </c>
      <c r="G942" s="45"/>
      <c r="H942" s="45"/>
      <c r="I942">
        <f>MIN(L942:BT942)</f>
        <v>1980</v>
      </c>
      <c r="J942">
        <f t="shared" si="119"/>
        <v>2023</v>
      </c>
      <c r="K942" s="2" t="str">
        <f t="shared" si="113"/>
        <v>-</v>
      </c>
      <c r="V942">
        <v>1980</v>
      </c>
      <c r="W942">
        <v>1981</v>
      </c>
      <c r="X942">
        <v>1982</v>
      </c>
      <c r="Y942">
        <v>1983</v>
      </c>
      <c r="Z942">
        <v>1984</v>
      </c>
      <c r="AA942">
        <v>1985</v>
      </c>
      <c r="AB942">
        <v>1986</v>
      </c>
      <c r="AC942">
        <v>1987</v>
      </c>
      <c r="AD942">
        <v>1988</v>
      </c>
      <c r="AE942">
        <v>1989</v>
      </c>
      <c r="AF942">
        <v>1990</v>
      </c>
      <c r="AG942">
        <v>1991</v>
      </c>
      <c r="AH942">
        <v>1992</v>
      </c>
      <c r="AI942">
        <v>1993</v>
      </c>
      <c r="AJ942">
        <v>1994</v>
      </c>
      <c r="AK942">
        <v>1995</v>
      </c>
      <c r="AL942">
        <v>1996</v>
      </c>
      <c r="AM942">
        <v>1997</v>
      </c>
      <c r="AN942">
        <v>1998</v>
      </c>
      <c r="AO942">
        <v>1999</v>
      </c>
      <c r="AP942">
        <v>2000</v>
      </c>
      <c r="AQ942">
        <v>2001</v>
      </c>
      <c r="AR942">
        <v>2002</v>
      </c>
      <c r="AS942">
        <v>2003</v>
      </c>
      <c r="AT942">
        <v>2004</v>
      </c>
      <c r="AU942">
        <v>2005</v>
      </c>
      <c r="AV942">
        <v>2006</v>
      </c>
      <c r="AW942">
        <v>2007</v>
      </c>
      <c r="AX942">
        <v>2008</v>
      </c>
      <c r="AY942">
        <v>2009</v>
      </c>
      <c r="AZ942">
        <v>2010</v>
      </c>
      <c r="BA942">
        <v>2011</v>
      </c>
      <c r="BB942">
        <v>2012</v>
      </c>
      <c r="BC942">
        <v>2013</v>
      </c>
      <c r="BD942">
        <v>2014</v>
      </c>
      <c r="BE942">
        <v>2015</v>
      </c>
      <c r="BF942">
        <v>2016</v>
      </c>
      <c r="BG942">
        <v>2017</v>
      </c>
      <c r="BH942">
        <v>2018</v>
      </c>
      <c r="BI942">
        <v>2019</v>
      </c>
      <c r="BJ942">
        <v>2020</v>
      </c>
      <c r="BK942">
        <v>2021</v>
      </c>
      <c r="BL942">
        <v>2022</v>
      </c>
      <c r="BM942">
        <v>2023</v>
      </c>
    </row>
    <row r="943" spans="1:66" ht="15" customHeight="1" x14ac:dyDescent="0.25">
      <c r="A943" t="s">
        <v>1278</v>
      </c>
      <c r="C943" s="60"/>
      <c r="D943" t="s">
        <v>361</v>
      </c>
      <c r="E943" s="45" t="s">
        <v>1721</v>
      </c>
      <c r="G943" s="45"/>
      <c r="H943" s="45"/>
      <c r="I943">
        <f t="shared" si="114"/>
        <v>1984</v>
      </c>
      <c r="J943">
        <f t="shared" si="119"/>
        <v>2023</v>
      </c>
      <c r="K943" s="2" t="str">
        <f t="shared" si="113"/>
        <v>-</v>
      </c>
      <c r="Z943">
        <v>1984</v>
      </c>
      <c r="AA943">
        <v>1985</v>
      </c>
      <c r="AB943">
        <v>1986</v>
      </c>
      <c r="AC943">
        <v>1987</v>
      </c>
      <c r="AD943">
        <v>1988</v>
      </c>
      <c r="AE943">
        <v>1989</v>
      </c>
      <c r="AF943">
        <v>1990</v>
      </c>
      <c r="AG943">
        <v>1991</v>
      </c>
      <c r="AH943">
        <v>1992</v>
      </c>
      <c r="AI943">
        <v>1993</v>
      </c>
      <c r="AJ943">
        <v>1994</v>
      </c>
      <c r="AK943">
        <v>1995</v>
      </c>
      <c r="AL943">
        <v>1996</v>
      </c>
      <c r="AM943">
        <v>1997</v>
      </c>
      <c r="AN943">
        <v>1998</v>
      </c>
      <c r="AO943">
        <v>1999</v>
      </c>
      <c r="AP943">
        <v>2000</v>
      </c>
      <c r="AQ943">
        <v>2001</v>
      </c>
      <c r="AR943">
        <v>2002</v>
      </c>
      <c r="AS943">
        <v>2003</v>
      </c>
      <c r="AT943">
        <v>2004</v>
      </c>
      <c r="AU943">
        <v>2005</v>
      </c>
      <c r="AV943">
        <v>2006</v>
      </c>
      <c r="AW943">
        <v>2007</v>
      </c>
      <c r="AX943">
        <v>2008</v>
      </c>
      <c r="AY943">
        <v>2009</v>
      </c>
      <c r="AZ943">
        <v>2010</v>
      </c>
      <c r="BA943">
        <v>2011</v>
      </c>
      <c r="BB943">
        <v>2012</v>
      </c>
      <c r="BC943">
        <v>2013</v>
      </c>
      <c r="BD943">
        <v>2014</v>
      </c>
      <c r="BE943">
        <v>2015</v>
      </c>
      <c r="BF943">
        <v>2016</v>
      </c>
      <c r="BG943">
        <v>2017</v>
      </c>
      <c r="BH943">
        <v>2018</v>
      </c>
      <c r="BI943">
        <v>2019</v>
      </c>
      <c r="BJ943">
        <v>2020</v>
      </c>
      <c r="BK943">
        <v>2021</v>
      </c>
      <c r="BL943">
        <v>2022</v>
      </c>
      <c r="BM943">
        <v>2023</v>
      </c>
    </row>
    <row r="944" spans="1:66" ht="15" customHeight="1" x14ac:dyDescent="0.25">
      <c r="A944" t="s">
        <v>1278</v>
      </c>
      <c r="C944" s="60"/>
      <c r="D944" t="s">
        <v>362</v>
      </c>
      <c r="E944" s="45" t="s">
        <v>2581</v>
      </c>
      <c r="G944" s="45"/>
      <c r="H944" s="45"/>
      <c r="I944">
        <f t="shared" si="114"/>
        <v>1980</v>
      </c>
      <c r="J944">
        <f t="shared" si="119"/>
        <v>2001</v>
      </c>
      <c r="K944" s="2" t="str">
        <f t="shared" si="113"/>
        <v>-</v>
      </c>
      <c r="V944">
        <v>1980</v>
      </c>
      <c r="W944">
        <v>1981</v>
      </c>
      <c r="X944">
        <v>1982</v>
      </c>
      <c r="Y944">
        <v>1983</v>
      </c>
      <c r="Z944">
        <v>1984</v>
      </c>
      <c r="AA944">
        <v>1985</v>
      </c>
      <c r="AB944">
        <v>1986</v>
      </c>
      <c r="AC944">
        <v>1987</v>
      </c>
      <c r="AD944">
        <v>1988</v>
      </c>
      <c r="AE944">
        <v>1989</v>
      </c>
      <c r="AF944">
        <v>1990</v>
      </c>
      <c r="AG944">
        <v>1991</v>
      </c>
      <c r="AH944">
        <v>1992</v>
      </c>
      <c r="AI944">
        <v>1993</v>
      </c>
      <c r="AJ944">
        <v>1994</v>
      </c>
      <c r="AK944">
        <v>1995</v>
      </c>
      <c r="AL944">
        <v>1996</v>
      </c>
      <c r="AM944">
        <v>1997</v>
      </c>
      <c r="AN944">
        <v>1998</v>
      </c>
      <c r="AO944">
        <v>1999</v>
      </c>
      <c r="AP944">
        <v>2000</v>
      </c>
      <c r="AQ944">
        <v>2001</v>
      </c>
    </row>
    <row r="945" spans="1:65" ht="15" customHeight="1" x14ac:dyDescent="0.25">
      <c r="A945" t="s">
        <v>1278</v>
      </c>
      <c r="C945" s="60"/>
      <c r="D945" t="s">
        <v>364</v>
      </c>
      <c r="E945" s="45" t="s">
        <v>2582</v>
      </c>
      <c r="G945" s="45"/>
      <c r="H945" s="45"/>
      <c r="I945">
        <f t="shared" si="114"/>
        <v>2002</v>
      </c>
      <c r="J945">
        <f t="shared" si="119"/>
        <v>2013</v>
      </c>
      <c r="K945" s="2" t="str">
        <f t="shared" si="113"/>
        <v>-</v>
      </c>
      <c r="AR945">
        <v>2002</v>
      </c>
      <c r="AS945">
        <v>2003</v>
      </c>
      <c r="AT945">
        <v>2004</v>
      </c>
      <c r="AU945">
        <v>2005</v>
      </c>
      <c r="AV945">
        <v>2006</v>
      </c>
      <c r="AW945">
        <v>2007</v>
      </c>
      <c r="AX945">
        <v>2008</v>
      </c>
      <c r="AY945">
        <v>2009</v>
      </c>
      <c r="AZ945">
        <v>2010</v>
      </c>
      <c r="BA945">
        <v>2011</v>
      </c>
      <c r="BB945">
        <v>2012</v>
      </c>
      <c r="BC945">
        <v>2013</v>
      </c>
    </row>
    <row r="946" spans="1:65" ht="15" customHeight="1" x14ac:dyDescent="0.25">
      <c r="A946" t="s">
        <v>1278</v>
      </c>
      <c r="C946" s="60"/>
      <c r="D946" t="s">
        <v>929</v>
      </c>
      <c r="E946" s="45" t="s">
        <v>2583</v>
      </c>
      <c r="G946" s="45"/>
      <c r="H946" s="45"/>
      <c r="I946">
        <f t="shared" si="114"/>
        <v>1987</v>
      </c>
      <c r="J946">
        <f t="shared" si="119"/>
        <v>2023</v>
      </c>
      <c r="K946" s="2" t="str">
        <f t="shared" si="113"/>
        <v>-</v>
      </c>
      <c r="AC946">
        <v>1987</v>
      </c>
      <c r="AD946">
        <v>1988</v>
      </c>
      <c r="AE946">
        <v>1989</v>
      </c>
      <c r="AF946">
        <v>1990</v>
      </c>
      <c r="AG946">
        <v>1991</v>
      </c>
      <c r="AH946">
        <v>1992</v>
      </c>
      <c r="AI946">
        <v>1993</v>
      </c>
      <c r="AJ946">
        <v>1994</v>
      </c>
      <c r="AK946">
        <v>1995</v>
      </c>
      <c r="AL946">
        <v>1996</v>
      </c>
      <c r="AM946">
        <v>1997</v>
      </c>
      <c r="AN946">
        <v>1998</v>
      </c>
      <c r="AO946">
        <v>1999</v>
      </c>
      <c r="AP946">
        <v>2000</v>
      </c>
      <c r="AQ946">
        <v>2001</v>
      </c>
      <c r="AR946">
        <v>2002</v>
      </c>
      <c r="AS946">
        <v>2003</v>
      </c>
      <c r="AT946">
        <v>2004</v>
      </c>
      <c r="AU946">
        <v>2005</v>
      </c>
      <c r="AV946">
        <v>2006</v>
      </c>
      <c r="AW946">
        <v>2007</v>
      </c>
      <c r="AX946">
        <v>2008</v>
      </c>
      <c r="AY946">
        <v>2009</v>
      </c>
      <c r="AZ946">
        <v>2010</v>
      </c>
      <c r="BA946">
        <v>2011</v>
      </c>
      <c r="BB946">
        <v>2012</v>
      </c>
      <c r="BC946">
        <v>2013</v>
      </c>
      <c r="BD946">
        <v>2014</v>
      </c>
      <c r="BE946">
        <v>2015</v>
      </c>
      <c r="BF946">
        <v>2016</v>
      </c>
      <c r="BG946">
        <v>2017</v>
      </c>
      <c r="BH946">
        <v>2018</v>
      </c>
      <c r="BI946">
        <v>2019</v>
      </c>
      <c r="BJ946">
        <v>2020</v>
      </c>
      <c r="BK946">
        <v>2021</v>
      </c>
      <c r="BL946">
        <v>2022</v>
      </c>
      <c r="BM946">
        <v>2023</v>
      </c>
    </row>
    <row r="947" spans="1:65" ht="15" customHeight="1" x14ac:dyDescent="0.25">
      <c r="A947" t="s">
        <v>1278</v>
      </c>
      <c r="C947" s="60"/>
      <c r="D947" t="s">
        <v>2584</v>
      </c>
      <c r="E947" s="45" t="s">
        <v>2585</v>
      </c>
      <c r="G947" s="45"/>
      <c r="H947" s="45"/>
      <c r="I947">
        <f>MIN(L947:BT947)</f>
        <v>2002</v>
      </c>
      <c r="J947">
        <f t="shared" si="119"/>
        <v>2023</v>
      </c>
      <c r="K947" s="2" t="str">
        <f t="shared" si="113"/>
        <v>-</v>
      </c>
      <c r="AR947">
        <v>2002</v>
      </c>
      <c r="AS947">
        <v>2003</v>
      </c>
      <c r="AT947">
        <v>2004</v>
      </c>
      <c r="AU947">
        <v>2005</v>
      </c>
      <c r="AV947">
        <v>2006</v>
      </c>
      <c r="AW947">
        <v>2007</v>
      </c>
      <c r="AX947">
        <v>2008</v>
      </c>
      <c r="AY947">
        <v>2009</v>
      </c>
      <c r="AZ947">
        <v>2010</v>
      </c>
      <c r="BA947">
        <v>2011</v>
      </c>
      <c r="BB947">
        <v>2012</v>
      </c>
      <c r="BC947">
        <v>2013</v>
      </c>
      <c r="BD947">
        <v>2014</v>
      </c>
      <c r="BE947">
        <v>2015</v>
      </c>
      <c r="BF947">
        <v>2016</v>
      </c>
      <c r="BG947">
        <v>2017</v>
      </c>
      <c r="BH947">
        <v>2018</v>
      </c>
      <c r="BI947">
        <v>2019</v>
      </c>
      <c r="BJ947">
        <v>2020</v>
      </c>
      <c r="BK947">
        <v>2021</v>
      </c>
      <c r="BL947">
        <v>2022</v>
      </c>
      <c r="BM947">
        <v>2023</v>
      </c>
    </row>
    <row r="948" spans="1:65" ht="15" customHeight="1" x14ac:dyDescent="0.25">
      <c r="A948" t="s">
        <v>1278</v>
      </c>
      <c r="C948" s="60"/>
      <c r="D948" t="s">
        <v>366</v>
      </c>
      <c r="E948" s="45" t="s">
        <v>367</v>
      </c>
      <c r="G948" s="45"/>
      <c r="H948" s="45"/>
      <c r="I948">
        <f t="shared" si="114"/>
        <v>1980</v>
      </c>
      <c r="J948">
        <f t="shared" si="119"/>
        <v>2013</v>
      </c>
      <c r="K948" s="2" t="str">
        <f t="shared" si="113"/>
        <v>-</v>
      </c>
      <c r="V948">
        <v>1980</v>
      </c>
      <c r="W948">
        <v>1981</v>
      </c>
      <c r="X948">
        <v>1982</v>
      </c>
      <c r="Y948">
        <v>1983</v>
      </c>
      <c r="Z948">
        <v>1984</v>
      </c>
      <c r="AA948">
        <v>1985</v>
      </c>
      <c r="AB948">
        <v>1986</v>
      </c>
      <c r="AC948">
        <v>1987</v>
      </c>
      <c r="AD948">
        <v>1988</v>
      </c>
      <c r="AE948">
        <v>1989</v>
      </c>
      <c r="AF948">
        <v>1990</v>
      </c>
      <c r="AG948">
        <v>1991</v>
      </c>
      <c r="AH948">
        <v>1992</v>
      </c>
      <c r="AI948">
        <v>1993</v>
      </c>
      <c r="AJ948">
        <v>1994</v>
      </c>
      <c r="AK948">
        <v>1995</v>
      </c>
      <c r="AL948">
        <v>1996</v>
      </c>
      <c r="AM948">
        <v>1997</v>
      </c>
      <c r="AN948">
        <v>1998</v>
      </c>
      <c r="AO948">
        <v>1999</v>
      </c>
      <c r="AP948">
        <v>2000</v>
      </c>
      <c r="AQ948">
        <v>2001</v>
      </c>
      <c r="AR948">
        <v>2002</v>
      </c>
      <c r="AS948">
        <v>2003</v>
      </c>
      <c r="AT948">
        <v>2004</v>
      </c>
      <c r="AU948">
        <v>2005</v>
      </c>
      <c r="AV948">
        <v>2006</v>
      </c>
      <c r="AW948">
        <v>2007</v>
      </c>
      <c r="AX948">
        <v>2008</v>
      </c>
      <c r="AY948">
        <v>2009</v>
      </c>
      <c r="AZ948">
        <v>2010</v>
      </c>
      <c r="BA948">
        <v>2011</v>
      </c>
      <c r="BB948">
        <v>2012</v>
      </c>
      <c r="BC948">
        <v>2013</v>
      </c>
    </row>
    <row r="949" spans="1:65" ht="15" customHeight="1" x14ac:dyDescent="0.25">
      <c r="A949" t="s">
        <v>1278</v>
      </c>
      <c r="C949" s="60"/>
      <c r="D949" t="s">
        <v>810</v>
      </c>
      <c r="E949" s="45" t="s">
        <v>2588</v>
      </c>
      <c r="G949" s="45"/>
      <c r="H949" s="45"/>
      <c r="I949">
        <f>MIN(L949:BT949)</f>
        <v>1994</v>
      </c>
      <c r="J949">
        <f t="shared" si="119"/>
        <v>2023</v>
      </c>
      <c r="K949" s="2" t="str">
        <f t="shared" si="113"/>
        <v>-</v>
      </c>
      <c r="AJ949">
        <v>1994</v>
      </c>
      <c r="AK949">
        <v>1995</v>
      </c>
      <c r="AL949">
        <v>1996</v>
      </c>
      <c r="AM949">
        <v>1997</v>
      </c>
      <c r="AN949">
        <v>1998</v>
      </c>
      <c r="AO949">
        <v>1999</v>
      </c>
      <c r="AP949">
        <v>2000</v>
      </c>
      <c r="AQ949">
        <v>2001</v>
      </c>
      <c r="AR949">
        <v>2002</v>
      </c>
      <c r="AS949">
        <v>2003</v>
      </c>
      <c r="AT949">
        <v>2004</v>
      </c>
      <c r="AU949">
        <v>2005</v>
      </c>
      <c r="AV949">
        <v>2006</v>
      </c>
      <c r="AW949">
        <v>2007</v>
      </c>
      <c r="AX949">
        <v>2008</v>
      </c>
      <c r="AY949">
        <v>2009</v>
      </c>
      <c r="AZ949">
        <v>2010</v>
      </c>
      <c r="BA949">
        <v>2011</v>
      </c>
      <c r="BB949">
        <v>2012</v>
      </c>
      <c r="BC949">
        <v>2013</v>
      </c>
      <c r="BD949">
        <v>2014</v>
      </c>
      <c r="BE949">
        <v>2015</v>
      </c>
      <c r="BF949">
        <v>2016</v>
      </c>
      <c r="BG949">
        <v>2017</v>
      </c>
      <c r="BH949">
        <v>2018</v>
      </c>
      <c r="BI949">
        <v>2019</v>
      </c>
      <c r="BJ949">
        <v>2020</v>
      </c>
      <c r="BK949">
        <v>2021</v>
      </c>
      <c r="BL949">
        <v>2022</v>
      </c>
      <c r="BM949">
        <v>2023</v>
      </c>
    </row>
    <row r="950" spans="1:65" ht="15" customHeight="1" x14ac:dyDescent="0.25">
      <c r="A950" t="s">
        <v>1278</v>
      </c>
      <c r="C950" s="60"/>
      <c r="D950" t="s">
        <v>811</v>
      </c>
      <c r="E950" s="45" t="s">
        <v>2589</v>
      </c>
      <c r="G950" s="45"/>
      <c r="H950" s="45"/>
      <c r="I950">
        <f>MIN(L950:BT950)</f>
        <v>1993</v>
      </c>
      <c r="J950">
        <f t="shared" si="119"/>
        <v>2023</v>
      </c>
      <c r="K950" s="2" t="str">
        <f t="shared" si="113"/>
        <v>-</v>
      </c>
      <c r="AI950">
        <v>1993</v>
      </c>
      <c r="AJ950">
        <v>1994</v>
      </c>
      <c r="AK950">
        <v>1995</v>
      </c>
      <c r="AL950">
        <v>1996</v>
      </c>
      <c r="AM950">
        <v>1997</v>
      </c>
      <c r="AN950">
        <v>1998</v>
      </c>
      <c r="AO950">
        <v>1999</v>
      </c>
      <c r="AP950">
        <v>2000</v>
      </c>
      <c r="AQ950">
        <v>2001</v>
      </c>
      <c r="AR950">
        <v>2002</v>
      </c>
      <c r="AS950">
        <v>2003</v>
      </c>
      <c r="AT950">
        <v>2004</v>
      </c>
      <c r="AU950">
        <v>2005</v>
      </c>
      <c r="AV950">
        <v>2006</v>
      </c>
      <c r="AW950">
        <v>2007</v>
      </c>
      <c r="AX950">
        <v>2008</v>
      </c>
      <c r="AY950">
        <v>2009</v>
      </c>
      <c r="AZ950">
        <v>2010</v>
      </c>
      <c r="BA950">
        <v>2011</v>
      </c>
      <c r="BB950">
        <v>2012</v>
      </c>
      <c r="BC950">
        <v>2013</v>
      </c>
      <c r="BD950">
        <v>2014</v>
      </c>
      <c r="BE950">
        <v>2015</v>
      </c>
      <c r="BF950">
        <v>2016</v>
      </c>
      <c r="BG950">
        <v>2017</v>
      </c>
      <c r="BH950">
        <v>2018</v>
      </c>
      <c r="BI950">
        <v>2019</v>
      </c>
      <c r="BJ950">
        <v>2020</v>
      </c>
      <c r="BK950">
        <v>2021</v>
      </c>
      <c r="BL950">
        <v>2022</v>
      </c>
      <c r="BM950">
        <v>2023</v>
      </c>
    </row>
    <row r="951" spans="1:65" ht="15" customHeight="1" x14ac:dyDescent="0.25">
      <c r="A951" t="s">
        <v>1278</v>
      </c>
      <c r="C951" s="60"/>
      <c r="D951" t="s">
        <v>2586</v>
      </c>
      <c r="E951" s="45" t="s">
        <v>2590</v>
      </c>
      <c r="G951" s="45"/>
      <c r="H951" s="45"/>
      <c r="I951">
        <f>MIN(L951:BT951)</f>
        <v>2002</v>
      </c>
      <c r="J951">
        <f t="shared" si="119"/>
        <v>2023</v>
      </c>
      <c r="K951" s="2" t="str">
        <f t="shared" si="113"/>
        <v>-</v>
      </c>
      <c r="AR951">
        <v>2002</v>
      </c>
      <c r="AS951">
        <v>2003</v>
      </c>
      <c r="AT951">
        <v>2004</v>
      </c>
      <c r="AU951">
        <v>2005</v>
      </c>
      <c r="AV951">
        <v>2006</v>
      </c>
      <c r="AW951">
        <v>2007</v>
      </c>
      <c r="AX951">
        <v>2008</v>
      </c>
      <c r="AY951">
        <v>2009</v>
      </c>
      <c r="AZ951">
        <v>2010</v>
      </c>
      <c r="BA951">
        <v>2011</v>
      </c>
      <c r="BB951">
        <v>2012</v>
      </c>
      <c r="BC951">
        <v>2013</v>
      </c>
      <c r="BD951">
        <v>2014</v>
      </c>
      <c r="BE951">
        <v>2015</v>
      </c>
      <c r="BF951">
        <v>2016</v>
      </c>
      <c r="BG951">
        <v>2017</v>
      </c>
      <c r="BH951">
        <v>2018</v>
      </c>
      <c r="BI951">
        <v>2019</v>
      </c>
      <c r="BJ951">
        <v>2020</v>
      </c>
      <c r="BK951">
        <v>2021</v>
      </c>
      <c r="BL951">
        <v>2022</v>
      </c>
      <c r="BM951">
        <v>2023</v>
      </c>
    </row>
    <row r="952" spans="1:65" ht="15" customHeight="1" x14ac:dyDescent="0.25">
      <c r="A952" t="s">
        <v>1278</v>
      </c>
      <c r="C952" s="60"/>
      <c r="D952" t="s">
        <v>2587</v>
      </c>
      <c r="E952" s="45" t="s">
        <v>2591</v>
      </c>
      <c r="G952" s="45"/>
      <c r="H952" s="45"/>
      <c r="I952">
        <f>MIN(L952:BT952)</f>
        <v>1987</v>
      </c>
      <c r="J952">
        <f t="shared" si="119"/>
        <v>2023</v>
      </c>
      <c r="K952" s="2" t="str">
        <f t="shared" si="113"/>
        <v>-</v>
      </c>
      <c r="AC952">
        <v>1987</v>
      </c>
      <c r="AD952">
        <v>1988</v>
      </c>
      <c r="AE952">
        <v>1989</v>
      </c>
      <c r="AF952">
        <v>1990</v>
      </c>
      <c r="AG952">
        <v>1991</v>
      </c>
      <c r="AH952">
        <v>1992</v>
      </c>
      <c r="AI952">
        <v>1993</v>
      </c>
      <c r="AJ952">
        <v>1994</v>
      </c>
      <c r="AK952">
        <v>1995</v>
      </c>
      <c r="AL952">
        <v>1996</v>
      </c>
      <c r="AM952">
        <v>1997</v>
      </c>
      <c r="AN952">
        <v>1998</v>
      </c>
      <c r="AO952">
        <v>1999</v>
      </c>
      <c r="AP952">
        <v>2000</v>
      </c>
      <c r="AQ952">
        <v>2001</v>
      </c>
      <c r="AR952">
        <v>2002</v>
      </c>
      <c r="AS952">
        <v>2003</v>
      </c>
      <c r="AT952">
        <v>2004</v>
      </c>
      <c r="AU952">
        <v>2005</v>
      </c>
      <c r="AV952">
        <v>2006</v>
      </c>
      <c r="AW952">
        <v>2007</v>
      </c>
      <c r="AX952">
        <v>2008</v>
      </c>
      <c r="AY952">
        <v>2009</v>
      </c>
      <c r="AZ952">
        <v>2010</v>
      </c>
      <c r="BA952">
        <v>2011</v>
      </c>
      <c r="BB952">
        <v>2012</v>
      </c>
      <c r="BC952">
        <v>2013</v>
      </c>
      <c r="BD952">
        <v>2014</v>
      </c>
      <c r="BE952">
        <v>2015</v>
      </c>
      <c r="BF952">
        <v>2016</v>
      </c>
      <c r="BG952">
        <v>2017</v>
      </c>
      <c r="BH952">
        <v>2018</v>
      </c>
      <c r="BI952">
        <v>2019</v>
      </c>
      <c r="BJ952">
        <v>2020</v>
      </c>
      <c r="BK952">
        <v>2021</v>
      </c>
      <c r="BL952">
        <v>2022</v>
      </c>
      <c r="BM952">
        <v>2023</v>
      </c>
    </row>
    <row r="953" spans="1:65" ht="15" customHeight="1" x14ac:dyDescent="0.25">
      <c r="A953" t="s">
        <v>1278</v>
      </c>
      <c r="C953" s="60"/>
      <c r="D953" t="s">
        <v>1066</v>
      </c>
      <c r="E953" s="45" t="s">
        <v>1067</v>
      </c>
      <c r="G953" s="45"/>
      <c r="H953" s="45"/>
      <c r="I953">
        <f t="shared" si="114"/>
        <v>1987</v>
      </c>
      <c r="J953">
        <f t="shared" si="119"/>
        <v>2023</v>
      </c>
      <c r="K953" s="2" t="str">
        <f t="shared" si="113"/>
        <v>-</v>
      </c>
      <c r="AC953">
        <v>1987</v>
      </c>
      <c r="AD953">
        <v>1988</v>
      </c>
      <c r="AE953">
        <v>1989</v>
      </c>
      <c r="AF953">
        <v>1990</v>
      </c>
      <c r="AG953">
        <v>1991</v>
      </c>
      <c r="AH953">
        <v>1992</v>
      </c>
      <c r="AI953">
        <v>1993</v>
      </c>
      <c r="AJ953">
        <v>1994</v>
      </c>
      <c r="AK953">
        <v>1995</v>
      </c>
      <c r="AL953">
        <v>1996</v>
      </c>
      <c r="AM953">
        <v>1997</v>
      </c>
      <c r="AN953">
        <v>1998</v>
      </c>
      <c r="AO953">
        <v>1999</v>
      </c>
      <c r="AP953">
        <v>2000</v>
      </c>
      <c r="AQ953">
        <v>2001</v>
      </c>
      <c r="AR953">
        <v>2002</v>
      </c>
      <c r="AS953">
        <v>2003</v>
      </c>
      <c r="AT953">
        <v>2004</v>
      </c>
      <c r="AU953">
        <v>2005</v>
      </c>
      <c r="AV953">
        <v>2006</v>
      </c>
      <c r="AW953">
        <v>2007</v>
      </c>
      <c r="AX953">
        <v>2008</v>
      </c>
      <c r="AY953">
        <v>2009</v>
      </c>
      <c r="AZ953">
        <v>2010</v>
      </c>
      <c r="BA953">
        <v>2011</v>
      </c>
      <c r="BB953">
        <v>2012</v>
      </c>
      <c r="BC953">
        <v>2013</v>
      </c>
      <c r="BD953">
        <v>2014</v>
      </c>
      <c r="BE953">
        <v>2015</v>
      </c>
      <c r="BF953">
        <v>2016</v>
      </c>
      <c r="BG953">
        <v>2017</v>
      </c>
      <c r="BH953">
        <v>2018</v>
      </c>
      <c r="BI953">
        <v>2019</v>
      </c>
      <c r="BJ953">
        <v>2020</v>
      </c>
      <c r="BK953">
        <v>2021</v>
      </c>
      <c r="BL953">
        <v>2022</v>
      </c>
      <c r="BM953">
        <v>2023</v>
      </c>
    </row>
    <row r="954" spans="1:65" ht="15" customHeight="1" x14ac:dyDescent="0.25">
      <c r="A954" t="s">
        <v>1278</v>
      </c>
      <c r="C954" s="60"/>
      <c r="D954" t="s">
        <v>371</v>
      </c>
      <c r="E954" s="45" t="s">
        <v>372</v>
      </c>
      <c r="G954" s="45"/>
      <c r="H954" s="45"/>
      <c r="I954">
        <f t="shared" si="114"/>
        <v>1980</v>
      </c>
      <c r="J954">
        <f t="shared" si="119"/>
        <v>2013</v>
      </c>
      <c r="K954" s="2" t="str">
        <f t="shared" si="113"/>
        <v>-</v>
      </c>
      <c r="V954">
        <v>1980</v>
      </c>
      <c r="W954">
        <v>1981</v>
      </c>
      <c r="X954">
        <v>1982</v>
      </c>
      <c r="Y954">
        <v>1983</v>
      </c>
      <c r="Z954">
        <v>1984</v>
      </c>
      <c r="AA954">
        <v>1985</v>
      </c>
      <c r="AB954">
        <v>1986</v>
      </c>
      <c r="AC954">
        <v>1987</v>
      </c>
      <c r="AD954">
        <v>1988</v>
      </c>
      <c r="AE954">
        <v>1989</v>
      </c>
      <c r="AF954">
        <v>1990</v>
      </c>
      <c r="AG954">
        <v>1991</v>
      </c>
      <c r="AH954">
        <v>1992</v>
      </c>
      <c r="AI954">
        <v>1993</v>
      </c>
      <c r="AJ954">
        <v>1994</v>
      </c>
      <c r="AK954">
        <v>1995</v>
      </c>
      <c r="AL954">
        <v>1996</v>
      </c>
      <c r="AM954">
        <v>1997</v>
      </c>
      <c r="AN954">
        <v>1998</v>
      </c>
      <c r="AO954">
        <v>1999</v>
      </c>
      <c r="AP954">
        <v>2000</v>
      </c>
      <c r="AQ954">
        <v>2001</v>
      </c>
      <c r="AR954">
        <v>2002</v>
      </c>
      <c r="AS954">
        <v>2003</v>
      </c>
      <c r="AT954">
        <v>2004</v>
      </c>
      <c r="AU954">
        <v>2005</v>
      </c>
      <c r="AV954">
        <v>2006</v>
      </c>
      <c r="AW954">
        <v>2007</v>
      </c>
      <c r="AX954">
        <v>2008</v>
      </c>
      <c r="AY954">
        <v>2009</v>
      </c>
      <c r="AZ954">
        <v>2010</v>
      </c>
      <c r="BA954">
        <v>2011</v>
      </c>
      <c r="BB954">
        <v>2012</v>
      </c>
      <c r="BC954">
        <v>2013</v>
      </c>
    </row>
    <row r="955" spans="1:65" ht="15" customHeight="1" x14ac:dyDescent="0.25">
      <c r="A955" t="s">
        <v>1278</v>
      </c>
      <c r="C955" s="60"/>
      <c r="D955" t="s">
        <v>373</v>
      </c>
      <c r="E955" s="45" t="s">
        <v>374</v>
      </c>
      <c r="G955" s="45"/>
      <c r="H955" s="45"/>
      <c r="I955">
        <f t="shared" si="114"/>
        <v>1998</v>
      </c>
      <c r="J955">
        <f t="shared" si="119"/>
        <v>2008</v>
      </c>
      <c r="K955" s="2" t="str">
        <f t="shared" si="113"/>
        <v>-</v>
      </c>
      <c r="AN955">
        <v>1998</v>
      </c>
      <c r="AO955">
        <v>1999</v>
      </c>
      <c r="AP955">
        <v>2000</v>
      </c>
      <c r="AQ955">
        <v>2001</v>
      </c>
      <c r="AR955">
        <v>2002</v>
      </c>
      <c r="AS955">
        <v>2003</v>
      </c>
      <c r="AT955">
        <v>2004</v>
      </c>
      <c r="AU955">
        <v>2005</v>
      </c>
      <c r="AV955">
        <v>2006</v>
      </c>
      <c r="AW955">
        <v>2007</v>
      </c>
      <c r="AX955">
        <v>2008</v>
      </c>
    </row>
    <row r="956" spans="1:65" ht="15" customHeight="1" x14ac:dyDescent="0.25">
      <c r="A956" t="s">
        <v>1278</v>
      </c>
      <c r="C956" s="60"/>
      <c r="D956" t="s">
        <v>813</v>
      </c>
      <c r="E956" s="45" t="s">
        <v>814</v>
      </c>
      <c r="G956" s="45"/>
      <c r="H956" s="45"/>
      <c r="I956">
        <f>MIN(L956:BT956)</f>
        <v>1980</v>
      </c>
      <c r="J956">
        <f t="shared" si="119"/>
        <v>2023</v>
      </c>
      <c r="K956" s="2" t="str">
        <f t="shared" si="113"/>
        <v>-</v>
      </c>
      <c r="V956">
        <v>1980</v>
      </c>
      <c r="W956">
        <v>1981</v>
      </c>
      <c r="X956">
        <v>1982</v>
      </c>
      <c r="Y956">
        <v>1983</v>
      </c>
      <c r="Z956">
        <v>1984</v>
      </c>
      <c r="AA956">
        <v>1985</v>
      </c>
      <c r="AB956">
        <v>1986</v>
      </c>
      <c r="AC956">
        <v>1987</v>
      </c>
      <c r="AD956">
        <v>1988</v>
      </c>
      <c r="AE956">
        <v>1989</v>
      </c>
      <c r="AF956">
        <v>1990</v>
      </c>
      <c r="AG956">
        <v>1991</v>
      </c>
      <c r="AH956">
        <v>1992</v>
      </c>
      <c r="AI956">
        <v>1993</v>
      </c>
      <c r="AJ956">
        <v>1994</v>
      </c>
      <c r="AK956">
        <v>1995</v>
      </c>
      <c r="AL956">
        <v>1996</v>
      </c>
      <c r="AM956">
        <v>1997</v>
      </c>
      <c r="AN956">
        <v>1998</v>
      </c>
      <c r="AO956">
        <v>1999</v>
      </c>
      <c r="AP956">
        <v>2000</v>
      </c>
      <c r="AQ956">
        <v>2001</v>
      </c>
      <c r="AR956">
        <v>2002</v>
      </c>
      <c r="AS956">
        <v>2003</v>
      </c>
      <c r="AT956">
        <v>2004</v>
      </c>
      <c r="AU956">
        <v>2005</v>
      </c>
      <c r="AV956">
        <v>2006</v>
      </c>
      <c r="AW956">
        <v>2007</v>
      </c>
      <c r="AX956">
        <v>2008</v>
      </c>
      <c r="AY956">
        <v>2009</v>
      </c>
      <c r="AZ956">
        <v>2010</v>
      </c>
      <c r="BA956">
        <v>2011</v>
      </c>
      <c r="BB956">
        <v>2012</v>
      </c>
      <c r="BC956">
        <v>2013</v>
      </c>
      <c r="BD956">
        <v>2014</v>
      </c>
      <c r="BE956">
        <v>2015</v>
      </c>
      <c r="BF956">
        <v>2016</v>
      </c>
      <c r="BG956">
        <v>2017</v>
      </c>
      <c r="BH956">
        <v>2018</v>
      </c>
      <c r="BI956">
        <v>2019</v>
      </c>
      <c r="BJ956">
        <v>2020</v>
      </c>
      <c r="BK956">
        <v>2021</v>
      </c>
      <c r="BL956">
        <v>2022</v>
      </c>
      <c r="BM956">
        <v>2023</v>
      </c>
    </row>
    <row r="957" spans="1:65" ht="15" customHeight="1" x14ac:dyDescent="0.25">
      <c r="A957" t="s">
        <v>1278</v>
      </c>
      <c r="C957" s="60"/>
      <c r="D957" t="s">
        <v>2592</v>
      </c>
      <c r="E957" s="45" t="s">
        <v>2594</v>
      </c>
      <c r="G957" s="45"/>
      <c r="H957" s="45"/>
      <c r="I957">
        <f>MIN(L957:BT957)</f>
        <v>2010</v>
      </c>
      <c r="J957">
        <f t="shared" si="119"/>
        <v>2023</v>
      </c>
      <c r="K957" s="2" t="str">
        <f t="shared" si="113"/>
        <v>-</v>
      </c>
      <c r="AZ957">
        <v>2010</v>
      </c>
      <c r="BA957">
        <v>2011</v>
      </c>
      <c r="BB957">
        <v>2012</v>
      </c>
      <c r="BC957">
        <v>2013</v>
      </c>
      <c r="BD957">
        <v>2014</v>
      </c>
      <c r="BE957">
        <v>2015</v>
      </c>
      <c r="BF957">
        <v>2016</v>
      </c>
      <c r="BG957">
        <v>2017</v>
      </c>
      <c r="BH957">
        <v>2018</v>
      </c>
      <c r="BI957">
        <v>2019</v>
      </c>
      <c r="BJ957">
        <v>2020</v>
      </c>
      <c r="BK957">
        <v>2021</v>
      </c>
      <c r="BL957">
        <v>2022</v>
      </c>
      <c r="BM957">
        <v>2023</v>
      </c>
    </row>
    <row r="958" spans="1:65" ht="15" customHeight="1" x14ac:dyDescent="0.25">
      <c r="A958" t="s">
        <v>1278</v>
      </c>
      <c r="C958" s="60"/>
      <c r="D958" t="s">
        <v>2593</v>
      </c>
      <c r="E958" s="45" t="s">
        <v>2595</v>
      </c>
      <c r="G958" s="45"/>
      <c r="H958" s="45"/>
      <c r="I958">
        <f>MIN(L958:BT958)</f>
        <v>2010</v>
      </c>
      <c r="J958">
        <f t="shared" si="119"/>
        <v>2023</v>
      </c>
      <c r="K958" s="2" t="str">
        <f t="shared" si="113"/>
        <v>-</v>
      </c>
      <c r="AZ958">
        <v>2010</v>
      </c>
      <c r="BA958">
        <v>2011</v>
      </c>
      <c r="BB958">
        <v>2012</v>
      </c>
      <c r="BC958">
        <v>2013</v>
      </c>
      <c r="BD958">
        <v>2014</v>
      </c>
      <c r="BE958">
        <v>2015</v>
      </c>
      <c r="BF958">
        <v>2016</v>
      </c>
      <c r="BG958">
        <v>2017</v>
      </c>
      <c r="BH958">
        <v>2018</v>
      </c>
      <c r="BI958">
        <v>2019</v>
      </c>
      <c r="BJ958">
        <v>2020</v>
      </c>
      <c r="BK958">
        <v>2021</v>
      </c>
      <c r="BL958">
        <v>2022</v>
      </c>
      <c r="BM958">
        <v>2023</v>
      </c>
    </row>
    <row r="959" spans="1:65" ht="15" customHeight="1" x14ac:dyDescent="0.25">
      <c r="A959" t="s">
        <v>1278</v>
      </c>
      <c r="C959" s="60"/>
      <c r="D959" t="s">
        <v>375</v>
      </c>
      <c r="E959" s="45" t="s">
        <v>815</v>
      </c>
      <c r="G959" s="45"/>
      <c r="H959" s="45"/>
      <c r="I959">
        <f t="shared" si="114"/>
        <v>1994</v>
      </c>
      <c r="J959">
        <f t="shared" si="119"/>
        <v>2023</v>
      </c>
      <c r="K959" s="2" t="str">
        <f t="shared" si="113"/>
        <v>-</v>
      </c>
      <c r="AJ959">
        <v>1994</v>
      </c>
      <c r="AK959">
        <v>1995</v>
      </c>
      <c r="AL959">
        <v>1996</v>
      </c>
      <c r="AM959">
        <v>1997</v>
      </c>
      <c r="AN959">
        <v>1998</v>
      </c>
      <c r="AO959">
        <v>1999</v>
      </c>
      <c r="AP959">
        <v>2000</v>
      </c>
      <c r="AQ959">
        <v>2001</v>
      </c>
      <c r="AR959">
        <v>2002</v>
      </c>
      <c r="AS959">
        <v>2003</v>
      </c>
      <c r="AT959">
        <v>2004</v>
      </c>
      <c r="AU959">
        <v>2005</v>
      </c>
      <c r="AV959">
        <v>2006</v>
      </c>
      <c r="AW959">
        <v>2007</v>
      </c>
      <c r="AX959">
        <v>2008</v>
      </c>
      <c r="AY959">
        <v>2009</v>
      </c>
      <c r="AZ959">
        <v>2010</v>
      </c>
      <c r="BA959">
        <v>2011</v>
      </c>
      <c r="BB959">
        <v>2012</v>
      </c>
      <c r="BC959">
        <v>2013</v>
      </c>
      <c r="BD959">
        <v>2014</v>
      </c>
      <c r="BE959">
        <v>2015</v>
      </c>
      <c r="BF959">
        <v>2016</v>
      </c>
      <c r="BG959">
        <v>2017</v>
      </c>
      <c r="BH959">
        <v>2018</v>
      </c>
      <c r="BI959">
        <v>2019</v>
      </c>
      <c r="BJ959">
        <v>2020</v>
      </c>
      <c r="BK959">
        <v>2021</v>
      </c>
      <c r="BL959">
        <v>2022</v>
      </c>
      <c r="BM959">
        <v>2023</v>
      </c>
    </row>
    <row r="960" spans="1:65" ht="15" customHeight="1" x14ac:dyDescent="0.25">
      <c r="A960" t="s">
        <v>1278</v>
      </c>
      <c r="C960" s="60"/>
      <c r="D960" t="s">
        <v>816</v>
      </c>
      <c r="E960" s="45" t="s">
        <v>2602</v>
      </c>
      <c r="G960" s="45"/>
      <c r="H960" s="45"/>
      <c r="I960">
        <f t="shared" ref="I960:I965" si="120">MIN(L960:BT960)</f>
        <v>2000</v>
      </c>
      <c r="J960">
        <f t="shared" ref="J960:J965" si="121">MAX(L960:BT960)</f>
        <v>2023</v>
      </c>
      <c r="K960" s="2" t="str">
        <f t="shared" si="113"/>
        <v>-</v>
      </c>
      <c r="AP960">
        <v>2000</v>
      </c>
      <c r="AQ960">
        <v>2001</v>
      </c>
      <c r="AR960">
        <v>2002</v>
      </c>
      <c r="AS960">
        <v>2003</v>
      </c>
      <c r="AT960">
        <v>2004</v>
      </c>
      <c r="AU960">
        <v>2005</v>
      </c>
      <c r="AV960">
        <v>2006</v>
      </c>
      <c r="AW960">
        <v>2007</v>
      </c>
      <c r="AX960">
        <v>2008</v>
      </c>
      <c r="AY960">
        <v>2009</v>
      </c>
      <c r="AZ960">
        <v>2010</v>
      </c>
      <c r="BA960">
        <v>2011</v>
      </c>
      <c r="BB960">
        <v>2012</v>
      </c>
      <c r="BC960">
        <v>2013</v>
      </c>
      <c r="BD960">
        <v>2014</v>
      </c>
      <c r="BE960">
        <v>2015</v>
      </c>
      <c r="BF960">
        <v>2016</v>
      </c>
      <c r="BG960">
        <v>2017</v>
      </c>
      <c r="BH960">
        <v>2018</v>
      </c>
      <c r="BI960">
        <v>2019</v>
      </c>
      <c r="BJ960">
        <v>2020</v>
      </c>
      <c r="BK960">
        <v>2021</v>
      </c>
      <c r="BL960">
        <v>2022</v>
      </c>
      <c r="BM960">
        <v>2023</v>
      </c>
    </row>
    <row r="961" spans="1:65" ht="15" customHeight="1" x14ac:dyDescent="0.25">
      <c r="A961" t="s">
        <v>1278</v>
      </c>
      <c r="C961" s="60"/>
      <c r="D961" t="s">
        <v>817</v>
      </c>
      <c r="E961" s="45" t="s">
        <v>2601</v>
      </c>
      <c r="G961" s="45"/>
      <c r="H961" s="45"/>
      <c r="I961">
        <f t="shared" si="120"/>
        <v>1994</v>
      </c>
      <c r="J961">
        <f t="shared" si="121"/>
        <v>2013</v>
      </c>
      <c r="K961" s="2" t="str">
        <f t="shared" si="113"/>
        <v>-</v>
      </c>
      <c r="AJ961">
        <v>1994</v>
      </c>
      <c r="AK961">
        <v>1995</v>
      </c>
      <c r="AL961">
        <v>1996</v>
      </c>
      <c r="AM961">
        <v>1997</v>
      </c>
      <c r="AN961">
        <v>1998</v>
      </c>
      <c r="AO961">
        <v>1999</v>
      </c>
      <c r="AP961">
        <v>2000</v>
      </c>
      <c r="AQ961">
        <v>2001</v>
      </c>
      <c r="AR961">
        <v>2002</v>
      </c>
      <c r="AS961">
        <v>2003</v>
      </c>
      <c r="AT961">
        <v>2004</v>
      </c>
      <c r="AU961">
        <v>2005</v>
      </c>
      <c r="AV961">
        <v>2006</v>
      </c>
      <c r="AW961">
        <v>2007</v>
      </c>
      <c r="AX961">
        <v>2008</v>
      </c>
      <c r="AY961">
        <v>2009</v>
      </c>
      <c r="AZ961">
        <v>2010</v>
      </c>
      <c r="BA961">
        <v>2011</v>
      </c>
      <c r="BB961">
        <v>2012</v>
      </c>
      <c r="BC961">
        <v>2013</v>
      </c>
    </row>
    <row r="962" spans="1:65" ht="15" customHeight="1" x14ac:dyDescent="0.25">
      <c r="A962" t="s">
        <v>1278</v>
      </c>
      <c r="C962" s="60"/>
      <c r="D962" t="s">
        <v>2596</v>
      </c>
      <c r="E962" s="45" t="s">
        <v>2601</v>
      </c>
      <c r="G962" s="45"/>
      <c r="H962" s="45"/>
      <c r="I962">
        <f t="shared" si="120"/>
        <v>1987</v>
      </c>
      <c r="J962">
        <f t="shared" si="121"/>
        <v>2023</v>
      </c>
      <c r="K962" s="2" t="str">
        <f t="shared" si="113"/>
        <v>-</v>
      </c>
      <c r="AC962">
        <v>1987</v>
      </c>
      <c r="AD962">
        <v>1988</v>
      </c>
      <c r="AE962">
        <v>1989</v>
      </c>
      <c r="AF962">
        <v>1990</v>
      </c>
      <c r="AG962">
        <v>1991</v>
      </c>
      <c r="AH962">
        <v>1992</v>
      </c>
      <c r="AI962">
        <v>1993</v>
      </c>
      <c r="AJ962">
        <v>1994</v>
      </c>
      <c r="AK962">
        <v>1995</v>
      </c>
      <c r="AL962">
        <v>1996</v>
      </c>
      <c r="AM962">
        <v>1997</v>
      </c>
      <c r="AN962">
        <v>1998</v>
      </c>
      <c r="AO962">
        <v>1999</v>
      </c>
      <c r="AP962">
        <v>2000</v>
      </c>
      <c r="AQ962">
        <v>2001</v>
      </c>
      <c r="AR962">
        <v>2002</v>
      </c>
      <c r="AS962">
        <v>2003</v>
      </c>
      <c r="AT962">
        <v>2004</v>
      </c>
      <c r="AU962">
        <v>2005</v>
      </c>
      <c r="AV962">
        <v>2006</v>
      </c>
      <c r="AW962">
        <v>2007</v>
      </c>
      <c r="AX962">
        <v>2008</v>
      </c>
      <c r="AY962">
        <v>2009</v>
      </c>
      <c r="AZ962">
        <v>2010</v>
      </c>
      <c r="BA962">
        <v>2011</v>
      </c>
      <c r="BB962">
        <v>2012</v>
      </c>
      <c r="BC962">
        <v>2013</v>
      </c>
      <c r="BD962">
        <v>2014</v>
      </c>
      <c r="BE962">
        <v>2015</v>
      </c>
      <c r="BF962">
        <v>2016</v>
      </c>
      <c r="BG962">
        <v>2017</v>
      </c>
      <c r="BH962">
        <v>2018</v>
      </c>
      <c r="BI962">
        <v>2019</v>
      </c>
      <c r="BJ962">
        <v>2020</v>
      </c>
      <c r="BK962">
        <v>2021</v>
      </c>
      <c r="BL962">
        <v>2022</v>
      </c>
      <c r="BM962">
        <v>2023</v>
      </c>
    </row>
    <row r="963" spans="1:65" ht="15" customHeight="1" x14ac:dyDescent="0.25">
      <c r="A963" t="s">
        <v>1278</v>
      </c>
      <c r="C963" s="60"/>
      <c r="D963" t="s">
        <v>818</v>
      </c>
      <c r="E963" s="45" t="s">
        <v>819</v>
      </c>
      <c r="G963" s="45"/>
      <c r="H963" s="45"/>
      <c r="I963">
        <f t="shared" si="120"/>
        <v>1980</v>
      </c>
      <c r="J963">
        <f t="shared" si="121"/>
        <v>2013</v>
      </c>
      <c r="K963" s="2" t="str">
        <f t="shared" si="113"/>
        <v>-</v>
      </c>
      <c r="V963">
        <v>1980</v>
      </c>
      <c r="W963">
        <v>1981</v>
      </c>
      <c r="X963">
        <v>1982</v>
      </c>
      <c r="Y963">
        <v>1983</v>
      </c>
      <c r="Z963">
        <v>1984</v>
      </c>
      <c r="AA963">
        <v>1985</v>
      </c>
      <c r="AB963">
        <v>1986</v>
      </c>
      <c r="AC963">
        <v>1987</v>
      </c>
      <c r="AD963">
        <v>1988</v>
      </c>
      <c r="AE963">
        <v>1989</v>
      </c>
      <c r="AF963">
        <v>1990</v>
      </c>
      <c r="AG963">
        <v>1991</v>
      </c>
      <c r="AH963">
        <v>1992</v>
      </c>
      <c r="AI963">
        <v>1993</v>
      </c>
      <c r="AJ963">
        <v>1994</v>
      </c>
      <c r="AK963">
        <v>1995</v>
      </c>
      <c r="AL963">
        <v>1996</v>
      </c>
      <c r="AM963">
        <v>1997</v>
      </c>
      <c r="AN963">
        <v>1998</v>
      </c>
      <c r="AO963">
        <v>1999</v>
      </c>
      <c r="AP963">
        <v>2000</v>
      </c>
      <c r="AQ963">
        <v>2001</v>
      </c>
      <c r="AR963">
        <v>2002</v>
      </c>
      <c r="AS963">
        <v>2003</v>
      </c>
      <c r="AT963">
        <v>2004</v>
      </c>
      <c r="AU963">
        <v>2005</v>
      </c>
      <c r="AV963">
        <v>2006</v>
      </c>
      <c r="AW963">
        <v>2007</v>
      </c>
      <c r="AX963">
        <v>2008</v>
      </c>
      <c r="AY963">
        <v>2009</v>
      </c>
      <c r="AZ963">
        <v>2010</v>
      </c>
      <c r="BA963">
        <v>2011</v>
      </c>
      <c r="BB963">
        <v>2012</v>
      </c>
      <c r="BC963">
        <v>2013</v>
      </c>
    </row>
    <row r="964" spans="1:65" ht="15" customHeight="1" x14ac:dyDescent="0.25">
      <c r="A964" t="s">
        <v>1278</v>
      </c>
      <c r="C964" s="60"/>
      <c r="D964" t="s">
        <v>2597</v>
      </c>
      <c r="E964" s="45" t="s">
        <v>2600</v>
      </c>
      <c r="G964" s="45"/>
      <c r="H964" s="45"/>
      <c r="I964">
        <f t="shared" si="120"/>
        <v>1993</v>
      </c>
      <c r="J964">
        <f t="shared" si="121"/>
        <v>2023</v>
      </c>
      <c r="K964" s="2" t="str">
        <f t="shared" si="113"/>
        <v>-</v>
      </c>
      <c r="AI964">
        <v>1993</v>
      </c>
      <c r="AJ964">
        <v>1994</v>
      </c>
      <c r="AK964">
        <v>1995</v>
      </c>
      <c r="AL964">
        <v>1996</v>
      </c>
      <c r="AM964">
        <v>1997</v>
      </c>
      <c r="AN964">
        <v>1998</v>
      </c>
      <c r="AO964">
        <v>1999</v>
      </c>
      <c r="AP964">
        <v>2000</v>
      </c>
      <c r="AQ964">
        <v>2001</v>
      </c>
      <c r="AR964">
        <v>2002</v>
      </c>
      <c r="AS964">
        <v>2003</v>
      </c>
      <c r="AT964">
        <v>2004</v>
      </c>
      <c r="AU964">
        <v>2005</v>
      </c>
      <c r="AV964">
        <v>2006</v>
      </c>
      <c r="AW964">
        <v>2007</v>
      </c>
      <c r="AX964">
        <v>2008</v>
      </c>
      <c r="AY964">
        <v>2009</v>
      </c>
      <c r="AZ964">
        <v>2010</v>
      </c>
      <c r="BA964">
        <v>2011</v>
      </c>
      <c r="BB964">
        <v>2012</v>
      </c>
      <c r="BC964">
        <v>2013</v>
      </c>
      <c r="BD964">
        <v>2014</v>
      </c>
      <c r="BE964">
        <v>2015</v>
      </c>
      <c r="BF964">
        <v>2016</v>
      </c>
      <c r="BG964">
        <v>2017</v>
      </c>
      <c r="BH964">
        <v>2018</v>
      </c>
      <c r="BI964">
        <v>2019</v>
      </c>
      <c r="BJ964">
        <v>2020</v>
      </c>
      <c r="BK964">
        <v>2021</v>
      </c>
      <c r="BL964">
        <v>2022</v>
      </c>
      <c r="BM964">
        <v>2023</v>
      </c>
    </row>
    <row r="965" spans="1:65" ht="15" customHeight="1" x14ac:dyDescent="0.25">
      <c r="A965" t="s">
        <v>1278</v>
      </c>
      <c r="C965" s="60"/>
      <c r="D965" t="s">
        <v>2598</v>
      </c>
      <c r="E965" s="45" t="s">
        <v>2599</v>
      </c>
      <c r="G965" s="45"/>
      <c r="H965" s="45"/>
      <c r="I965">
        <f t="shared" si="120"/>
        <v>1987</v>
      </c>
      <c r="J965">
        <f t="shared" si="121"/>
        <v>2023</v>
      </c>
      <c r="K965" s="2" t="str">
        <f t="shared" si="113"/>
        <v>-</v>
      </c>
      <c r="AC965">
        <v>1987</v>
      </c>
      <c r="AD965">
        <v>1988</v>
      </c>
      <c r="AE965">
        <v>1989</v>
      </c>
      <c r="AF965">
        <v>1990</v>
      </c>
      <c r="AG965">
        <v>1991</v>
      </c>
      <c r="AH965">
        <v>1992</v>
      </c>
      <c r="AI965">
        <v>1993</v>
      </c>
      <c r="AJ965">
        <v>1994</v>
      </c>
      <c r="AK965">
        <v>1995</v>
      </c>
      <c r="AL965">
        <v>1996</v>
      </c>
      <c r="AM965">
        <v>1997</v>
      </c>
      <c r="AN965">
        <v>1998</v>
      </c>
      <c r="AO965">
        <v>1999</v>
      </c>
      <c r="AP965">
        <v>2000</v>
      </c>
      <c r="AQ965">
        <v>2001</v>
      </c>
      <c r="AR965">
        <v>2002</v>
      </c>
      <c r="AS965">
        <v>2003</v>
      </c>
      <c r="AT965">
        <v>2004</v>
      </c>
      <c r="AU965">
        <v>2005</v>
      </c>
      <c r="AV965">
        <v>2006</v>
      </c>
      <c r="AW965">
        <v>2007</v>
      </c>
      <c r="AX965">
        <v>2008</v>
      </c>
      <c r="AY965">
        <v>2009</v>
      </c>
      <c r="AZ965">
        <v>2010</v>
      </c>
      <c r="BA965">
        <v>2011</v>
      </c>
      <c r="BB965">
        <v>2012</v>
      </c>
      <c r="BC965">
        <v>2013</v>
      </c>
      <c r="BD965">
        <v>2014</v>
      </c>
      <c r="BE965">
        <v>2015</v>
      </c>
      <c r="BF965">
        <v>2016</v>
      </c>
      <c r="BG965">
        <v>2017</v>
      </c>
      <c r="BH965">
        <v>2018</v>
      </c>
      <c r="BI965">
        <v>2019</v>
      </c>
      <c r="BJ965">
        <v>2020</v>
      </c>
      <c r="BK965">
        <v>2021</v>
      </c>
      <c r="BL965">
        <v>2022</v>
      </c>
      <c r="BM965">
        <v>2023</v>
      </c>
    </row>
    <row r="966" spans="1:65" ht="15" customHeight="1" x14ac:dyDescent="0.25">
      <c r="A966" t="s">
        <v>1278</v>
      </c>
      <c r="C966" s="60"/>
      <c r="D966" t="s">
        <v>376</v>
      </c>
      <c r="E966" s="45" t="s">
        <v>377</v>
      </c>
      <c r="G966" s="45"/>
      <c r="H966" s="45"/>
      <c r="I966">
        <f t="shared" si="114"/>
        <v>1980</v>
      </c>
      <c r="J966">
        <f t="shared" ref="J966:J997" si="122">MAX(L966:BT966)</f>
        <v>1997</v>
      </c>
      <c r="K966" s="2" t="str">
        <f t="shared" ref="K966:K1025" si="123">IF(J966-I966+1-COUNTA(L966:BT966)=0, "-", "Yes")</f>
        <v>-</v>
      </c>
      <c r="V966">
        <v>1980</v>
      </c>
      <c r="W966">
        <v>1981</v>
      </c>
      <c r="X966">
        <v>1982</v>
      </c>
      <c r="Y966">
        <v>1983</v>
      </c>
      <c r="Z966">
        <v>1984</v>
      </c>
      <c r="AA966">
        <v>1985</v>
      </c>
      <c r="AB966">
        <v>1986</v>
      </c>
      <c r="AC966">
        <v>1987</v>
      </c>
      <c r="AD966">
        <v>1988</v>
      </c>
      <c r="AE966">
        <v>1989</v>
      </c>
      <c r="AF966">
        <v>1990</v>
      </c>
      <c r="AG966">
        <v>1991</v>
      </c>
      <c r="AH966">
        <v>1992</v>
      </c>
      <c r="AI966">
        <v>1993</v>
      </c>
      <c r="AJ966">
        <v>1994</v>
      </c>
      <c r="AK966">
        <v>1995</v>
      </c>
      <c r="AL966">
        <v>1996</v>
      </c>
      <c r="AM966">
        <v>1997</v>
      </c>
    </row>
    <row r="967" spans="1:65" ht="15" customHeight="1" x14ac:dyDescent="0.25">
      <c r="A967" t="s">
        <v>1278</v>
      </c>
      <c r="C967" s="60"/>
      <c r="D967" t="s">
        <v>378</v>
      </c>
      <c r="E967" s="45" t="s">
        <v>379</v>
      </c>
      <c r="G967" s="45"/>
      <c r="H967" s="45"/>
      <c r="I967">
        <f t="shared" si="114"/>
        <v>1997</v>
      </c>
      <c r="J967">
        <f t="shared" si="122"/>
        <v>2023</v>
      </c>
      <c r="K967" s="2" t="str">
        <f t="shared" si="123"/>
        <v>-</v>
      </c>
      <c r="AM967">
        <v>1997</v>
      </c>
      <c r="AN967">
        <v>1998</v>
      </c>
      <c r="AO967">
        <v>1999</v>
      </c>
      <c r="AP967">
        <v>2000</v>
      </c>
      <c r="AQ967">
        <v>2001</v>
      </c>
      <c r="AR967">
        <v>2002</v>
      </c>
      <c r="AS967">
        <v>2003</v>
      </c>
      <c r="AT967">
        <v>2004</v>
      </c>
      <c r="AU967">
        <v>2005</v>
      </c>
      <c r="AV967">
        <v>2006</v>
      </c>
      <c r="AW967">
        <v>2007</v>
      </c>
      <c r="AX967">
        <v>2008</v>
      </c>
      <c r="AY967">
        <v>2009</v>
      </c>
      <c r="AZ967">
        <v>2010</v>
      </c>
      <c r="BA967">
        <v>2011</v>
      </c>
      <c r="BB967">
        <v>2012</v>
      </c>
      <c r="BC967">
        <v>2013</v>
      </c>
      <c r="BD967">
        <v>2014</v>
      </c>
      <c r="BE967">
        <v>2015</v>
      </c>
      <c r="BF967">
        <v>2016</v>
      </c>
      <c r="BG967">
        <v>2017</v>
      </c>
      <c r="BH967">
        <v>2018</v>
      </c>
      <c r="BI967">
        <v>2019</v>
      </c>
      <c r="BJ967">
        <v>2020</v>
      </c>
      <c r="BK967">
        <v>2021</v>
      </c>
      <c r="BL967">
        <v>2022</v>
      </c>
      <c r="BM967">
        <v>2023</v>
      </c>
    </row>
    <row r="968" spans="1:65" ht="15" customHeight="1" x14ac:dyDescent="0.25">
      <c r="A968" t="s">
        <v>1278</v>
      </c>
      <c r="C968" s="60"/>
      <c r="D968" t="s">
        <v>2603</v>
      </c>
      <c r="E968" s="45" t="s">
        <v>2604</v>
      </c>
      <c r="G968" s="45"/>
      <c r="H968" s="45"/>
      <c r="I968">
        <f>MIN(L968:BT968)</f>
        <v>1987</v>
      </c>
      <c r="J968">
        <f t="shared" si="122"/>
        <v>2023</v>
      </c>
      <c r="K968" s="2" t="str">
        <f t="shared" si="123"/>
        <v>-</v>
      </c>
      <c r="AC968">
        <v>1987</v>
      </c>
      <c r="AD968">
        <v>1988</v>
      </c>
      <c r="AE968">
        <v>1989</v>
      </c>
      <c r="AF968">
        <v>1990</v>
      </c>
      <c r="AG968">
        <v>1991</v>
      </c>
      <c r="AH968">
        <v>1992</v>
      </c>
      <c r="AI968">
        <v>1993</v>
      </c>
      <c r="AJ968">
        <v>1994</v>
      </c>
      <c r="AK968">
        <v>1995</v>
      </c>
      <c r="AL968">
        <v>1996</v>
      </c>
      <c r="AM968">
        <v>1997</v>
      </c>
      <c r="AN968">
        <v>1998</v>
      </c>
      <c r="AO968">
        <v>1999</v>
      </c>
      <c r="AP968">
        <v>2000</v>
      </c>
      <c r="AQ968">
        <v>2001</v>
      </c>
      <c r="AR968">
        <v>2002</v>
      </c>
      <c r="AS968">
        <v>2003</v>
      </c>
      <c r="AT968">
        <v>2004</v>
      </c>
      <c r="AU968">
        <v>2005</v>
      </c>
      <c r="AV968">
        <v>2006</v>
      </c>
      <c r="AW968">
        <v>2007</v>
      </c>
      <c r="AX968">
        <v>2008</v>
      </c>
      <c r="AY968">
        <v>2009</v>
      </c>
      <c r="AZ968">
        <v>2010</v>
      </c>
      <c r="BA968">
        <v>2011</v>
      </c>
      <c r="BB968">
        <v>2012</v>
      </c>
      <c r="BC968">
        <v>2013</v>
      </c>
      <c r="BD968">
        <v>2014</v>
      </c>
      <c r="BE968">
        <v>2015</v>
      </c>
      <c r="BF968">
        <v>2016</v>
      </c>
      <c r="BG968">
        <v>2017</v>
      </c>
      <c r="BH968">
        <v>2018</v>
      </c>
      <c r="BI968">
        <v>2019</v>
      </c>
      <c r="BJ968">
        <v>2020</v>
      </c>
      <c r="BK968">
        <v>2021</v>
      </c>
      <c r="BL968">
        <v>2022</v>
      </c>
      <c r="BM968">
        <v>2023</v>
      </c>
    </row>
    <row r="969" spans="1:65" ht="15" customHeight="1" x14ac:dyDescent="0.25">
      <c r="A969" t="s">
        <v>1278</v>
      </c>
      <c r="C969" s="60"/>
      <c r="D969" t="s">
        <v>380</v>
      </c>
      <c r="E969" s="45" t="s">
        <v>381</v>
      </c>
      <c r="G969" s="45"/>
      <c r="H969" s="45"/>
      <c r="I969">
        <f t="shared" si="114"/>
        <v>1980</v>
      </c>
      <c r="J969">
        <f t="shared" si="122"/>
        <v>2013</v>
      </c>
      <c r="K969" s="2" t="str">
        <f t="shared" si="123"/>
        <v>-</v>
      </c>
      <c r="V969">
        <v>1980</v>
      </c>
      <c r="W969">
        <v>1981</v>
      </c>
      <c r="X969">
        <v>1982</v>
      </c>
      <c r="Y969">
        <v>1983</v>
      </c>
      <c r="Z969">
        <v>1984</v>
      </c>
      <c r="AA969">
        <v>1985</v>
      </c>
      <c r="AB969">
        <v>1986</v>
      </c>
      <c r="AC969">
        <v>1987</v>
      </c>
      <c r="AD969">
        <v>1988</v>
      </c>
      <c r="AE969">
        <v>1989</v>
      </c>
      <c r="AF969">
        <v>1990</v>
      </c>
      <c r="AG969">
        <v>1991</v>
      </c>
      <c r="AH969">
        <v>1992</v>
      </c>
      <c r="AI969">
        <v>1993</v>
      </c>
      <c r="AJ969">
        <v>1994</v>
      </c>
      <c r="AK969">
        <v>1995</v>
      </c>
      <c r="AL969">
        <v>1996</v>
      </c>
      <c r="AM969">
        <v>1997</v>
      </c>
      <c r="AN969">
        <v>1998</v>
      </c>
      <c r="AO969">
        <v>1999</v>
      </c>
      <c r="AP969">
        <v>2000</v>
      </c>
      <c r="AQ969">
        <v>2001</v>
      </c>
      <c r="AR969">
        <v>2002</v>
      </c>
      <c r="AS969">
        <v>2003</v>
      </c>
      <c r="AT969">
        <v>2004</v>
      </c>
      <c r="AU969">
        <v>2005</v>
      </c>
      <c r="AV969">
        <v>2006</v>
      </c>
      <c r="AW969">
        <v>2007</v>
      </c>
      <c r="AX969">
        <v>2008</v>
      </c>
      <c r="AY969">
        <v>2009</v>
      </c>
      <c r="AZ969">
        <v>2010</v>
      </c>
      <c r="BA969">
        <v>2011</v>
      </c>
      <c r="BB969">
        <v>2012</v>
      </c>
      <c r="BC969">
        <v>2013</v>
      </c>
    </row>
    <row r="970" spans="1:65" ht="15" customHeight="1" x14ac:dyDescent="0.25">
      <c r="A970" t="s">
        <v>1278</v>
      </c>
      <c r="C970" s="60"/>
      <c r="D970" t="s">
        <v>2605</v>
      </c>
      <c r="E970" s="45" t="s">
        <v>2606</v>
      </c>
      <c r="G970" s="45"/>
      <c r="H970" s="45"/>
      <c r="I970">
        <f>MIN(L970:BT970)</f>
        <v>1996</v>
      </c>
      <c r="J970">
        <f t="shared" si="122"/>
        <v>2023</v>
      </c>
      <c r="K970" s="2" t="str">
        <f t="shared" si="123"/>
        <v>-</v>
      </c>
      <c r="AL970">
        <v>1996</v>
      </c>
      <c r="AM970">
        <v>1997</v>
      </c>
      <c r="AN970">
        <v>1998</v>
      </c>
      <c r="AO970">
        <v>1999</v>
      </c>
      <c r="AP970">
        <v>2000</v>
      </c>
      <c r="AQ970">
        <v>2001</v>
      </c>
      <c r="AR970">
        <v>2002</v>
      </c>
      <c r="AS970">
        <v>2003</v>
      </c>
      <c r="AT970">
        <v>2004</v>
      </c>
      <c r="AU970">
        <v>2005</v>
      </c>
      <c r="AV970">
        <v>2006</v>
      </c>
      <c r="AW970">
        <v>2007</v>
      </c>
      <c r="AX970">
        <v>2008</v>
      </c>
      <c r="AY970">
        <v>2009</v>
      </c>
      <c r="AZ970">
        <v>2010</v>
      </c>
      <c r="BA970">
        <v>2011</v>
      </c>
      <c r="BB970">
        <v>2012</v>
      </c>
      <c r="BC970">
        <v>2013</v>
      </c>
      <c r="BD970">
        <v>2014</v>
      </c>
      <c r="BE970">
        <v>2015</v>
      </c>
      <c r="BF970">
        <v>2016</v>
      </c>
      <c r="BG970">
        <v>2017</v>
      </c>
      <c r="BH970">
        <v>2018</v>
      </c>
      <c r="BI970">
        <v>2019</v>
      </c>
      <c r="BJ970">
        <v>2020</v>
      </c>
      <c r="BK970">
        <v>2021</v>
      </c>
      <c r="BL970">
        <v>2022</v>
      </c>
      <c r="BM970">
        <v>2023</v>
      </c>
    </row>
    <row r="971" spans="1:65" ht="15" customHeight="1" x14ac:dyDescent="0.25">
      <c r="A971" t="s">
        <v>1278</v>
      </c>
      <c r="C971" s="60"/>
      <c r="D971" t="s">
        <v>411</v>
      </c>
      <c r="E971" s="45" t="s">
        <v>1068</v>
      </c>
      <c r="G971" s="45"/>
      <c r="H971" s="45"/>
      <c r="I971">
        <f t="shared" si="114"/>
        <v>1983</v>
      </c>
      <c r="J971">
        <f t="shared" si="122"/>
        <v>2023</v>
      </c>
      <c r="K971" s="2" t="str">
        <f t="shared" si="123"/>
        <v>-</v>
      </c>
      <c r="Y971">
        <v>1983</v>
      </c>
      <c r="Z971">
        <v>1984</v>
      </c>
      <c r="AA971">
        <v>1985</v>
      </c>
      <c r="AB971">
        <v>1986</v>
      </c>
      <c r="AC971">
        <v>1987</v>
      </c>
      <c r="AD971">
        <v>1988</v>
      </c>
      <c r="AE971">
        <v>1989</v>
      </c>
      <c r="AF971">
        <v>1990</v>
      </c>
      <c r="AG971">
        <v>1991</v>
      </c>
      <c r="AH971">
        <v>1992</v>
      </c>
      <c r="AI971">
        <v>1993</v>
      </c>
      <c r="AJ971">
        <v>1994</v>
      </c>
      <c r="AK971">
        <v>1995</v>
      </c>
      <c r="AL971">
        <v>1996</v>
      </c>
      <c r="AM971">
        <v>1997</v>
      </c>
      <c r="AN971">
        <v>1998</v>
      </c>
      <c r="AO971">
        <v>1999</v>
      </c>
      <c r="AP971">
        <v>2000</v>
      </c>
      <c r="AQ971">
        <v>2001</v>
      </c>
      <c r="AR971">
        <v>2002</v>
      </c>
      <c r="AS971">
        <v>2003</v>
      </c>
      <c r="AT971">
        <v>2004</v>
      </c>
      <c r="AU971">
        <v>2005</v>
      </c>
      <c r="AV971">
        <v>2006</v>
      </c>
      <c r="AW971">
        <v>2007</v>
      </c>
      <c r="AX971">
        <v>2008</v>
      </c>
      <c r="AY971">
        <v>2009</v>
      </c>
      <c r="AZ971">
        <v>2010</v>
      </c>
      <c r="BA971">
        <v>2011</v>
      </c>
      <c r="BB971">
        <v>2012</v>
      </c>
      <c r="BC971">
        <v>2013</v>
      </c>
      <c r="BD971">
        <v>2014</v>
      </c>
      <c r="BE971">
        <v>2015</v>
      </c>
      <c r="BF971">
        <v>2016</v>
      </c>
      <c r="BG971">
        <v>2017</v>
      </c>
      <c r="BH971">
        <v>2018</v>
      </c>
      <c r="BI971">
        <v>2019</v>
      </c>
      <c r="BJ971">
        <v>2020</v>
      </c>
      <c r="BK971" s="40">
        <v>2021</v>
      </c>
      <c r="BL971">
        <v>2022</v>
      </c>
      <c r="BM971">
        <v>2023</v>
      </c>
    </row>
    <row r="972" spans="1:65" ht="15" customHeight="1" x14ac:dyDescent="0.25">
      <c r="A972" t="s">
        <v>1278</v>
      </c>
      <c r="C972" s="60"/>
      <c r="D972" t="s">
        <v>2607</v>
      </c>
      <c r="E972" s="45" t="s">
        <v>2608</v>
      </c>
      <c r="G972" s="45"/>
      <c r="H972" s="45"/>
      <c r="I972">
        <f>MIN(L972:BT972)</f>
        <v>1999</v>
      </c>
      <c r="J972">
        <f t="shared" si="122"/>
        <v>2023</v>
      </c>
      <c r="K972" s="2" t="str">
        <f t="shared" si="123"/>
        <v>Yes</v>
      </c>
      <c r="L972">
        <f>MIN(O972:BW972)</f>
        <v>1999</v>
      </c>
      <c r="M972">
        <f>MAX(O972:BW972)</f>
        <v>2023</v>
      </c>
      <c r="N972" s="2" t="str">
        <f>IF(M972-L972+1-COUNTA(O886:BW886)=0, "-", "Yes")</f>
        <v>Yes</v>
      </c>
      <c r="O972">
        <f>MIN(R972:BZ972)</f>
        <v>1999</v>
      </c>
      <c r="P972">
        <f>MAX(R972:BZ972)</f>
        <v>2023</v>
      </c>
      <c r="Q972" s="2" t="str">
        <f>IF(P972-O972+1-COUNTA(R886:BZ886)=0, "-", "Yes")</f>
        <v>Yes</v>
      </c>
      <c r="R972">
        <f>MIN(U972:CC972)</f>
        <v>1999</v>
      </c>
      <c r="S972">
        <f>MAX(U972:CC972)</f>
        <v>2023</v>
      </c>
      <c r="T972" s="2" t="str">
        <f>IF(S972-R972+1-COUNTA(U886:CC886)=0, "-", "Yes")</f>
        <v>Yes</v>
      </c>
      <c r="U972">
        <f>MIN(X972:CF972)</f>
        <v>1999</v>
      </c>
      <c r="V972">
        <f>MAX(X972:CF972)</f>
        <v>2023</v>
      </c>
      <c r="W972" s="2" t="str">
        <f>IF(V972-U972+1-COUNTA(X886:CF886)=0, "-", "Yes")</f>
        <v>Yes</v>
      </c>
      <c r="X972">
        <f>MIN(AA972:CI972)</f>
        <v>1999</v>
      </c>
      <c r="Y972">
        <f>MAX(AA972:CI972)</f>
        <v>2023</v>
      </c>
      <c r="Z972" s="2" t="str">
        <f>IF(Y972-X972+1-COUNTA(AA886:CI886)=0, "-", "Yes")</f>
        <v>Yes</v>
      </c>
      <c r="AA972">
        <f>MIN(AD972:CL972)</f>
        <v>1999</v>
      </c>
      <c r="AO972">
        <v>1999</v>
      </c>
      <c r="AP972">
        <v>2000</v>
      </c>
      <c r="AQ972">
        <v>2001</v>
      </c>
      <c r="AR972">
        <v>2002</v>
      </c>
      <c r="AS972">
        <v>2003</v>
      </c>
      <c r="AT972">
        <v>2004</v>
      </c>
      <c r="AU972">
        <v>2005</v>
      </c>
      <c r="AV972">
        <v>2006</v>
      </c>
      <c r="AW972">
        <v>2007</v>
      </c>
      <c r="AX972">
        <v>2008</v>
      </c>
      <c r="AY972">
        <v>2009</v>
      </c>
      <c r="AZ972">
        <v>2010</v>
      </c>
      <c r="BA972">
        <v>2011</v>
      </c>
      <c r="BB972">
        <v>2012</v>
      </c>
      <c r="BC972">
        <v>2013</v>
      </c>
      <c r="BD972">
        <v>2014</v>
      </c>
      <c r="BE972">
        <v>2015</v>
      </c>
      <c r="BF972">
        <v>2016</v>
      </c>
      <c r="BG972">
        <v>2017</v>
      </c>
      <c r="BH972">
        <v>2018</v>
      </c>
      <c r="BI972">
        <v>2019</v>
      </c>
      <c r="BJ972">
        <v>2020</v>
      </c>
      <c r="BK972" s="40">
        <v>2021</v>
      </c>
      <c r="BL972">
        <v>2022</v>
      </c>
      <c r="BM972">
        <v>2023</v>
      </c>
    </row>
    <row r="973" spans="1:65" ht="15" customHeight="1" x14ac:dyDescent="0.25">
      <c r="A973" t="s">
        <v>1278</v>
      </c>
      <c r="C973" s="60"/>
      <c r="D973" t="s">
        <v>2609</v>
      </c>
      <c r="E973" s="45" t="s">
        <v>2612</v>
      </c>
      <c r="G973" s="45"/>
      <c r="H973" s="45"/>
      <c r="I973">
        <f>MIN(L973:BT973)</f>
        <v>1987</v>
      </c>
      <c r="J973">
        <f t="shared" si="122"/>
        <v>2023</v>
      </c>
      <c r="K973" s="2" t="str">
        <f t="shared" si="123"/>
        <v>-</v>
      </c>
      <c r="AC973">
        <v>1987</v>
      </c>
      <c r="AD973">
        <v>1988</v>
      </c>
      <c r="AE973">
        <v>1989</v>
      </c>
      <c r="AF973">
        <v>1990</v>
      </c>
      <c r="AG973">
        <v>1991</v>
      </c>
      <c r="AH973">
        <v>1992</v>
      </c>
      <c r="AI973">
        <v>1993</v>
      </c>
      <c r="AJ973">
        <v>1994</v>
      </c>
      <c r="AK973">
        <v>1995</v>
      </c>
      <c r="AL973">
        <v>1996</v>
      </c>
      <c r="AM973">
        <v>1997</v>
      </c>
      <c r="AN973">
        <v>1998</v>
      </c>
      <c r="AO973">
        <v>1999</v>
      </c>
      <c r="AP973">
        <v>2000</v>
      </c>
      <c r="AQ973">
        <v>2001</v>
      </c>
      <c r="AR973">
        <v>2002</v>
      </c>
      <c r="AS973">
        <v>2003</v>
      </c>
      <c r="AT973">
        <v>2004</v>
      </c>
      <c r="AU973">
        <v>2005</v>
      </c>
      <c r="AV973">
        <v>2006</v>
      </c>
      <c r="AW973">
        <v>2007</v>
      </c>
      <c r="AX973">
        <v>2008</v>
      </c>
      <c r="AY973">
        <v>2009</v>
      </c>
      <c r="AZ973">
        <v>2010</v>
      </c>
      <c r="BA973">
        <v>2011</v>
      </c>
      <c r="BB973">
        <v>2012</v>
      </c>
      <c r="BC973">
        <v>2013</v>
      </c>
      <c r="BD973">
        <v>2014</v>
      </c>
      <c r="BE973">
        <v>2015</v>
      </c>
      <c r="BF973">
        <v>2016</v>
      </c>
      <c r="BG973">
        <v>2017</v>
      </c>
      <c r="BH973">
        <v>2018</v>
      </c>
      <c r="BI973">
        <v>2019</v>
      </c>
      <c r="BJ973">
        <v>2020</v>
      </c>
      <c r="BK973" s="40">
        <v>2021</v>
      </c>
      <c r="BL973">
        <v>2022</v>
      </c>
      <c r="BM973">
        <v>2023</v>
      </c>
    </row>
    <row r="974" spans="1:65" ht="15" customHeight="1" x14ac:dyDescent="0.25">
      <c r="A974" t="s">
        <v>1278</v>
      </c>
      <c r="C974" s="60"/>
      <c r="D974" t="s">
        <v>2610</v>
      </c>
      <c r="E974" s="45" t="s">
        <v>2611</v>
      </c>
      <c r="G974" s="45"/>
      <c r="H974" s="45"/>
      <c r="I974">
        <f>MIN(L974:BT974)</f>
        <v>1994</v>
      </c>
      <c r="J974">
        <f t="shared" si="122"/>
        <v>2023</v>
      </c>
      <c r="K974" s="2" t="str">
        <f t="shared" si="123"/>
        <v>-</v>
      </c>
      <c r="AJ974">
        <v>1994</v>
      </c>
      <c r="AK974">
        <v>1995</v>
      </c>
      <c r="AL974">
        <v>1996</v>
      </c>
      <c r="AM974">
        <v>1997</v>
      </c>
      <c r="AN974">
        <v>1998</v>
      </c>
      <c r="AO974">
        <v>1999</v>
      </c>
      <c r="AP974">
        <v>2000</v>
      </c>
      <c r="AQ974">
        <v>2001</v>
      </c>
      <c r="AR974">
        <v>2002</v>
      </c>
      <c r="AS974">
        <v>2003</v>
      </c>
      <c r="AT974">
        <v>2004</v>
      </c>
      <c r="AU974">
        <v>2005</v>
      </c>
      <c r="AV974">
        <v>2006</v>
      </c>
      <c r="AW974">
        <v>2007</v>
      </c>
      <c r="AX974">
        <v>2008</v>
      </c>
      <c r="AY974">
        <v>2009</v>
      </c>
      <c r="AZ974">
        <v>2010</v>
      </c>
      <c r="BA974">
        <v>2011</v>
      </c>
      <c r="BB974">
        <v>2012</v>
      </c>
      <c r="BC974">
        <v>2013</v>
      </c>
      <c r="BD974">
        <v>2014</v>
      </c>
      <c r="BE974">
        <v>2015</v>
      </c>
      <c r="BF974">
        <v>2016</v>
      </c>
      <c r="BG974">
        <v>2017</v>
      </c>
      <c r="BH974">
        <v>2018</v>
      </c>
      <c r="BI974">
        <v>2019</v>
      </c>
      <c r="BJ974">
        <v>2020</v>
      </c>
      <c r="BK974" s="40">
        <v>2021</v>
      </c>
      <c r="BL974">
        <v>2022</v>
      </c>
      <c r="BM974">
        <v>2023</v>
      </c>
    </row>
    <row r="975" spans="1:65" ht="15" customHeight="1" x14ac:dyDescent="0.25">
      <c r="A975" t="s">
        <v>1278</v>
      </c>
      <c r="C975" s="60"/>
      <c r="D975" t="s">
        <v>382</v>
      </c>
      <c r="E975" s="45" t="s">
        <v>383</v>
      </c>
      <c r="G975" s="45"/>
      <c r="H975" s="45"/>
      <c r="I975">
        <f t="shared" si="114"/>
        <v>1980</v>
      </c>
      <c r="J975">
        <f t="shared" si="122"/>
        <v>2023</v>
      </c>
      <c r="K975" s="2" t="str">
        <f t="shared" si="123"/>
        <v>-</v>
      </c>
      <c r="V975">
        <v>1980</v>
      </c>
      <c r="W975">
        <v>1981</v>
      </c>
      <c r="X975">
        <v>1982</v>
      </c>
      <c r="Y975">
        <v>1983</v>
      </c>
      <c r="Z975">
        <v>1984</v>
      </c>
      <c r="AA975">
        <v>1985</v>
      </c>
      <c r="AB975">
        <v>1986</v>
      </c>
      <c r="AC975">
        <v>1987</v>
      </c>
      <c r="AD975">
        <v>1988</v>
      </c>
      <c r="AE975">
        <v>1989</v>
      </c>
      <c r="AF975">
        <v>1990</v>
      </c>
      <c r="AG975">
        <v>1991</v>
      </c>
      <c r="AH975">
        <v>1992</v>
      </c>
      <c r="AI975">
        <v>1993</v>
      </c>
      <c r="AJ975">
        <v>1994</v>
      </c>
      <c r="AK975">
        <v>1995</v>
      </c>
      <c r="AL975">
        <v>1996</v>
      </c>
      <c r="AM975">
        <v>1997</v>
      </c>
      <c r="AN975">
        <v>1998</v>
      </c>
      <c r="AO975">
        <v>1999</v>
      </c>
      <c r="AP975">
        <v>2000</v>
      </c>
      <c r="AQ975">
        <v>2001</v>
      </c>
      <c r="AR975">
        <v>2002</v>
      </c>
      <c r="AS975">
        <v>2003</v>
      </c>
      <c r="AT975">
        <v>2004</v>
      </c>
      <c r="AU975">
        <v>2005</v>
      </c>
      <c r="AV975">
        <v>2006</v>
      </c>
      <c r="AW975">
        <v>2007</v>
      </c>
      <c r="AX975">
        <v>2008</v>
      </c>
      <c r="AY975">
        <v>2009</v>
      </c>
      <c r="AZ975">
        <v>2010</v>
      </c>
      <c r="BA975">
        <v>2011</v>
      </c>
      <c r="BB975">
        <v>2012</v>
      </c>
      <c r="BC975">
        <v>2013</v>
      </c>
      <c r="BD975">
        <v>2014</v>
      </c>
      <c r="BE975">
        <v>2015</v>
      </c>
      <c r="BF975">
        <v>2016</v>
      </c>
      <c r="BG975">
        <v>2017</v>
      </c>
      <c r="BH975">
        <v>2018</v>
      </c>
      <c r="BI975">
        <v>2019</v>
      </c>
      <c r="BJ975">
        <v>2020</v>
      </c>
      <c r="BK975" s="40">
        <v>2021</v>
      </c>
      <c r="BL975">
        <v>2022</v>
      </c>
      <c r="BM975">
        <v>2023</v>
      </c>
    </row>
    <row r="976" spans="1:65" ht="15" customHeight="1" x14ac:dyDescent="0.25">
      <c r="A976" t="s">
        <v>1278</v>
      </c>
      <c r="C976" s="60"/>
      <c r="D976" t="s">
        <v>384</v>
      </c>
      <c r="E976" s="45" t="s">
        <v>412</v>
      </c>
      <c r="G976" s="45"/>
      <c r="H976" s="45"/>
      <c r="I976">
        <f t="shared" si="114"/>
        <v>1983</v>
      </c>
      <c r="J976">
        <f t="shared" si="122"/>
        <v>2023</v>
      </c>
      <c r="K976" s="2" t="str">
        <f t="shared" si="123"/>
        <v>-</v>
      </c>
      <c r="Y976">
        <v>1983</v>
      </c>
      <c r="Z976">
        <v>1984</v>
      </c>
      <c r="AA976">
        <v>1985</v>
      </c>
      <c r="AB976">
        <v>1986</v>
      </c>
      <c r="AC976">
        <v>1987</v>
      </c>
      <c r="AD976">
        <v>1988</v>
      </c>
      <c r="AE976">
        <v>1989</v>
      </c>
      <c r="AF976">
        <v>1990</v>
      </c>
      <c r="AG976">
        <v>1991</v>
      </c>
      <c r="AH976">
        <v>1992</v>
      </c>
      <c r="AI976">
        <v>1993</v>
      </c>
      <c r="AJ976">
        <v>1994</v>
      </c>
      <c r="AK976">
        <v>1995</v>
      </c>
      <c r="AL976">
        <v>1996</v>
      </c>
      <c r="AM976">
        <v>1997</v>
      </c>
      <c r="AN976">
        <v>1998</v>
      </c>
      <c r="AO976">
        <v>1999</v>
      </c>
      <c r="AP976">
        <v>2000</v>
      </c>
      <c r="AQ976">
        <v>2001</v>
      </c>
      <c r="AR976">
        <v>2002</v>
      </c>
      <c r="AS976">
        <v>2003</v>
      </c>
      <c r="AT976">
        <v>2004</v>
      </c>
      <c r="AU976">
        <v>2005</v>
      </c>
      <c r="AV976">
        <v>2006</v>
      </c>
      <c r="AW976">
        <v>2007</v>
      </c>
      <c r="AX976">
        <v>2008</v>
      </c>
      <c r="AY976">
        <v>2009</v>
      </c>
      <c r="AZ976">
        <v>2010</v>
      </c>
      <c r="BA976">
        <v>2011</v>
      </c>
      <c r="BB976">
        <v>2012</v>
      </c>
      <c r="BC976">
        <v>2013</v>
      </c>
      <c r="BD976">
        <v>2014</v>
      </c>
      <c r="BE976">
        <v>2015</v>
      </c>
      <c r="BF976">
        <v>2016</v>
      </c>
      <c r="BG976">
        <v>2017</v>
      </c>
      <c r="BH976">
        <v>2018</v>
      </c>
      <c r="BI976">
        <v>2019</v>
      </c>
      <c r="BJ976">
        <v>2020</v>
      </c>
      <c r="BK976" s="40">
        <v>2021</v>
      </c>
      <c r="BL976">
        <v>2022</v>
      </c>
      <c r="BM976">
        <v>2023</v>
      </c>
    </row>
    <row r="977" spans="1:65" ht="15" customHeight="1" x14ac:dyDescent="0.25">
      <c r="A977" t="s">
        <v>1278</v>
      </c>
      <c r="C977" s="60"/>
      <c r="D977" t="s">
        <v>2613</v>
      </c>
      <c r="E977" s="45" t="s">
        <v>2614</v>
      </c>
      <c r="G977" s="45"/>
      <c r="H977" s="45"/>
      <c r="I977">
        <f>MIN(L977:BT977)</f>
        <v>1994</v>
      </c>
      <c r="J977">
        <f t="shared" si="122"/>
        <v>2023</v>
      </c>
      <c r="K977" s="2" t="str">
        <f t="shared" si="123"/>
        <v>-</v>
      </c>
      <c r="AJ977" s="40">
        <v>1994</v>
      </c>
      <c r="AK977" s="40">
        <v>1995</v>
      </c>
      <c r="AL977" s="40">
        <v>1996</v>
      </c>
      <c r="AM977" s="40">
        <v>1997</v>
      </c>
      <c r="AN977" s="40">
        <v>1998</v>
      </c>
      <c r="AO977" s="40">
        <v>1999</v>
      </c>
      <c r="AP977" s="40">
        <v>2000</v>
      </c>
      <c r="AQ977" s="40">
        <v>2001</v>
      </c>
      <c r="AR977" s="40">
        <v>2002</v>
      </c>
      <c r="AS977" s="40">
        <v>2003</v>
      </c>
      <c r="AT977" s="40">
        <v>2004</v>
      </c>
      <c r="AU977" s="40">
        <v>2005</v>
      </c>
      <c r="AV977" s="40">
        <v>2006</v>
      </c>
      <c r="AW977" s="40">
        <v>2007</v>
      </c>
      <c r="AX977" s="40">
        <v>2008</v>
      </c>
      <c r="AY977" s="40">
        <v>2009</v>
      </c>
      <c r="AZ977" s="40">
        <v>2010</v>
      </c>
      <c r="BA977" s="40">
        <v>2011</v>
      </c>
      <c r="BB977" s="40">
        <v>2012</v>
      </c>
      <c r="BC977" s="40">
        <v>2013</v>
      </c>
      <c r="BD977" s="40">
        <v>2014</v>
      </c>
      <c r="BE977" s="40">
        <v>2015</v>
      </c>
      <c r="BF977" s="40">
        <v>2016</v>
      </c>
      <c r="BG977" s="40">
        <v>2017</v>
      </c>
      <c r="BH977">
        <v>2018</v>
      </c>
      <c r="BI977" s="40">
        <v>2019</v>
      </c>
      <c r="BJ977">
        <v>2020</v>
      </c>
      <c r="BK977" s="40">
        <v>2021</v>
      </c>
      <c r="BL977">
        <v>2022</v>
      </c>
      <c r="BM977">
        <v>2023</v>
      </c>
    </row>
    <row r="978" spans="1:65" ht="15" customHeight="1" x14ac:dyDescent="0.25">
      <c r="A978" t="s">
        <v>1278</v>
      </c>
      <c r="C978" s="60"/>
      <c r="D978" t="s">
        <v>820</v>
      </c>
      <c r="E978" s="47" t="s">
        <v>821</v>
      </c>
      <c r="G978" s="45"/>
      <c r="H978" s="45"/>
      <c r="I978">
        <f>MIN(L978:BT978)</f>
        <v>1994</v>
      </c>
      <c r="J978">
        <f t="shared" si="122"/>
        <v>2023</v>
      </c>
      <c r="K978" s="2" t="str">
        <f t="shared" si="123"/>
        <v>-</v>
      </c>
      <c r="AJ978" s="40">
        <v>1994</v>
      </c>
      <c r="AK978" s="40">
        <v>1995</v>
      </c>
      <c r="AL978" s="40">
        <v>1996</v>
      </c>
      <c r="AM978" s="40">
        <v>1997</v>
      </c>
      <c r="AN978" s="40">
        <v>1998</v>
      </c>
      <c r="AO978" s="40">
        <v>1999</v>
      </c>
      <c r="AP978" s="40">
        <v>2000</v>
      </c>
      <c r="AQ978" s="40">
        <v>2001</v>
      </c>
      <c r="AR978" s="40">
        <v>2002</v>
      </c>
      <c r="AS978" s="40">
        <v>2003</v>
      </c>
      <c r="AT978" s="40">
        <v>2004</v>
      </c>
      <c r="AU978" s="40">
        <v>2005</v>
      </c>
      <c r="AV978" s="40">
        <v>2006</v>
      </c>
      <c r="AW978" s="40">
        <v>2007</v>
      </c>
      <c r="AX978" s="40">
        <v>2008</v>
      </c>
      <c r="AY978" s="40">
        <v>2009</v>
      </c>
      <c r="AZ978" s="40">
        <v>2010</v>
      </c>
      <c r="BA978" s="40">
        <v>2011</v>
      </c>
      <c r="BB978" s="40">
        <v>2012</v>
      </c>
      <c r="BC978" s="40">
        <v>2013</v>
      </c>
      <c r="BD978" s="40">
        <v>2014</v>
      </c>
      <c r="BE978" s="40">
        <v>2015</v>
      </c>
      <c r="BF978" s="40">
        <v>2016</v>
      </c>
      <c r="BG978" s="40">
        <v>2017</v>
      </c>
      <c r="BH978">
        <v>2018</v>
      </c>
      <c r="BI978" s="40">
        <v>2019</v>
      </c>
      <c r="BJ978">
        <v>2020</v>
      </c>
      <c r="BK978" s="40">
        <v>2021</v>
      </c>
      <c r="BL978">
        <v>2022</v>
      </c>
      <c r="BM978">
        <v>2023</v>
      </c>
    </row>
    <row r="979" spans="1:65" ht="15" customHeight="1" x14ac:dyDescent="0.25">
      <c r="A979" t="s">
        <v>1278</v>
      </c>
      <c r="C979" s="60"/>
      <c r="D979" t="s">
        <v>822</v>
      </c>
      <c r="E979" s="45" t="s">
        <v>2615</v>
      </c>
      <c r="G979" s="45"/>
      <c r="H979" s="45"/>
      <c r="I979">
        <f>MIN(L979:BT979)</f>
        <v>1984</v>
      </c>
      <c r="J979">
        <f t="shared" si="122"/>
        <v>2023</v>
      </c>
      <c r="K979" s="2" t="str">
        <f t="shared" si="123"/>
        <v>-</v>
      </c>
      <c r="Z979" s="40">
        <v>1984</v>
      </c>
      <c r="AA979" s="40">
        <v>1985</v>
      </c>
      <c r="AB979" s="40">
        <v>1986</v>
      </c>
      <c r="AC979" s="40">
        <v>1987</v>
      </c>
      <c r="AD979" s="40">
        <v>1988</v>
      </c>
      <c r="AE979" s="40">
        <v>1989</v>
      </c>
      <c r="AF979" s="40">
        <v>1990</v>
      </c>
      <c r="AG979" s="40">
        <v>1991</v>
      </c>
      <c r="AH979" s="40">
        <v>1992</v>
      </c>
      <c r="AI979" s="40">
        <v>1993</v>
      </c>
      <c r="AJ979" s="40">
        <v>1994</v>
      </c>
      <c r="AK979" s="40">
        <v>1995</v>
      </c>
      <c r="AL979" s="40">
        <v>1996</v>
      </c>
      <c r="AM979" s="40">
        <v>1997</v>
      </c>
      <c r="AN979" s="40">
        <v>1998</v>
      </c>
      <c r="AO979" s="40">
        <v>1999</v>
      </c>
      <c r="AP979" s="40">
        <v>2000</v>
      </c>
      <c r="AQ979" s="40">
        <v>2001</v>
      </c>
      <c r="AR979" s="40">
        <v>2002</v>
      </c>
      <c r="AS979" s="40">
        <v>2003</v>
      </c>
      <c r="AT979" s="40">
        <v>2004</v>
      </c>
      <c r="AU979" s="40">
        <v>2005</v>
      </c>
      <c r="AV979" s="40">
        <v>2006</v>
      </c>
      <c r="AW979" s="40">
        <v>2007</v>
      </c>
      <c r="AX979" s="40">
        <v>2008</v>
      </c>
      <c r="AY979" s="40">
        <v>2009</v>
      </c>
      <c r="AZ979" s="40">
        <v>2010</v>
      </c>
      <c r="BA979" s="40">
        <v>2011</v>
      </c>
      <c r="BB979" s="40">
        <v>2012</v>
      </c>
      <c r="BC979" s="40">
        <v>2013</v>
      </c>
      <c r="BD979" s="40">
        <v>2014</v>
      </c>
      <c r="BE979" s="40">
        <v>2015</v>
      </c>
      <c r="BF979" s="40">
        <v>2016</v>
      </c>
      <c r="BG979" s="40">
        <v>2017</v>
      </c>
      <c r="BH979">
        <v>2018</v>
      </c>
      <c r="BI979" s="40">
        <v>2019</v>
      </c>
      <c r="BJ979">
        <v>2020</v>
      </c>
      <c r="BK979" s="40">
        <v>2021</v>
      </c>
      <c r="BL979">
        <v>2022</v>
      </c>
      <c r="BM979">
        <v>2023</v>
      </c>
    </row>
    <row r="980" spans="1:65" ht="15" customHeight="1" x14ac:dyDescent="0.25">
      <c r="A980" t="s">
        <v>1278</v>
      </c>
      <c r="C980" s="60"/>
      <c r="D980" t="s">
        <v>823</v>
      </c>
      <c r="E980" s="45" t="s">
        <v>2616</v>
      </c>
      <c r="G980" s="45"/>
      <c r="H980" s="45"/>
      <c r="I980">
        <f>MIN(L980:BT980)</f>
        <v>1984</v>
      </c>
      <c r="J980">
        <f t="shared" si="122"/>
        <v>2023</v>
      </c>
      <c r="K980" s="2" t="str">
        <f t="shared" si="123"/>
        <v>-</v>
      </c>
      <c r="Z980" s="40">
        <v>1984</v>
      </c>
      <c r="AA980" s="40">
        <v>1985</v>
      </c>
      <c r="AB980" s="40">
        <v>1986</v>
      </c>
      <c r="AC980" s="40">
        <v>1987</v>
      </c>
      <c r="AD980" s="40">
        <v>1988</v>
      </c>
      <c r="AE980" s="40">
        <v>1989</v>
      </c>
      <c r="AF980" s="40">
        <v>1990</v>
      </c>
      <c r="AG980" s="40">
        <v>1991</v>
      </c>
      <c r="AH980" s="40">
        <v>1992</v>
      </c>
      <c r="AI980" s="40">
        <v>1993</v>
      </c>
      <c r="AJ980" s="40">
        <v>1994</v>
      </c>
      <c r="AK980" s="40">
        <v>1995</v>
      </c>
      <c r="AL980" s="40">
        <v>1996</v>
      </c>
      <c r="AM980" s="40">
        <v>1997</v>
      </c>
      <c r="AN980" s="40">
        <v>1998</v>
      </c>
      <c r="AO980" s="40">
        <v>1999</v>
      </c>
      <c r="AP980" s="40">
        <v>2000</v>
      </c>
      <c r="AQ980" s="40">
        <v>2001</v>
      </c>
      <c r="AR980" s="40">
        <v>2002</v>
      </c>
      <c r="AS980" s="40">
        <v>2003</v>
      </c>
      <c r="AT980" s="40">
        <v>2004</v>
      </c>
      <c r="AU980" s="40">
        <v>2005</v>
      </c>
      <c r="AV980" s="40">
        <v>2006</v>
      </c>
      <c r="AW980" s="40">
        <v>2007</v>
      </c>
      <c r="AX980" s="40">
        <v>2008</v>
      </c>
      <c r="AY980" s="40">
        <v>2009</v>
      </c>
      <c r="AZ980" s="40">
        <v>2010</v>
      </c>
      <c r="BA980" s="40">
        <v>2011</v>
      </c>
      <c r="BB980" s="40">
        <v>2012</v>
      </c>
      <c r="BC980" s="40">
        <v>2013</v>
      </c>
      <c r="BD980" s="40">
        <v>2014</v>
      </c>
      <c r="BE980" s="40">
        <v>2015</v>
      </c>
      <c r="BF980" s="40">
        <v>2016</v>
      </c>
      <c r="BG980" s="40">
        <v>2017</v>
      </c>
      <c r="BH980">
        <v>2018</v>
      </c>
      <c r="BI980" s="40">
        <v>2019</v>
      </c>
      <c r="BJ980">
        <v>2020</v>
      </c>
      <c r="BK980" s="40">
        <v>2021</v>
      </c>
      <c r="BL980">
        <v>2022</v>
      </c>
      <c r="BM980">
        <v>2023</v>
      </c>
    </row>
    <row r="981" spans="1:65" ht="15" customHeight="1" x14ac:dyDescent="0.25">
      <c r="A981" t="s">
        <v>1278</v>
      </c>
      <c r="C981" s="60"/>
      <c r="D981" t="s">
        <v>413</v>
      </c>
      <c r="E981" s="45" t="s">
        <v>1069</v>
      </c>
      <c r="G981" s="45"/>
      <c r="H981" s="45"/>
      <c r="I981">
        <f t="shared" si="114"/>
        <v>1984</v>
      </c>
      <c r="J981">
        <f t="shared" si="122"/>
        <v>2023</v>
      </c>
      <c r="K981" s="2" t="str">
        <f t="shared" si="123"/>
        <v>-</v>
      </c>
      <c r="Z981">
        <v>1984</v>
      </c>
      <c r="AA981">
        <v>1985</v>
      </c>
      <c r="AB981">
        <v>1986</v>
      </c>
      <c r="AC981">
        <v>1987</v>
      </c>
      <c r="AD981">
        <v>1988</v>
      </c>
      <c r="AE981">
        <v>1989</v>
      </c>
      <c r="AF981">
        <v>1990</v>
      </c>
      <c r="AG981">
        <v>1991</v>
      </c>
      <c r="AH981">
        <v>1992</v>
      </c>
      <c r="AI981">
        <v>1993</v>
      </c>
      <c r="AJ981">
        <v>1994</v>
      </c>
      <c r="AK981">
        <v>1995</v>
      </c>
      <c r="AL981">
        <v>1996</v>
      </c>
      <c r="AM981">
        <v>1997</v>
      </c>
      <c r="AN981">
        <v>1998</v>
      </c>
      <c r="AO981">
        <v>1999</v>
      </c>
      <c r="AP981">
        <v>2000</v>
      </c>
      <c r="AQ981">
        <v>2001</v>
      </c>
      <c r="AR981">
        <v>2002</v>
      </c>
      <c r="AS981">
        <v>2003</v>
      </c>
      <c r="AT981">
        <v>2004</v>
      </c>
      <c r="AU981">
        <v>2005</v>
      </c>
      <c r="AV981">
        <v>2006</v>
      </c>
      <c r="AW981">
        <v>2007</v>
      </c>
      <c r="AX981">
        <v>2008</v>
      </c>
      <c r="AY981">
        <v>2009</v>
      </c>
      <c r="AZ981">
        <v>2010</v>
      </c>
      <c r="BA981">
        <v>2011</v>
      </c>
      <c r="BB981">
        <v>2012</v>
      </c>
      <c r="BC981">
        <v>2013</v>
      </c>
      <c r="BD981">
        <v>2014</v>
      </c>
      <c r="BE981">
        <v>2015</v>
      </c>
      <c r="BF981">
        <v>2016</v>
      </c>
      <c r="BG981">
        <v>2017</v>
      </c>
      <c r="BH981">
        <v>2018</v>
      </c>
      <c r="BI981">
        <v>2019</v>
      </c>
      <c r="BJ981">
        <v>2020</v>
      </c>
      <c r="BK981" s="40">
        <v>2021</v>
      </c>
      <c r="BL981">
        <v>2022</v>
      </c>
      <c r="BM981">
        <v>2023</v>
      </c>
    </row>
    <row r="982" spans="1:65" ht="15" customHeight="1" x14ac:dyDescent="0.25">
      <c r="A982" t="s">
        <v>1278</v>
      </c>
      <c r="C982" s="60"/>
      <c r="D982" t="s">
        <v>2617</v>
      </c>
      <c r="E982" s="45" t="s">
        <v>827</v>
      </c>
      <c r="G982" s="45"/>
      <c r="H982" s="45"/>
      <c r="I982">
        <f>MIN(L982:BT982)</f>
        <v>1987</v>
      </c>
      <c r="J982">
        <f t="shared" si="122"/>
        <v>2023</v>
      </c>
      <c r="K982" s="2" t="str">
        <f t="shared" si="123"/>
        <v>-</v>
      </c>
      <c r="AC982" s="40">
        <v>1987</v>
      </c>
      <c r="AD982" s="40">
        <v>1988</v>
      </c>
      <c r="AE982" s="40">
        <v>1989</v>
      </c>
      <c r="AF982" s="40">
        <v>1990</v>
      </c>
      <c r="AG982" s="40">
        <v>1991</v>
      </c>
      <c r="AH982" s="40">
        <v>1992</v>
      </c>
      <c r="AI982" s="40">
        <v>1993</v>
      </c>
      <c r="AJ982" s="40">
        <v>1994</v>
      </c>
      <c r="AK982" s="40">
        <v>1995</v>
      </c>
      <c r="AL982" s="40">
        <v>1996</v>
      </c>
      <c r="AM982" s="40">
        <v>1997</v>
      </c>
      <c r="AN982" s="40">
        <v>1998</v>
      </c>
      <c r="AO982" s="40">
        <v>1999</v>
      </c>
      <c r="AP982" s="40">
        <v>2000</v>
      </c>
      <c r="AQ982" s="40">
        <v>2001</v>
      </c>
      <c r="AR982" s="40">
        <v>2002</v>
      </c>
      <c r="AS982" s="40">
        <v>2003</v>
      </c>
      <c r="AT982" s="40">
        <v>2004</v>
      </c>
      <c r="AU982" s="40">
        <v>2005</v>
      </c>
      <c r="AV982" s="40">
        <v>2006</v>
      </c>
      <c r="AW982" s="40">
        <v>2007</v>
      </c>
      <c r="AX982" s="40">
        <v>2008</v>
      </c>
      <c r="AY982" s="40">
        <v>2009</v>
      </c>
      <c r="AZ982" s="40">
        <v>2010</v>
      </c>
      <c r="BA982" s="40">
        <v>2011</v>
      </c>
      <c r="BB982" s="40">
        <v>2012</v>
      </c>
      <c r="BC982" s="40">
        <v>2013</v>
      </c>
      <c r="BD982" s="40">
        <v>2014</v>
      </c>
      <c r="BE982" s="40">
        <v>2015</v>
      </c>
      <c r="BF982" s="40">
        <v>2016</v>
      </c>
      <c r="BG982" s="40">
        <v>2017</v>
      </c>
      <c r="BH982">
        <v>2018</v>
      </c>
      <c r="BI982" s="40">
        <v>2019</v>
      </c>
      <c r="BJ982">
        <v>2020</v>
      </c>
      <c r="BK982" s="40">
        <v>2021</v>
      </c>
      <c r="BL982">
        <v>2022</v>
      </c>
      <c r="BM982">
        <v>2023</v>
      </c>
    </row>
    <row r="983" spans="1:65" ht="15" customHeight="1" x14ac:dyDescent="0.25">
      <c r="A983" t="s">
        <v>1278</v>
      </c>
      <c r="C983" s="60"/>
      <c r="D983" t="s">
        <v>385</v>
      </c>
      <c r="E983" s="45" t="s">
        <v>386</v>
      </c>
      <c r="G983" s="45"/>
      <c r="H983" s="45"/>
      <c r="I983">
        <f t="shared" si="114"/>
        <v>1980</v>
      </c>
      <c r="J983">
        <f t="shared" si="122"/>
        <v>2013</v>
      </c>
      <c r="K983" s="2" t="str">
        <f t="shared" si="123"/>
        <v>-</v>
      </c>
      <c r="V983">
        <v>1980</v>
      </c>
      <c r="W983">
        <v>1981</v>
      </c>
      <c r="X983">
        <v>1982</v>
      </c>
      <c r="Y983">
        <v>1983</v>
      </c>
      <c r="Z983">
        <v>1984</v>
      </c>
      <c r="AA983">
        <v>1985</v>
      </c>
      <c r="AB983">
        <v>1986</v>
      </c>
      <c r="AC983">
        <v>1987</v>
      </c>
      <c r="AD983">
        <v>1988</v>
      </c>
      <c r="AE983">
        <v>1989</v>
      </c>
      <c r="AF983">
        <v>1990</v>
      </c>
      <c r="AG983">
        <v>1991</v>
      </c>
      <c r="AH983">
        <v>1992</v>
      </c>
      <c r="AI983">
        <v>1993</v>
      </c>
      <c r="AJ983">
        <v>1994</v>
      </c>
      <c r="AK983">
        <v>1995</v>
      </c>
      <c r="AL983">
        <v>1996</v>
      </c>
      <c r="AM983">
        <v>1997</v>
      </c>
      <c r="AN983">
        <v>1998</v>
      </c>
      <c r="AO983">
        <v>1999</v>
      </c>
      <c r="AP983">
        <v>2000</v>
      </c>
      <c r="AQ983">
        <v>2001</v>
      </c>
      <c r="AR983">
        <v>2002</v>
      </c>
      <c r="AS983">
        <v>2003</v>
      </c>
      <c r="AT983">
        <v>2004</v>
      </c>
      <c r="AU983">
        <v>2005</v>
      </c>
      <c r="AV983">
        <v>2006</v>
      </c>
      <c r="AW983">
        <v>2007</v>
      </c>
      <c r="AX983">
        <v>2008</v>
      </c>
      <c r="AY983">
        <v>2009</v>
      </c>
      <c r="AZ983">
        <v>2010</v>
      </c>
      <c r="BA983">
        <v>2011</v>
      </c>
      <c r="BB983">
        <v>2012</v>
      </c>
      <c r="BC983">
        <v>2013</v>
      </c>
    </row>
    <row r="984" spans="1:65" ht="15" customHeight="1" x14ac:dyDescent="0.25">
      <c r="A984" t="s">
        <v>1278</v>
      </c>
      <c r="C984" s="60"/>
      <c r="D984" t="s">
        <v>1070</v>
      </c>
      <c r="E984" s="45" t="s">
        <v>386</v>
      </c>
      <c r="G984" s="45"/>
      <c r="H984" s="45"/>
      <c r="I984">
        <f t="shared" si="114"/>
        <v>1987</v>
      </c>
      <c r="J984">
        <f t="shared" si="122"/>
        <v>2023</v>
      </c>
      <c r="K984" s="2" t="str">
        <f t="shared" si="123"/>
        <v>-</v>
      </c>
      <c r="AC984">
        <v>1987</v>
      </c>
      <c r="AD984">
        <v>1988</v>
      </c>
      <c r="AE984">
        <v>1989</v>
      </c>
      <c r="AF984">
        <v>1990</v>
      </c>
      <c r="AG984">
        <v>1991</v>
      </c>
      <c r="AH984">
        <v>1992</v>
      </c>
      <c r="AI984">
        <v>1993</v>
      </c>
      <c r="AJ984">
        <v>1994</v>
      </c>
      <c r="AK984">
        <v>1995</v>
      </c>
      <c r="AL984">
        <v>1996</v>
      </c>
      <c r="AM984">
        <v>1997</v>
      </c>
      <c r="AN984">
        <v>1998</v>
      </c>
      <c r="AO984">
        <v>1999</v>
      </c>
      <c r="AP984">
        <v>2000</v>
      </c>
      <c r="AQ984">
        <v>2001</v>
      </c>
      <c r="AR984">
        <v>2002</v>
      </c>
      <c r="AS984">
        <v>2003</v>
      </c>
      <c r="AT984">
        <v>2004</v>
      </c>
      <c r="AU984">
        <v>2005</v>
      </c>
      <c r="AV984">
        <v>2006</v>
      </c>
      <c r="AW984">
        <v>2007</v>
      </c>
      <c r="AX984">
        <v>2008</v>
      </c>
      <c r="AY984">
        <v>2009</v>
      </c>
      <c r="AZ984">
        <v>2010</v>
      </c>
      <c r="BA984">
        <v>2011</v>
      </c>
      <c r="BB984">
        <v>2012</v>
      </c>
      <c r="BC984">
        <v>2013</v>
      </c>
      <c r="BD984">
        <v>2014</v>
      </c>
      <c r="BE984">
        <v>2015</v>
      </c>
      <c r="BF984">
        <v>2016</v>
      </c>
      <c r="BG984">
        <v>2017</v>
      </c>
      <c r="BH984">
        <v>2018</v>
      </c>
      <c r="BI984">
        <v>2019</v>
      </c>
      <c r="BJ984">
        <v>2020</v>
      </c>
      <c r="BK984" s="40">
        <v>2021</v>
      </c>
      <c r="BL984">
        <v>2022</v>
      </c>
      <c r="BM984">
        <v>2023</v>
      </c>
    </row>
    <row r="985" spans="1:65" ht="15" customHeight="1" x14ac:dyDescent="0.25">
      <c r="A985" t="s">
        <v>1278</v>
      </c>
      <c r="C985" s="60"/>
      <c r="D985" t="s">
        <v>2618</v>
      </c>
      <c r="E985" s="45" t="s">
        <v>2619</v>
      </c>
      <c r="G985" s="45"/>
      <c r="H985" s="45"/>
      <c r="I985">
        <f>MIN(L985:BT985)</f>
        <v>2002</v>
      </c>
      <c r="J985">
        <f t="shared" si="122"/>
        <v>2023</v>
      </c>
      <c r="K985" s="2" t="str">
        <f t="shared" si="123"/>
        <v>-</v>
      </c>
      <c r="AR985" s="40">
        <v>2002</v>
      </c>
      <c r="AS985" s="40">
        <v>2003</v>
      </c>
      <c r="AT985" s="40">
        <v>2004</v>
      </c>
      <c r="AU985" s="40">
        <v>2005</v>
      </c>
      <c r="AV985" s="40">
        <v>2006</v>
      </c>
      <c r="AW985" s="40">
        <v>2007</v>
      </c>
      <c r="AX985" s="40">
        <v>2008</v>
      </c>
      <c r="AY985" s="40">
        <v>2009</v>
      </c>
      <c r="AZ985" s="40">
        <v>2010</v>
      </c>
      <c r="BA985" s="40">
        <v>2011</v>
      </c>
      <c r="BB985" s="40">
        <v>2012</v>
      </c>
      <c r="BC985" s="40">
        <v>2013</v>
      </c>
      <c r="BD985" s="40">
        <v>2014</v>
      </c>
      <c r="BE985" s="40">
        <v>2015</v>
      </c>
      <c r="BF985" s="40">
        <v>2016</v>
      </c>
      <c r="BG985" s="40">
        <v>2017</v>
      </c>
      <c r="BH985">
        <v>2018</v>
      </c>
      <c r="BI985" s="40">
        <v>2019</v>
      </c>
      <c r="BJ985">
        <v>2020</v>
      </c>
      <c r="BK985" s="40">
        <v>2021</v>
      </c>
      <c r="BL985">
        <v>2022</v>
      </c>
      <c r="BM985">
        <v>2023</v>
      </c>
    </row>
    <row r="986" spans="1:65" ht="15" customHeight="1" x14ac:dyDescent="0.25">
      <c r="A986" t="s">
        <v>1278</v>
      </c>
      <c r="C986" s="60"/>
      <c r="D986" t="s">
        <v>2620</v>
      </c>
      <c r="E986" s="45" t="s">
        <v>2621</v>
      </c>
      <c r="G986" s="45"/>
      <c r="H986" s="45"/>
      <c r="I986">
        <f>MIN(L986:BT986)</f>
        <v>1987</v>
      </c>
      <c r="J986">
        <f t="shared" si="122"/>
        <v>2023</v>
      </c>
      <c r="K986" s="2" t="str">
        <f t="shared" si="123"/>
        <v>-</v>
      </c>
      <c r="AC986" s="40">
        <v>1987</v>
      </c>
      <c r="AD986" s="40">
        <v>1988</v>
      </c>
      <c r="AE986" s="40">
        <v>1989</v>
      </c>
      <c r="AF986" s="40">
        <v>1990</v>
      </c>
      <c r="AG986" s="40">
        <v>1991</v>
      </c>
      <c r="AH986" s="40">
        <v>1992</v>
      </c>
      <c r="AI986" s="40">
        <v>1993</v>
      </c>
      <c r="AJ986" s="40">
        <v>1994</v>
      </c>
      <c r="AK986" s="40">
        <v>1995</v>
      </c>
      <c r="AL986" s="40">
        <v>1996</v>
      </c>
      <c r="AM986" s="40">
        <v>1997</v>
      </c>
      <c r="AN986" s="40">
        <v>1998</v>
      </c>
      <c r="AO986" s="40">
        <v>1999</v>
      </c>
      <c r="AP986" s="40">
        <v>2000</v>
      </c>
      <c r="AQ986" s="40">
        <v>2001</v>
      </c>
      <c r="AR986" s="40">
        <v>2002</v>
      </c>
      <c r="AS986" s="40">
        <v>2003</v>
      </c>
      <c r="AT986" s="40">
        <v>2004</v>
      </c>
      <c r="AU986" s="40">
        <v>2005</v>
      </c>
      <c r="AV986" s="40">
        <v>2006</v>
      </c>
      <c r="AW986" s="40">
        <v>2007</v>
      </c>
      <c r="AX986" s="40">
        <v>2008</v>
      </c>
      <c r="AY986" s="40">
        <v>2009</v>
      </c>
      <c r="AZ986" s="40">
        <v>2010</v>
      </c>
      <c r="BA986" s="40">
        <v>2011</v>
      </c>
      <c r="BB986" s="40">
        <v>2012</v>
      </c>
      <c r="BC986" s="40">
        <v>2013</v>
      </c>
      <c r="BD986" s="40">
        <v>2014</v>
      </c>
      <c r="BE986" s="40">
        <v>2015</v>
      </c>
      <c r="BF986" s="40">
        <v>2016</v>
      </c>
      <c r="BG986" s="40">
        <v>2017</v>
      </c>
      <c r="BH986">
        <v>2018</v>
      </c>
      <c r="BI986" s="40">
        <v>2019</v>
      </c>
      <c r="BJ986">
        <v>2020</v>
      </c>
      <c r="BK986" s="40">
        <v>2021</v>
      </c>
      <c r="BL986">
        <v>2022</v>
      </c>
      <c r="BM986">
        <v>2023</v>
      </c>
    </row>
    <row r="987" spans="1:65" ht="15" customHeight="1" x14ac:dyDescent="0.25">
      <c r="A987" t="s">
        <v>1278</v>
      </c>
      <c r="C987" s="60"/>
      <c r="D987" t="s">
        <v>391</v>
      </c>
      <c r="E987" s="45" t="s">
        <v>392</v>
      </c>
      <c r="G987" s="45"/>
      <c r="H987" s="45"/>
      <c r="I987">
        <f t="shared" si="114"/>
        <v>1980</v>
      </c>
      <c r="J987">
        <f t="shared" si="122"/>
        <v>1995</v>
      </c>
      <c r="K987" s="2" t="str">
        <f t="shared" si="123"/>
        <v>-</v>
      </c>
      <c r="V987">
        <v>1980</v>
      </c>
      <c r="W987">
        <v>1981</v>
      </c>
      <c r="X987">
        <v>1982</v>
      </c>
      <c r="Y987">
        <v>1983</v>
      </c>
      <c r="Z987">
        <v>1984</v>
      </c>
      <c r="AA987">
        <v>1985</v>
      </c>
      <c r="AB987">
        <v>1986</v>
      </c>
      <c r="AC987">
        <v>1987</v>
      </c>
      <c r="AD987">
        <v>1988</v>
      </c>
      <c r="AE987">
        <v>1989</v>
      </c>
      <c r="AF987">
        <v>1990</v>
      </c>
      <c r="AG987">
        <v>1991</v>
      </c>
      <c r="AH987">
        <v>1992</v>
      </c>
      <c r="AI987">
        <v>1993</v>
      </c>
      <c r="AJ987">
        <v>1994</v>
      </c>
      <c r="AK987">
        <v>1995</v>
      </c>
    </row>
    <row r="988" spans="1:65" ht="15" customHeight="1" x14ac:dyDescent="0.25">
      <c r="A988" t="s">
        <v>1278</v>
      </c>
      <c r="C988" s="60"/>
      <c r="D988" t="s">
        <v>414</v>
      </c>
      <c r="E988" s="45" t="s">
        <v>415</v>
      </c>
      <c r="G988" s="45"/>
      <c r="H988" s="45"/>
      <c r="I988">
        <f t="shared" si="114"/>
        <v>1995</v>
      </c>
      <c r="J988">
        <f t="shared" si="122"/>
        <v>2023</v>
      </c>
      <c r="K988" s="2" t="str">
        <f t="shared" si="123"/>
        <v>-</v>
      </c>
      <c r="AK988">
        <v>1995</v>
      </c>
      <c r="AL988">
        <v>1996</v>
      </c>
      <c r="AM988">
        <v>1997</v>
      </c>
      <c r="AN988">
        <v>1998</v>
      </c>
      <c r="AO988">
        <v>1999</v>
      </c>
      <c r="AP988">
        <v>2000</v>
      </c>
      <c r="AQ988">
        <v>2001</v>
      </c>
      <c r="AR988">
        <v>2002</v>
      </c>
      <c r="AS988">
        <v>2003</v>
      </c>
      <c r="AT988">
        <v>2004</v>
      </c>
      <c r="AU988">
        <v>2005</v>
      </c>
      <c r="AV988">
        <v>2006</v>
      </c>
      <c r="AW988">
        <v>2007</v>
      </c>
      <c r="AX988">
        <v>2008</v>
      </c>
      <c r="AY988">
        <v>2009</v>
      </c>
      <c r="AZ988">
        <v>2010</v>
      </c>
      <c r="BA988">
        <v>2011</v>
      </c>
      <c r="BB988">
        <v>2012</v>
      </c>
      <c r="BC988">
        <v>2013</v>
      </c>
      <c r="BD988">
        <v>2014</v>
      </c>
      <c r="BE988">
        <v>2015</v>
      </c>
      <c r="BF988">
        <v>2016</v>
      </c>
      <c r="BG988">
        <v>2017</v>
      </c>
      <c r="BH988">
        <v>2018</v>
      </c>
      <c r="BI988">
        <v>2019</v>
      </c>
      <c r="BJ988">
        <v>2020</v>
      </c>
      <c r="BK988" s="40">
        <v>2021</v>
      </c>
      <c r="BL988">
        <v>2022</v>
      </c>
      <c r="BM988">
        <v>2023</v>
      </c>
    </row>
    <row r="989" spans="1:65" ht="15" customHeight="1" x14ac:dyDescent="0.25">
      <c r="A989" t="s">
        <v>1278</v>
      </c>
      <c r="C989" s="60"/>
      <c r="D989" t="s">
        <v>416</v>
      </c>
      <c r="E989" s="45" t="s">
        <v>417</v>
      </c>
      <c r="G989" s="45"/>
      <c r="H989" s="45"/>
      <c r="I989">
        <f t="shared" si="114"/>
        <v>1995</v>
      </c>
      <c r="J989">
        <f t="shared" si="122"/>
        <v>2023</v>
      </c>
      <c r="K989" s="2" t="str">
        <f t="shared" si="123"/>
        <v>-</v>
      </c>
      <c r="AK989">
        <v>1995</v>
      </c>
      <c r="AL989">
        <v>1996</v>
      </c>
      <c r="AM989">
        <v>1997</v>
      </c>
      <c r="AN989">
        <v>1998</v>
      </c>
      <c r="AO989">
        <v>1999</v>
      </c>
      <c r="AP989">
        <v>2000</v>
      </c>
      <c r="AQ989">
        <v>2001</v>
      </c>
      <c r="AR989">
        <v>2002</v>
      </c>
      <c r="AS989">
        <v>2003</v>
      </c>
      <c r="AT989">
        <v>2004</v>
      </c>
      <c r="AU989">
        <v>2005</v>
      </c>
      <c r="AV989">
        <v>2006</v>
      </c>
      <c r="AW989">
        <v>2007</v>
      </c>
      <c r="AX989">
        <v>2008</v>
      </c>
      <c r="AY989">
        <v>2009</v>
      </c>
      <c r="AZ989">
        <v>2010</v>
      </c>
      <c r="BA989">
        <v>2011</v>
      </c>
      <c r="BB989">
        <v>2012</v>
      </c>
      <c r="BC989">
        <v>2013</v>
      </c>
      <c r="BD989">
        <v>2014</v>
      </c>
      <c r="BE989">
        <v>2015</v>
      </c>
      <c r="BF989">
        <v>2016</v>
      </c>
      <c r="BG989">
        <v>2017</v>
      </c>
      <c r="BH989">
        <v>2018</v>
      </c>
      <c r="BI989">
        <v>2019</v>
      </c>
      <c r="BJ989">
        <v>2020</v>
      </c>
      <c r="BK989" s="40">
        <v>2021</v>
      </c>
      <c r="BL989">
        <v>2022</v>
      </c>
      <c r="BM989">
        <v>2023</v>
      </c>
    </row>
    <row r="990" spans="1:65" ht="15" customHeight="1" x14ac:dyDescent="0.25">
      <c r="A990" t="s">
        <v>1278</v>
      </c>
      <c r="C990" s="60"/>
      <c r="D990" t="s">
        <v>2626</v>
      </c>
      <c r="E990" s="45" t="s">
        <v>2629</v>
      </c>
      <c r="G990" s="45"/>
      <c r="H990" s="45"/>
      <c r="I990">
        <f>MIN(L990:BT990)</f>
        <v>1987</v>
      </c>
      <c r="J990">
        <f t="shared" si="122"/>
        <v>2023</v>
      </c>
      <c r="K990" s="2" t="str">
        <f t="shared" si="123"/>
        <v>-</v>
      </c>
      <c r="AC990" s="40">
        <v>1987</v>
      </c>
      <c r="AD990" s="40">
        <v>1988</v>
      </c>
      <c r="AE990" s="40">
        <v>1989</v>
      </c>
      <c r="AF990" s="40">
        <v>1990</v>
      </c>
      <c r="AG990" s="40">
        <v>1991</v>
      </c>
      <c r="AH990" s="40">
        <v>1992</v>
      </c>
      <c r="AI990" s="40">
        <v>1993</v>
      </c>
      <c r="AJ990" s="40">
        <v>1994</v>
      </c>
      <c r="AK990" s="40">
        <v>1995</v>
      </c>
      <c r="AL990" s="40">
        <v>1996</v>
      </c>
      <c r="AM990" s="40">
        <v>1997</v>
      </c>
      <c r="AN990" s="40">
        <v>1998</v>
      </c>
      <c r="AO990" s="40">
        <v>1999</v>
      </c>
      <c r="AP990" s="40">
        <v>2000</v>
      </c>
      <c r="AQ990" s="40">
        <v>2001</v>
      </c>
      <c r="AR990" s="40">
        <v>2002</v>
      </c>
      <c r="AS990" s="40">
        <v>2003</v>
      </c>
      <c r="AT990" s="40">
        <v>2004</v>
      </c>
      <c r="AU990" s="40">
        <v>2005</v>
      </c>
      <c r="AV990" s="40">
        <v>2006</v>
      </c>
      <c r="AW990" s="40">
        <v>2007</v>
      </c>
      <c r="AX990" s="40">
        <v>2008</v>
      </c>
      <c r="AY990" s="40">
        <v>2009</v>
      </c>
      <c r="AZ990" s="40">
        <v>2010</v>
      </c>
      <c r="BA990" s="40">
        <v>2011</v>
      </c>
      <c r="BB990" s="40">
        <v>2012</v>
      </c>
      <c r="BC990" s="40">
        <v>2013</v>
      </c>
      <c r="BD990" s="40">
        <v>2014</v>
      </c>
      <c r="BE990" s="40">
        <v>2015</v>
      </c>
      <c r="BF990" s="40">
        <v>2016</v>
      </c>
      <c r="BG990" s="40">
        <v>2017</v>
      </c>
      <c r="BH990">
        <v>2018</v>
      </c>
      <c r="BI990" s="40">
        <v>2019</v>
      </c>
      <c r="BJ990">
        <v>2020</v>
      </c>
      <c r="BK990" s="40">
        <v>2021</v>
      </c>
      <c r="BL990">
        <v>2022</v>
      </c>
      <c r="BM990">
        <v>2023</v>
      </c>
    </row>
    <row r="991" spans="1:65" ht="15" customHeight="1" x14ac:dyDescent="0.25">
      <c r="A991" t="s">
        <v>1278</v>
      </c>
      <c r="C991" s="60"/>
      <c r="D991" t="s">
        <v>2627</v>
      </c>
      <c r="E991" s="45" t="s">
        <v>2628</v>
      </c>
      <c r="G991" s="45"/>
      <c r="H991" s="45"/>
      <c r="I991">
        <f>MIN(L991:BT991)</f>
        <v>1980</v>
      </c>
      <c r="J991">
        <f t="shared" si="122"/>
        <v>2023</v>
      </c>
      <c r="K991" s="2" t="str">
        <f t="shared" si="123"/>
        <v>-</v>
      </c>
      <c r="V991" s="40">
        <v>1980</v>
      </c>
      <c r="W991" s="40">
        <v>1981</v>
      </c>
      <c r="X991" s="40">
        <v>1982</v>
      </c>
      <c r="Y991" s="40">
        <v>1983</v>
      </c>
      <c r="Z991" s="40">
        <v>1984</v>
      </c>
      <c r="AA991" s="40">
        <v>1985</v>
      </c>
      <c r="AB991" s="40">
        <v>1986</v>
      </c>
      <c r="AC991" s="40">
        <v>1987</v>
      </c>
      <c r="AD991" s="40">
        <v>1988</v>
      </c>
      <c r="AE991" s="40">
        <v>1989</v>
      </c>
      <c r="AF991" s="40">
        <v>1990</v>
      </c>
      <c r="AG991" s="40">
        <v>1991</v>
      </c>
      <c r="AH991" s="40">
        <v>1992</v>
      </c>
      <c r="AI991" s="40">
        <v>1993</v>
      </c>
      <c r="AJ991" s="40">
        <v>1994</v>
      </c>
      <c r="AK991" s="40">
        <v>1995</v>
      </c>
      <c r="AL991" s="40">
        <v>1996</v>
      </c>
      <c r="AM991" s="40">
        <v>1997</v>
      </c>
      <c r="AN991" s="40">
        <v>1998</v>
      </c>
      <c r="AO991" s="40">
        <v>1999</v>
      </c>
      <c r="AP991" s="40">
        <v>2000</v>
      </c>
      <c r="AQ991" s="40">
        <v>2001</v>
      </c>
      <c r="AR991" s="40">
        <v>2002</v>
      </c>
      <c r="AS991" s="40">
        <v>2003</v>
      </c>
      <c r="AT991" s="40">
        <v>2004</v>
      </c>
      <c r="AU991" s="40">
        <v>2005</v>
      </c>
      <c r="AV991" s="40">
        <v>2006</v>
      </c>
      <c r="AW991" s="40">
        <v>2007</v>
      </c>
      <c r="AX991" s="40">
        <v>2008</v>
      </c>
      <c r="AY991" s="40">
        <v>2009</v>
      </c>
      <c r="AZ991" s="40">
        <v>2010</v>
      </c>
      <c r="BA991" s="40">
        <v>2011</v>
      </c>
      <c r="BB991" s="40">
        <v>2012</v>
      </c>
      <c r="BC991" s="40">
        <v>2013</v>
      </c>
      <c r="BD991" s="40">
        <v>2014</v>
      </c>
      <c r="BE991" s="40">
        <v>2015</v>
      </c>
      <c r="BF991" s="40">
        <v>2016</v>
      </c>
      <c r="BG991" s="40">
        <v>2017</v>
      </c>
      <c r="BH991">
        <v>2018</v>
      </c>
      <c r="BI991" s="40">
        <v>2019</v>
      </c>
      <c r="BJ991">
        <v>2020</v>
      </c>
      <c r="BK991" s="40">
        <v>2021</v>
      </c>
      <c r="BL991">
        <v>2022</v>
      </c>
      <c r="BM991">
        <v>2023</v>
      </c>
    </row>
    <row r="992" spans="1:65" ht="15" customHeight="1" x14ac:dyDescent="0.25">
      <c r="A992" t="s">
        <v>1278</v>
      </c>
      <c r="C992" s="60"/>
      <c r="D992" t="s">
        <v>2630</v>
      </c>
      <c r="E992" s="45" t="s">
        <v>2631</v>
      </c>
      <c r="G992" s="45"/>
      <c r="H992" s="45"/>
      <c r="I992">
        <f>MIN(L992:BT992)</f>
        <v>1987</v>
      </c>
      <c r="J992">
        <f t="shared" si="122"/>
        <v>2023</v>
      </c>
      <c r="K992" s="2" t="str">
        <f t="shared" si="123"/>
        <v>-</v>
      </c>
      <c r="AC992" s="40">
        <v>1987</v>
      </c>
      <c r="AD992" s="40">
        <v>1988</v>
      </c>
      <c r="AE992" s="40">
        <v>1989</v>
      </c>
      <c r="AF992" s="40">
        <v>1990</v>
      </c>
      <c r="AG992" s="40">
        <v>1991</v>
      </c>
      <c r="AH992" s="40">
        <v>1992</v>
      </c>
      <c r="AI992" s="40">
        <v>1993</v>
      </c>
      <c r="AJ992" s="40">
        <v>1994</v>
      </c>
      <c r="AK992" s="40">
        <v>1995</v>
      </c>
      <c r="AL992" s="40">
        <v>1996</v>
      </c>
      <c r="AM992" s="40">
        <v>1997</v>
      </c>
      <c r="AN992" s="40">
        <v>1998</v>
      </c>
      <c r="AO992" s="40">
        <v>1999</v>
      </c>
      <c r="AP992" s="40">
        <v>2000</v>
      </c>
      <c r="AQ992" s="40">
        <v>2001</v>
      </c>
      <c r="AR992" s="40">
        <v>2002</v>
      </c>
      <c r="AS992" s="40">
        <v>2003</v>
      </c>
      <c r="AT992" s="40">
        <v>2004</v>
      </c>
      <c r="AU992" s="40">
        <v>2005</v>
      </c>
      <c r="AV992" s="40">
        <v>2006</v>
      </c>
      <c r="AW992" s="40">
        <v>2007</v>
      </c>
      <c r="AX992" s="40">
        <v>2008</v>
      </c>
      <c r="AY992" s="40">
        <v>2009</v>
      </c>
      <c r="AZ992" s="40">
        <v>2010</v>
      </c>
      <c r="BA992" s="40">
        <v>2011</v>
      </c>
      <c r="BB992" s="40">
        <v>2012</v>
      </c>
      <c r="BC992" s="40">
        <v>2013</v>
      </c>
      <c r="BD992" s="40">
        <v>2014</v>
      </c>
      <c r="BE992" s="40">
        <v>2015</v>
      </c>
      <c r="BF992" s="40">
        <v>2016</v>
      </c>
      <c r="BG992" s="40">
        <v>2017</v>
      </c>
      <c r="BH992">
        <v>2018</v>
      </c>
      <c r="BI992" s="40">
        <v>2019</v>
      </c>
      <c r="BJ992">
        <v>2020</v>
      </c>
      <c r="BK992" s="40">
        <v>2021</v>
      </c>
      <c r="BL992">
        <v>2022</v>
      </c>
      <c r="BM992">
        <v>2023</v>
      </c>
    </row>
    <row r="993" spans="1:65" ht="15" customHeight="1" x14ac:dyDescent="0.25">
      <c r="A993" t="s">
        <v>1278</v>
      </c>
      <c r="C993" s="60"/>
      <c r="D993" t="s">
        <v>826</v>
      </c>
      <c r="E993" s="45" t="s">
        <v>2632</v>
      </c>
      <c r="G993" s="45"/>
      <c r="H993" s="45"/>
      <c r="I993">
        <f>MIN(L993:BT993)</f>
        <v>1980</v>
      </c>
      <c r="J993">
        <f t="shared" si="122"/>
        <v>2013</v>
      </c>
      <c r="K993" s="2" t="str">
        <f t="shared" si="123"/>
        <v>-</v>
      </c>
      <c r="V993" s="40">
        <v>1980</v>
      </c>
      <c r="W993" s="40">
        <v>1981</v>
      </c>
      <c r="X993" s="40">
        <v>1982</v>
      </c>
      <c r="Y993" s="40">
        <v>1983</v>
      </c>
      <c r="Z993" s="40">
        <v>1984</v>
      </c>
      <c r="AA993" s="40">
        <v>1985</v>
      </c>
      <c r="AB993" s="40">
        <v>1986</v>
      </c>
      <c r="AC993" s="40">
        <v>1987</v>
      </c>
      <c r="AD993" s="40">
        <v>1988</v>
      </c>
      <c r="AE993" s="40">
        <v>1989</v>
      </c>
      <c r="AF993" s="40">
        <v>1990</v>
      </c>
      <c r="AG993" s="40">
        <v>1991</v>
      </c>
      <c r="AH993" s="40">
        <v>1992</v>
      </c>
      <c r="AI993" s="40">
        <v>1993</v>
      </c>
      <c r="AJ993" s="40">
        <v>1994</v>
      </c>
      <c r="AK993" s="40">
        <v>1995</v>
      </c>
      <c r="AL993" s="40">
        <v>1996</v>
      </c>
      <c r="AM993" s="40">
        <v>1997</v>
      </c>
      <c r="AN993" s="40">
        <v>1998</v>
      </c>
      <c r="AO993" s="40">
        <v>1999</v>
      </c>
      <c r="AP993" s="40">
        <v>2000</v>
      </c>
      <c r="AQ993" s="40">
        <v>2001</v>
      </c>
      <c r="AR993" s="40">
        <v>2002</v>
      </c>
      <c r="AS993" s="40">
        <v>2003</v>
      </c>
      <c r="AT993" s="40">
        <v>2004</v>
      </c>
      <c r="AU993" s="40">
        <v>2005</v>
      </c>
      <c r="AV993" s="40">
        <v>2006</v>
      </c>
      <c r="AW993" s="40">
        <v>2007</v>
      </c>
      <c r="AX993" s="40">
        <v>2008</v>
      </c>
      <c r="AY993" s="40">
        <v>2009</v>
      </c>
      <c r="AZ993" s="40">
        <v>2010</v>
      </c>
      <c r="BA993" s="40">
        <v>2011</v>
      </c>
      <c r="BB993" s="40">
        <v>2012</v>
      </c>
      <c r="BC993" s="40">
        <v>2013</v>
      </c>
      <c r="BD993" s="40"/>
    </row>
    <row r="994" spans="1:65" ht="15" customHeight="1" x14ac:dyDescent="0.25">
      <c r="A994" t="s">
        <v>1278</v>
      </c>
      <c r="C994" s="60"/>
      <c r="D994" t="s">
        <v>2633</v>
      </c>
      <c r="E994" s="45" t="s">
        <v>2634</v>
      </c>
      <c r="G994" s="45"/>
      <c r="H994" s="45"/>
      <c r="I994">
        <f>MIN(L994:BT994)</f>
        <v>1987</v>
      </c>
      <c r="J994">
        <f t="shared" si="122"/>
        <v>2023</v>
      </c>
      <c r="K994" s="2" t="str">
        <f t="shared" si="123"/>
        <v>-</v>
      </c>
      <c r="AC994" s="40">
        <v>1987</v>
      </c>
      <c r="AD994" s="40">
        <v>1988</v>
      </c>
      <c r="AE994" s="40">
        <v>1989</v>
      </c>
      <c r="AF994" s="40">
        <v>1990</v>
      </c>
      <c r="AG994" s="40">
        <v>1991</v>
      </c>
      <c r="AH994" s="40">
        <v>1992</v>
      </c>
      <c r="AI994" s="40">
        <v>1993</v>
      </c>
      <c r="AJ994" s="40">
        <v>1994</v>
      </c>
      <c r="AK994" s="40">
        <v>1995</v>
      </c>
      <c r="AL994" s="40">
        <v>1996</v>
      </c>
      <c r="AM994" s="40">
        <v>1997</v>
      </c>
      <c r="AN994" s="40">
        <v>1998</v>
      </c>
      <c r="AO994" s="40">
        <v>1999</v>
      </c>
      <c r="AP994" s="40">
        <v>2000</v>
      </c>
      <c r="AQ994" s="40">
        <v>2001</v>
      </c>
      <c r="AR994" s="40">
        <v>2002</v>
      </c>
      <c r="AS994" s="40">
        <v>2003</v>
      </c>
      <c r="AT994" s="40">
        <v>2004</v>
      </c>
      <c r="AU994" s="40">
        <v>2005</v>
      </c>
      <c r="AV994" s="40">
        <v>2006</v>
      </c>
      <c r="AW994" s="40">
        <v>2007</v>
      </c>
      <c r="AX994" s="40">
        <v>2008</v>
      </c>
      <c r="AY994" s="40">
        <v>2009</v>
      </c>
      <c r="AZ994" s="40">
        <v>2010</v>
      </c>
      <c r="BA994" s="40">
        <v>2011</v>
      </c>
      <c r="BB994" s="40">
        <v>2012</v>
      </c>
      <c r="BC994" s="40">
        <v>2013</v>
      </c>
      <c r="BD994" s="40">
        <v>2014</v>
      </c>
      <c r="BE994" s="40">
        <v>2015</v>
      </c>
      <c r="BF994" s="40">
        <v>2016</v>
      </c>
      <c r="BG994" s="40">
        <v>2017</v>
      </c>
      <c r="BH994">
        <v>2018</v>
      </c>
      <c r="BI994" s="40">
        <v>2019</v>
      </c>
      <c r="BJ994">
        <v>2020</v>
      </c>
      <c r="BK994" s="40">
        <v>2021</v>
      </c>
      <c r="BL994">
        <v>2022</v>
      </c>
      <c r="BM994">
        <v>2023</v>
      </c>
    </row>
    <row r="995" spans="1:65" ht="15" customHeight="1" x14ac:dyDescent="0.25">
      <c r="A995" t="s">
        <v>1278</v>
      </c>
      <c r="C995" s="60"/>
      <c r="D995" t="s">
        <v>418</v>
      </c>
      <c r="E995" s="45" t="s">
        <v>1071</v>
      </c>
      <c r="G995" s="45"/>
      <c r="H995" s="45"/>
      <c r="I995">
        <f t="shared" si="114"/>
        <v>1995</v>
      </c>
      <c r="J995">
        <f t="shared" si="122"/>
        <v>2023</v>
      </c>
      <c r="K995" s="2" t="str">
        <f t="shared" si="123"/>
        <v>-</v>
      </c>
      <c r="AK995">
        <v>1995</v>
      </c>
      <c r="AL995">
        <v>1996</v>
      </c>
      <c r="AM995">
        <v>1997</v>
      </c>
      <c r="AN995">
        <v>1998</v>
      </c>
      <c r="AO995">
        <v>1999</v>
      </c>
      <c r="AP995">
        <v>2000</v>
      </c>
      <c r="AQ995">
        <v>2001</v>
      </c>
      <c r="AR995">
        <v>2002</v>
      </c>
      <c r="AS995">
        <v>2003</v>
      </c>
      <c r="AT995">
        <v>2004</v>
      </c>
      <c r="AU995">
        <v>2005</v>
      </c>
      <c r="AV995">
        <v>2006</v>
      </c>
      <c r="AW995">
        <v>2007</v>
      </c>
      <c r="AX995">
        <v>2008</v>
      </c>
      <c r="AY995">
        <v>2009</v>
      </c>
      <c r="AZ995">
        <v>2010</v>
      </c>
      <c r="BA995">
        <v>2011</v>
      </c>
      <c r="BB995">
        <v>2012</v>
      </c>
      <c r="BC995">
        <v>2013</v>
      </c>
      <c r="BD995">
        <v>2014</v>
      </c>
      <c r="BE995">
        <v>2015</v>
      </c>
      <c r="BF995">
        <v>2016</v>
      </c>
      <c r="BG995">
        <v>2017</v>
      </c>
      <c r="BH995">
        <v>2018</v>
      </c>
      <c r="BI995">
        <v>2019</v>
      </c>
      <c r="BJ995">
        <v>2020</v>
      </c>
      <c r="BK995" s="40">
        <v>2021</v>
      </c>
      <c r="BL995">
        <v>2022</v>
      </c>
      <c r="BM995">
        <v>2023</v>
      </c>
    </row>
    <row r="996" spans="1:65" ht="15" customHeight="1" x14ac:dyDescent="0.25">
      <c r="A996" t="s">
        <v>1278</v>
      </c>
      <c r="C996" s="60"/>
      <c r="D996" t="s">
        <v>419</v>
      </c>
      <c r="E996" s="45" t="s">
        <v>420</v>
      </c>
      <c r="G996" s="45"/>
      <c r="H996" s="45"/>
      <c r="I996">
        <f t="shared" si="114"/>
        <v>1987</v>
      </c>
      <c r="J996">
        <f t="shared" si="122"/>
        <v>2023</v>
      </c>
      <c r="K996" s="2" t="str">
        <f t="shared" si="123"/>
        <v>Yes</v>
      </c>
      <c r="AC996">
        <v>1987</v>
      </c>
      <c r="AD996">
        <v>1988</v>
      </c>
      <c r="AE996">
        <v>1989</v>
      </c>
      <c r="AF996">
        <v>1990</v>
      </c>
      <c r="AG996">
        <v>1991</v>
      </c>
      <c r="AH996">
        <v>1992</v>
      </c>
      <c r="AI996">
        <v>1993</v>
      </c>
      <c r="AK996">
        <v>1995</v>
      </c>
      <c r="AL996">
        <v>1996</v>
      </c>
      <c r="AM996">
        <v>1997</v>
      </c>
      <c r="AN996">
        <v>1998</v>
      </c>
      <c r="AO996">
        <v>1999</v>
      </c>
      <c r="AP996">
        <v>2000</v>
      </c>
      <c r="AQ996">
        <v>2001</v>
      </c>
      <c r="AR996">
        <v>2002</v>
      </c>
      <c r="AS996">
        <v>2003</v>
      </c>
      <c r="AT996">
        <v>2004</v>
      </c>
      <c r="AU996">
        <v>2005</v>
      </c>
      <c r="AV996">
        <v>2006</v>
      </c>
      <c r="AW996">
        <v>2007</v>
      </c>
      <c r="AX996">
        <v>2008</v>
      </c>
      <c r="AY996">
        <v>2009</v>
      </c>
      <c r="AZ996">
        <v>2010</v>
      </c>
      <c r="BA996">
        <v>2011</v>
      </c>
      <c r="BB996">
        <v>2012</v>
      </c>
      <c r="BC996">
        <v>2013</v>
      </c>
      <c r="BD996">
        <v>2014</v>
      </c>
      <c r="BE996">
        <v>2015</v>
      </c>
      <c r="BF996">
        <v>2016</v>
      </c>
      <c r="BG996">
        <v>2017</v>
      </c>
      <c r="BH996">
        <v>2018</v>
      </c>
      <c r="BI996">
        <v>2019</v>
      </c>
      <c r="BJ996">
        <v>2020</v>
      </c>
      <c r="BK996" s="40">
        <v>2021</v>
      </c>
      <c r="BL996">
        <v>2022</v>
      </c>
      <c r="BM996">
        <v>2023</v>
      </c>
    </row>
    <row r="997" spans="1:65" ht="15" customHeight="1" x14ac:dyDescent="0.25">
      <c r="A997" t="s">
        <v>1278</v>
      </c>
      <c r="C997" s="60"/>
      <c r="D997" t="s">
        <v>393</v>
      </c>
      <c r="E997" s="45" t="s">
        <v>394</v>
      </c>
      <c r="G997" s="45"/>
      <c r="H997" s="45"/>
      <c r="I997">
        <f t="shared" si="114"/>
        <v>1980</v>
      </c>
      <c r="J997">
        <f t="shared" si="122"/>
        <v>2013</v>
      </c>
      <c r="K997" s="2" t="str">
        <f t="shared" si="123"/>
        <v>-</v>
      </c>
      <c r="V997">
        <v>1980</v>
      </c>
      <c r="W997">
        <v>1981</v>
      </c>
      <c r="X997">
        <v>1982</v>
      </c>
      <c r="Y997">
        <v>1983</v>
      </c>
      <c r="Z997">
        <v>1984</v>
      </c>
      <c r="AA997">
        <v>1985</v>
      </c>
      <c r="AB997">
        <v>1986</v>
      </c>
      <c r="AC997">
        <v>1987</v>
      </c>
      <c r="AD997">
        <v>1988</v>
      </c>
      <c r="AE997">
        <v>1989</v>
      </c>
      <c r="AF997">
        <v>1990</v>
      </c>
      <c r="AG997">
        <v>1991</v>
      </c>
      <c r="AH997">
        <v>1992</v>
      </c>
      <c r="AI997">
        <v>1993</v>
      </c>
      <c r="AJ997">
        <v>1994</v>
      </c>
      <c r="AK997">
        <v>1995</v>
      </c>
      <c r="AL997">
        <v>1996</v>
      </c>
      <c r="AM997">
        <v>1997</v>
      </c>
      <c r="AN997">
        <v>1998</v>
      </c>
      <c r="AO997">
        <v>1999</v>
      </c>
      <c r="AP997">
        <v>2000</v>
      </c>
      <c r="AQ997">
        <v>2001</v>
      </c>
      <c r="AR997">
        <v>2002</v>
      </c>
      <c r="AS997">
        <v>2003</v>
      </c>
      <c r="AT997">
        <v>2004</v>
      </c>
      <c r="AU997">
        <v>2005</v>
      </c>
      <c r="AV997">
        <v>2006</v>
      </c>
      <c r="AW997">
        <v>2007</v>
      </c>
      <c r="AX997">
        <v>2008</v>
      </c>
      <c r="AY997">
        <v>2009</v>
      </c>
      <c r="AZ997">
        <v>2010</v>
      </c>
      <c r="BA997">
        <v>2011</v>
      </c>
      <c r="BB997">
        <v>2012</v>
      </c>
      <c r="BC997">
        <v>2013</v>
      </c>
    </row>
    <row r="998" spans="1:65" ht="15" customHeight="1" x14ac:dyDescent="0.25">
      <c r="A998" t="s">
        <v>1278</v>
      </c>
      <c r="C998" s="60"/>
      <c r="D998" t="s">
        <v>1072</v>
      </c>
      <c r="E998" s="45" t="s">
        <v>394</v>
      </c>
      <c r="G998" s="45"/>
      <c r="H998" s="45"/>
      <c r="I998">
        <f t="shared" si="114"/>
        <v>1987</v>
      </c>
      <c r="J998">
        <f t="shared" ref="J998:J1025" si="124">MAX(L998:BT998)</f>
        <v>2023</v>
      </c>
      <c r="K998" s="2" t="str">
        <f t="shared" si="123"/>
        <v>-</v>
      </c>
      <c r="AC998">
        <v>1987</v>
      </c>
      <c r="AD998">
        <v>1988</v>
      </c>
      <c r="AE998">
        <v>1989</v>
      </c>
      <c r="AF998">
        <v>1990</v>
      </c>
      <c r="AG998">
        <v>1991</v>
      </c>
      <c r="AH998">
        <v>1992</v>
      </c>
      <c r="AI998">
        <v>1993</v>
      </c>
      <c r="AJ998">
        <v>1994</v>
      </c>
      <c r="AK998">
        <v>1995</v>
      </c>
      <c r="AL998">
        <v>1996</v>
      </c>
      <c r="AM998">
        <v>1997</v>
      </c>
      <c r="AN998">
        <v>1998</v>
      </c>
      <c r="AO998">
        <v>1999</v>
      </c>
      <c r="AP998">
        <v>2000</v>
      </c>
      <c r="AQ998">
        <v>2001</v>
      </c>
      <c r="AR998">
        <v>2002</v>
      </c>
      <c r="AS998">
        <v>2003</v>
      </c>
      <c r="AT998">
        <v>2004</v>
      </c>
      <c r="AU998">
        <v>2005</v>
      </c>
      <c r="AV998">
        <v>2006</v>
      </c>
      <c r="AW998">
        <v>2007</v>
      </c>
      <c r="AX998">
        <v>2008</v>
      </c>
      <c r="AY998">
        <v>2009</v>
      </c>
      <c r="AZ998">
        <v>2010</v>
      </c>
      <c r="BA998">
        <v>2011</v>
      </c>
      <c r="BB998">
        <v>2012</v>
      </c>
      <c r="BC998">
        <v>2013</v>
      </c>
      <c r="BD998">
        <v>2014</v>
      </c>
      <c r="BE998">
        <v>2015</v>
      </c>
      <c r="BF998">
        <v>2016</v>
      </c>
      <c r="BG998">
        <v>2017</v>
      </c>
      <c r="BH998">
        <v>2018</v>
      </c>
      <c r="BI998">
        <v>2019</v>
      </c>
      <c r="BJ998">
        <v>2020</v>
      </c>
      <c r="BK998" s="40">
        <v>2021</v>
      </c>
      <c r="BL998">
        <v>2022</v>
      </c>
      <c r="BM998">
        <v>2023</v>
      </c>
    </row>
    <row r="999" spans="1:65" ht="15" customHeight="1" x14ac:dyDescent="0.25">
      <c r="A999" t="s">
        <v>1278</v>
      </c>
      <c r="C999" s="60"/>
      <c r="D999" t="s">
        <v>2635</v>
      </c>
      <c r="E999" s="45" t="s">
        <v>2636</v>
      </c>
      <c r="G999" s="45"/>
      <c r="H999" s="45"/>
      <c r="I999">
        <f>MIN(L999:BT999)</f>
        <v>1987</v>
      </c>
      <c r="J999">
        <f t="shared" si="124"/>
        <v>2023</v>
      </c>
      <c r="K999" s="2" t="str">
        <f t="shared" si="123"/>
        <v>-</v>
      </c>
      <c r="AC999" s="40">
        <v>1987</v>
      </c>
      <c r="AD999" s="40">
        <v>1988</v>
      </c>
      <c r="AE999" s="40">
        <v>1989</v>
      </c>
      <c r="AF999" s="40">
        <v>1990</v>
      </c>
      <c r="AG999" s="40">
        <v>1991</v>
      </c>
      <c r="AH999" s="40">
        <v>1992</v>
      </c>
      <c r="AI999" s="40">
        <v>1993</v>
      </c>
      <c r="AJ999" s="40">
        <v>1994</v>
      </c>
      <c r="AK999" s="40">
        <v>1995</v>
      </c>
      <c r="AL999" s="40">
        <v>1996</v>
      </c>
      <c r="AM999" s="40">
        <v>1997</v>
      </c>
      <c r="AN999" s="40">
        <v>1998</v>
      </c>
      <c r="AO999" s="40">
        <v>1999</v>
      </c>
      <c r="AP999" s="40">
        <v>2000</v>
      </c>
      <c r="AQ999" s="40">
        <v>2001</v>
      </c>
      <c r="AR999" s="40">
        <v>2002</v>
      </c>
      <c r="AS999" s="40">
        <v>2003</v>
      </c>
      <c r="AT999" s="40">
        <v>2004</v>
      </c>
      <c r="AU999" s="40">
        <v>2005</v>
      </c>
      <c r="AV999" s="40">
        <v>2006</v>
      </c>
      <c r="AW999" s="40">
        <v>2007</v>
      </c>
      <c r="AX999" s="40">
        <v>2008</v>
      </c>
      <c r="AY999" s="40">
        <v>2009</v>
      </c>
      <c r="AZ999" s="40">
        <v>2010</v>
      </c>
      <c r="BA999" s="40">
        <v>2011</v>
      </c>
      <c r="BB999" s="40">
        <v>2012</v>
      </c>
      <c r="BC999" s="40">
        <v>2013</v>
      </c>
      <c r="BD999" s="40">
        <v>2014</v>
      </c>
      <c r="BE999" s="40">
        <v>2015</v>
      </c>
      <c r="BF999" s="40">
        <v>2016</v>
      </c>
      <c r="BG999" s="40">
        <v>2017</v>
      </c>
      <c r="BH999">
        <v>2018</v>
      </c>
      <c r="BI999" s="40">
        <v>2019</v>
      </c>
      <c r="BJ999">
        <v>2020</v>
      </c>
      <c r="BK999" s="40">
        <v>2021</v>
      </c>
      <c r="BL999">
        <v>2022</v>
      </c>
      <c r="BM999">
        <v>2023</v>
      </c>
    </row>
    <row r="1000" spans="1:65" ht="15" customHeight="1" x14ac:dyDescent="0.25">
      <c r="A1000" t="s">
        <v>1278</v>
      </c>
      <c r="C1000" s="60"/>
      <c r="D1000" t="s">
        <v>395</v>
      </c>
      <c r="E1000" s="45" t="s">
        <v>396</v>
      </c>
      <c r="G1000" s="45"/>
      <c r="H1000" s="45"/>
      <c r="I1000">
        <f t="shared" si="114"/>
        <v>1980</v>
      </c>
      <c r="J1000">
        <f t="shared" si="124"/>
        <v>2013</v>
      </c>
      <c r="K1000" s="2" t="str">
        <f t="shared" si="123"/>
        <v>-</v>
      </c>
      <c r="V1000">
        <v>1980</v>
      </c>
      <c r="W1000">
        <v>1981</v>
      </c>
      <c r="X1000">
        <v>1982</v>
      </c>
      <c r="Y1000">
        <v>1983</v>
      </c>
      <c r="Z1000">
        <v>1984</v>
      </c>
      <c r="AA1000">
        <v>1985</v>
      </c>
      <c r="AB1000">
        <v>1986</v>
      </c>
      <c r="AC1000">
        <v>1987</v>
      </c>
      <c r="AD1000">
        <v>1988</v>
      </c>
      <c r="AE1000">
        <v>1989</v>
      </c>
      <c r="AF1000">
        <v>1990</v>
      </c>
      <c r="AG1000">
        <v>1991</v>
      </c>
      <c r="AH1000">
        <v>1992</v>
      </c>
      <c r="AI1000">
        <v>1993</v>
      </c>
      <c r="AJ1000">
        <v>1994</v>
      </c>
      <c r="AK1000">
        <v>1995</v>
      </c>
      <c r="AL1000">
        <v>1996</v>
      </c>
      <c r="AM1000">
        <v>1997</v>
      </c>
      <c r="AN1000">
        <v>1998</v>
      </c>
      <c r="AO1000">
        <v>1999</v>
      </c>
      <c r="AP1000">
        <v>2000</v>
      </c>
      <c r="AQ1000">
        <v>2001</v>
      </c>
      <c r="AR1000">
        <v>2002</v>
      </c>
      <c r="AS1000">
        <v>2003</v>
      </c>
      <c r="AT1000">
        <v>2004</v>
      </c>
      <c r="AU1000">
        <v>2005</v>
      </c>
      <c r="AV1000">
        <v>2006</v>
      </c>
      <c r="AW1000">
        <v>2007</v>
      </c>
      <c r="AX1000">
        <v>2008</v>
      </c>
      <c r="AY1000">
        <v>2009</v>
      </c>
      <c r="AZ1000">
        <v>2010</v>
      </c>
      <c r="BA1000">
        <v>2011</v>
      </c>
      <c r="BB1000">
        <v>2012</v>
      </c>
      <c r="BC1000">
        <v>2013</v>
      </c>
    </row>
    <row r="1001" spans="1:65" ht="15" customHeight="1" x14ac:dyDescent="0.25">
      <c r="A1001" t="s">
        <v>1278</v>
      </c>
      <c r="C1001" s="60"/>
      <c r="D1001" t="s">
        <v>1073</v>
      </c>
      <c r="E1001" s="45" t="s">
        <v>396</v>
      </c>
      <c r="G1001" s="45"/>
      <c r="H1001" s="45"/>
      <c r="I1001">
        <f t="shared" si="114"/>
        <v>1987</v>
      </c>
      <c r="J1001">
        <f t="shared" si="124"/>
        <v>2023</v>
      </c>
      <c r="K1001" s="2" t="str">
        <f t="shared" si="123"/>
        <v>-</v>
      </c>
      <c r="AC1001">
        <v>1987</v>
      </c>
      <c r="AD1001">
        <v>1988</v>
      </c>
      <c r="AE1001">
        <v>1989</v>
      </c>
      <c r="AF1001">
        <v>1990</v>
      </c>
      <c r="AG1001">
        <v>1991</v>
      </c>
      <c r="AH1001">
        <v>1992</v>
      </c>
      <c r="AI1001">
        <v>1993</v>
      </c>
      <c r="AJ1001">
        <v>1994</v>
      </c>
      <c r="AK1001">
        <v>1995</v>
      </c>
      <c r="AL1001">
        <v>1996</v>
      </c>
      <c r="AM1001">
        <v>1997</v>
      </c>
      <c r="AN1001">
        <v>1998</v>
      </c>
      <c r="AO1001">
        <v>1999</v>
      </c>
      <c r="AP1001">
        <v>2000</v>
      </c>
      <c r="AQ1001">
        <v>2001</v>
      </c>
      <c r="AR1001">
        <v>2002</v>
      </c>
      <c r="AS1001">
        <v>2003</v>
      </c>
      <c r="AT1001">
        <v>2004</v>
      </c>
      <c r="AU1001">
        <v>2005</v>
      </c>
      <c r="AV1001">
        <v>2006</v>
      </c>
      <c r="AW1001">
        <v>2007</v>
      </c>
      <c r="AX1001">
        <v>2008</v>
      </c>
      <c r="AY1001">
        <v>2009</v>
      </c>
      <c r="AZ1001">
        <v>2010</v>
      </c>
      <c r="BA1001">
        <v>2011</v>
      </c>
      <c r="BB1001">
        <v>2012</v>
      </c>
      <c r="BC1001">
        <v>2013</v>
      </c>
      <c r="BD1001">
        <v>2014</v>
      </c>
      <c r="BE1001">
        <v>2015</v>
      </c>
      <c r="BF1001">
        <v>2016</v>
      </c>
      <c r="BG1001">
        <v>2017</v>
      </c>
      <c r="BH1001">
        <v>2018</v>
      </c>
      <c r="BI1001">
        <v>2019</v>
      </c>
      <c r="BJ1001">
        <v>2020</v>
      </c>
      <c r="BK1001" s="40">
        <v>2021</v>
      </c>
      <c r="BL1001">
        <v>2022</v>
      </c>
      <c r="BM1001">
        <v>2023</v>
      </c>
    </row>
    <row r="1002" spans="1:65" ht="15" customHeight="1" x14ac:dyDescent="0.25">
      <c r="A1002" t="s">
        <v>1278</v>
      </c>
      <c r="C1002" s="60"/>
      <c r="D1002" t="s">
        <v>397</v>
      </c>
      <c r="E1002" s="45" t="s">
        <v>828</v>
      </c>
      <c r="G1002" s="45"/>
      <c r="H1002" s="45"/>
      <c r="I1002">
        <f t="shared" si="114"/>
        <v>1980</v>
      </c>
      <c r="J1002">
        <f t="shared" si="124"/>
        <v>2023</v>
      </c>
      <c r="K1002" s="2" t="str">
        <f t="shared" si="123"/>
        <v>-</v>
      </c>
      <c r="V1002">
        <v>1980</v>
      </c>
      <c r="W1002">
        <v>1981</v>
      </c>
      <c r="X1002">
        <v>1982</v>
      </c>
      <c r="Y1002">
        <v>1983</v>
      </c>
      <c r="Z1002">
        <v>1984</v>
      </c>
      <c r="AA1002">
        <v>1985</v>
      </c>
      <c r="AB1002">
        <v>1986</v>
      </c>
      <c r="AC1002">
        <v>1987</v>
      </c>
      <c r="AD1002">
        <v>1988</v>
      </c>
      <c r="AE1002">
        <v>1989</v>
      </c>
      <c r="AF1002">
        <v>1990</v>
      </c>
      <c r="AG1002">
        <v>1991</v>
      </c>
      <c r="AH1002">
        <v>1992</v>
      </c>
      <c r="AI1002">
        <v>1993</v>
      </c>
      <c r="AJ1002">
        <v>1994</v>
      </c>
      <c r="AK1002">
        <v>1995</v>
      </c>
      <c r="AL1002">
        <v>1996</v>
      </c>
      <c r="AM1002">
        <v>1997</v>
      </c>
      <c r="AN1002">
        <v>1998</v>
      </c>
      <c r="AO1002">
        <v>1999</v>
      </c>
      <c r="AP1002">
        <v>2000</v>
      </c>
      <c r="AQ1002">
        <v>2001</v>
      </c>
      <c r="AR1002">
        <v>2002</v>
      </c>
      <c r="AS1002">
        <v>2003</v>
      </c>
      <c r="AT1002">
        <v>2004</v>
      </c>
      <c r="AU1002">
        <v>2005</v>
      </c>
      <c r="AV1002">
        <v>2006</v>
      </c>
      <c r="AW1002">
        <v>2007</v>
      </c>
      <c r="AX1002">
        <v>2008</v>
      </c>
      <c r="AY1002">
        <v>2009</v>
      </c>
      <c r="AZ1002">
        <v>2010</v>
      </c>
      <c r="BA1002">
        <v>2011</v>
      </c>
      <c r="BB1002">
        <v>2012</v>
      </c>
      <c r="BC1002">
        <v>2013</v>
      </c>
      <c r="BD1002">
        <v>2014</v>
      </c>
      <c r="BE1002">
        <v>2015</v>
      </c>
      <c r="BF1002">
        <v>2016</v>
      </c>
      <c r="BG1002">
        <v>2017</v>
      </c>
      <c r="BH1002">
        <v>2018</v>
      </c>
      <c r="BI1002">
        <v>2019</v>
      </c>
      <c r="BJ1002">
        <v>2020</v>
      </c>
      <c r="BK1002" s="40">
        <v>2021</v>
      </c>
      <c r="BL1002">
        <v>2022</v>
      </c>
      <c r="BM1002">
        <v>2023</v>
      </c>
    </row>
    <row r="1003" spans="1:65" ht="15" customHeight="1" x14ac:dyDescent="0.25">
      <c r="A1003" t="s">
        <v>1278</v>
      </c>
      <c r="C1003" s="60"/>
      <c r="D1003" t="s">
        <v>21</v>
      </c>
      <c r="E1003" s="45" t="s">
        <v>12</v>
      </c>
      <c r="F1003" s="7" t="s">
        <v>1303</v>
      </c>
      <c r="G1003" s="45"/>
      <c r="H1003" s="45"/>
      <c r="I1003">
        <f t="shared" si="114"/>
        <v>1980</v>
      </c>
      <c r="J1003">
        <f t="shared" si="124"/>
        <v>2023</v>
      </c>
      <c r="K1003" s="2" t="str">
        <f t="shared" si="123"/>
        <v>-</v>
      </c>
      <c r="V1003">
        <v>1980</v>
      </c>
      <c r="W1003">
        <v>1981</v>
      </c>
      <c r="X1003">
        <v>1982</v>
      </c>
      <c r="Y1003">
        <v>1983</v>
      </c>
      <c r="Z1003">
        <v>1984</v>
      </c>
      <c r="AA1003">
        <v>1985</v>
      </c>
      <c r="AB1003">
        <v>1986</v>
      </c>
      <c r="AC1003">
        <v>1987</v>
      </c>
      <c r="AD1003">
        <v>1988</v>
      </c>
      <c r="AE1003">
        <v>1989</v>
      </c>
      <c r="AF1003">
        <v>1990</v>
      </c>
      <c r="AG1003">
        <v>1991</v>
      </c>
      <c r="AH1003">
        <v>1992</v>
      </c>
      <c r="AI1003">
        <v>1993</v>
      </c>
      <c r="AJ1003">
        <v>1994</v>
      </c>
      <c r="AK1003">
        <v>1995</v>
      </c>
      <c r="AL1003">
        <v>1996</v>
      </c>
      <c r="AM1003">
        <v>1997</v>
      </c>
      <c r="AN1003">
        <v>1998</v>
      </c>
      <c r="AO1003">
        <v>1999</v>
      </c>
      <c r="AP1003">
        <v>2000</v>
      </c>
      <c r="AQ1003">
        <v>2001</v>
      </c>
      <c r="AR1003">
        <v>2002</v>
      </c>
      <c r="AS1003">
        <v>2003</v>
      </c>
      <c r="AT1003">
        <v>2004</v>
      </c>
      <c r="AU1003">
        <v>2005</v>
      </c>
      <c r="AV1003">
        <v>2006</v>
      </c>
      <c r="AW1003">
        <v>2007</v>
      </c>
      <c r="AX1003">
        <v>2008</v>
      </c>
      <c r="AY1003">
        <v>2009</v>
      </c>
      <c r="AZ1003">
        <v>2010</v>
      </c>
      <c r="BA1003">
        <v>2011</v>
      </c>
      <c r="BB1003">
        <v>2012</v>
      </c>
      <c r="BC1003">
        <v>2013</v>
      </c>
      <c r="BD1003">
        <v>2014</v>
      </c>
      <c r="BE1003">
        <v>2015</v>
      </c>
      <c r="BF1003">
        <v>2016</v>
      </c>
      <c r="BG1003">
        <v>2017</v>
      </c>
      <c r="BH1003">
        <v>2018</v>
      </c>
      <c r="BI1003">
        <v>2019</v>
      </c>
      <c r="BJ1003">
        <v>2020</v>
      </c>
      <c r="BK1003" s="40">
        <v>2021</v>
      </c>
      <c r="BL1003">
        <v>2022</v>
      </c>
      <c r="BM1003">
        <v>2023</v>
      </c>
    </row>
    <row r="1004" spans="1:65" ht="15" customHeight="1" x14ac:dyDescent="0.25">
      <c r="A1004" t="s">
        <v>1278</v>
      </c>
      <c r="C1004" s="60"/>
      <c r="D1004" t="s">
        <v>2637</v>
      </c>
      <c r="E1004" s="45" t="s">
        <v>2639</v>
      </c>
      <c r="F1004" s="7"/>
      <c r="G1004" s="45"/>
      <c r="H1004" s="45"/>
      <c r="I1004">
        <f t="shared" ref="I1004:I1025" si="125">MIN(L1004:BT1004)</f>
        <v>1987</v>
      </c>
      <c r="J1004">
        <f t="shared" si="124"/>
        <v>2023</v>
      </c>
      <c r="K1004" s="2" t="str">
        <f t="shared" si="123"/>
        <v>-</v>
      </c>
      <c r="AC1004" s="40">
        <v>1987</v>
      </c>
      <c r="AD1004" s="40">
        <v>1988</v>
      </c>
      <c r="AE1004" s="40">
        <v>1989</v>
      </c>
      <c r="AF1004" s="40">
        <v>1990</v>
      </c>
      <c r="AG1004" s="40">
        <v>1991</v>
      </c>
      <c r="AH1004" s="40">
        <v>1992</v>
      </c>
      <c r="AI1004" s="40">
        <v>1993</v>
      </c>
      <c r="AJ1004" s="40">
        <v>1994</v>
      </c>
      <c r="AK1004" s="40">
        <v>1995</v>
      </c>
      <c r="AL1004" s="40">
        <v>1996</v>
      </c>
      <c r="AM1004" s="40">
        <v>1997</v>
      </c>
      <c r="AN1004" s="40">
        <v>1998</v>
      </c>
      <c r="AO1004" s="40">
        <v>1999</v>
      </c>
      <c r="AP1004" s="40">
        <v>2000</v>
      </c>
      <c r="AQ1004" s="40">
        <v>2001</v>
      </c>
      <c r="AR1004" s="40">
        <v>2002</v>
      </c>
      <c r="AS1004" s="40">
        <v>2003</v>
      </c>
      <c r="AT1004" s="40">
        <v>2004</v>
      </c>
      <c r="AU1004" s="40">
        <v>2005</v>
      </c>
      <c r="AV1004" s="40">
        <v>2006</v>
      </c>
      <c r="AW1004" s="40">
        <v>2007</v>
      </c>
      <c r="AX1004" s="40">
        <v>2008</v>
      </c>
      <c r="AY1004" s="40">
        <v>2009</v>
      </c>
      <c r="AZ1004" s="40">
        <v>2010</v>
      </c>
      <c r="BA1004" s="40">
        <v>2011</v>
      </c>
      <c r="BB1004" s="40">
        <v>2012</v>
      </c>
      <c r="BC1004" s="40">
        <v>2013</v>
      </c>
      <c r="BD1004" s="40">
        <v>2014</v>
      </c>
      <c r="BE1004" s="40">
        <v>2015</v>
      </c>
      <c r="BF1004" s="40">
        <v>2016</v>
      </c>
      <c r="BG1004" s="40">
        <v>2017</v>
      </c>
      <c r="BH1004">
        <v>2018</v>
      </c>
      <c r="BI1004" s="40">
        <v>2019</v>
      </c>
      <c r="BJ1004">
        <v>2020</v>
      </c>
      <c r="BK1004" s="40">
        <v>2021</v>
      </c>
      <c r="BL1004">
        <v>2022</v>
      </c>
      <c r="BM1004">
        <v>2023</v>
      </c>
    </row>
    <row r="1005" spans="1:65" ht="15" customHeight="1" x14ac:dyDescent="0.25">
      <c r="A1005" t="s">
        <v>1278</v>
      </c>
      <c r="C1005" s="60"/>
      <c r="D1005" t="s">
        <v>2638</v>
      </c>
      <c r="E1005" s="45" t="s">
        <v>2640</v>
      </c>
      <c r="F1005" s="7"/>
      <c r="G1005" s="45"/>
      <c r="H1005" s="45"/>
      <c r="I1005">
        <f t="shared" si="125"/>
        <v>1980</v>
      </c>
      <c r="J1005">
        <f t="shared" si="124"/>
        <v>2005</v>
      </c>
      <c r="K1005" s="2" t="str">
        <f t="shared" si="123"/>
        <v>-</v>
      </c>
      <c r="V1005" s="40">
        <v>1980</v>
      </c>
      <c r="W1005" s="40">
        <v>1981</v>
      </c>
      <c r="X1005" s="40">
        <v>1982</v>
      </c>
      <c r="Y1005" s="40">
        <v>1983</v>
      </c>
      <c r="Z1005" s="40">
        <v>1984</v>
      </c>
      <c r="AA1005" s="40">
        <v>1985</v>
      </c>
      <c r="AB1005" s="40">
        <v>1986</v>
      </c>
      <c r="AC1005" s="40">
        <v>1987</v>
      </c>
      <c r="AD1005" s="40">
        <v>1988</v>
      </c>
      <c r="AE1005" s="40">
        <v>1989</v>
      </c>
      <c r="AF1005" s="40">
        <v>1990</v>
      </c>
      <c r="AG1005" s="40">
        <v>1991</v>
      </c>
      <c r="AH1005" s="40">
        <v>1992</v>
      </c>
      <c r="AI1005" s="40">
        <v>1993</v>
      </c>
      <c r="AJ1005" s="40">
        <v>1994</v>
      </c>
      <c r="AK1005" s="40">
        <v>1995</v>
      </c>
      <c r="AL1005" s="40">
        <v>1996</v>
      </c>
      <c r="AM1005" s="40">
        <v>1997</v>
      </c>
      <c r="AN1005" s="40">
        <v>1998</v>
      </c>
      <c r="AO1005" s="40">
        <v>1999</v>
      </c>
      <c r="AP1005" s="40">
        <v>2000</v>
      </c>
      <c r="AQ1005" s="40">
        <v>2001</v>
      </c>
      <c r="AR1005" s="40">
        <v>2002</v>
      </c>
      <c r="AS1005" s="40">
        <v>2003</v>
      </c>
      <c r="AT1005" s="40">
        <v>2004</v>
      </c>
      <c r="AU1005" s="40">
        <v>2005</v>
      </c>
    </row>
    <row r="1006" spans="1:65" ht="15" customHeight="1" x14ac:dyDescent="0.25">
      <c r="A1006" t="s">
        <v>1278</v>
      </c>
      <c r="C1006" s="60"/>
      <c r="D1006" t="s">
        <v>829</v>
      </c>
      <c r="E1006" s="45" t="s">
        <v>2641</v>
      </c>
      <c r="F1006" s="7"/>
      <c r="G1006" s="45"/>
      <c r="H1006" s="45"/>
      <c r="I1006">
        <f t="shared" si="125"/>
        <v>1995</v>
      </c>
      <c r="J1006">
        <f t="shared" si="124"/>
        <v>2023</v>
      </c>
      <c r="K1006" s="2" t="str">
        <f t="shared" si="123"/>
        <v>-</v>
      </c>
      <c r="AK1006" s="40">
        <v>1995</v>
      </c>
      <c r="AL1006" s="40">
        <v>1996</v>
      </c>
      <c r="AM1006" s="40">
        <v>1997</v>
      </c>
      <c r="AN1006" s="40">
        <v>1998</v>
      </c>
      <c r="AO1006" s="40">
        <v>1999</v>
      </c>
      <c r="AP1006" s="40">
        <v>2000</v>
      </c>
      <c r="AQ1006" s="40">
        <v>2001</v>
      </c>
      <c r="AR1006" s="40">
        <v>2002</v>
      </c>
      <c r="AS1006" s="40">
        <v>2003</v>
      </c>
      <c r="AT1006" s="40">
        <v>2004</v>
      </c>
      <c r="AU1006" s="40">
        <v>2005</v>
      </c>
      <c r="AV1006" s="40">
        <v>2006</v>
      </c>
      <c r="AW1006" s="40">
        <v>2007</v>
      </c>
      <c r="AX1006" s="40">
        <v>2008</v>
      </c>
      <c r="AY1006" s="40">
        <v>2009</v>
      </c>
      <c r="AZ1006" s="40">
        <v>2010</v>
      </c>
      <c r="BA1006" s="40">
        <v>2011</v>
      </c>
      <c r="BB1006" s="40">
        <v>2012</v>
      </c>
      <c r="BC1006" s="40">
        <v>2013</v>
      </c>
      <c r="BD1006" s="40">
        <v>2014</v>
      </c>
      <c r="BE1006" s="40">
        <v>2015</v>
      </c>
      <c r="BF1006" s="40">
        <v>2016</v>
      </c>
      <c r="BG1006" s="40">
        <v>2017</v>
      </c>
      <c r="BH1006">
        <v>2018</v>
      </c>
      <c r="BI1006" s="40">
        <v>2019</v>
      </c>
      <c r="BJ1006">
        <v>2020</v>
      </c>
      <c r="BK1006" s="40">
        <v>2021</v>
      </c>
      <c r="BL1006">
        <v>2022</v>
      </c>
      <c r="BM1006">
        <v>2023</v>
      </c>
    </row>
    <row r="1007" spans="1:65" ht="15" customHeight="1" x14ac:dyDescent="0.25">
      <c r="A1007" t="s">
        <v>1278</v>
      </c>
      <c r="C1007" s="60"/>
      <c r="D1007" t="s">
        <v>2642</v>
      </c>
      <c r="E1007" s="45" t="s">
        <v>2643</v>
      </c>
      <c r="F1007" s="7"/>
      <c r="G1007" s="45"/>
      <c r="H1007" s="45"/>
      <c r="I1007">
        <f t="shared" si="125"/>
        <v>2002</v>
      </c>
      <c r="J1007">
        <f t="shared" si="124"/>
        <v>2023</v>
      </c>
      <c r="K1007" s="2" t="str">
        <f t="shared" si="123"/>
        <v>-</v>
      </c>
      <c r="AR1007" s="40">
        <v>2002</v>
      </c>
      <c r="AS1007" s="40">
        <v>2003</v>
      </c>
      <c r="AT1007" s="40">
        <v>2004</v>
      </c>
      <c r="AU1007" s="40">
        <v>2005</v>
      </c>
      <c r="AV1007" s="40">
        <v>2006</v>
      </c>
      <c r="AW1007" s="40">
        <v>2007</v>
      </c>
      <c r="AX1007" s="40">
        <v>2008</v>
      </c>
      <c r="AY1007" s="40">
        <v>2009</v>
      </c>
      <c r="AZ1007" s="40">
        <v>2010</v>
      </c>
      <c r="BA1007" s="40">
        <v>2011</v>
      </c>
      <c r="BB1007" s="40">
        <v>2012</v>
      </c>
      <c r="BC1007" s="40">
        <v>2013</v>
      </c>
      <c r="BD1007" s="40">
        <v>2014</v>
      </c>
      <c r="BE1007" s="40">
        <v>2015</v>
      </c>
      <c r="BF1007" s="40">
        <v>2016</v>
      </c>
      <c r="BG1007" s="40">
        <v>2017</v>
      </c>
      <c r="BH1007">
        <v>2018</v>
      </c>
      <c r="BI1007" s="40">
        <v>2019</v>
      </c>
      <c r="BJ1007">
        <v>2020</v>
      </c>
      <c r="BK1007" s="40">
        <v>2021</v>
      </c>
      <c r="BL1007">
        <v>2022</v>
      </c>
      <c r="BM1007">
        <v>2023</v>
      </c>
    </row>
    <row r="1008" spans="1:65" ht="15" customHeight="1" x14ac:dyDescent="0.25">
      <c r="A1008" t="s">
        <v>1278</v>
      </c>
      <c r="C1008" s="60"/>
      <c r="D1008" t="s">
        <v>2644</v>
      </c>
      <c r="E1008" s="45" t="s">
        <v>2645</v>
      </c>
      <c r="F1008" s="7"/>
      <c r="G1008" s="45"/>
      <c r="H1008" s="45"/>
      <c r="I1008">
        <f t="shared" si="125"/>
        <v>1994</v>
      </c>
      <c r="J1008">
        <f t="shared" si="124"/>
        <v>2023</v>
      </c>
      <c r="K1008" s="2" t="str">
        <f t="shared" si="123"/>
        <v>-</v>
      </c>
      <c r="AJ1008" s="40">
        <v>1994</v>
      </c>
      <c r="AK1008" s="40">
        <v>1995</v>
      </c>
      <c r="AL1008" s="40">
        <v>1996</v>
      </c>
      <c r="AM1008" s="40">
        <v>1997</v>
      </c>
      <c r="AN1008" s="40">
        <v>1998</v>
      </c>
      <c r="AO1008" s="40">
        <v>1999</v>
      </c>
      <c r="AP1008" s="40">
        <v>2000</v>
      </c>
      <c r="AQ1008" s="40">
        <v>2001</v>
      </c>
      <c r="AR1008" s="40">
        <v>2002</v>
      </c>
      <c r="AS1008" s="40">
        <v>2003</v>
      </c>
      <c r="AT1008" s="40">
        <v>2004</v>
      </c>
      <c r="AU1008" s="40">
        <v>2005</v>
      </c>
      <c r="AV1008" s="40">
        <v>2006</v>
      </c>
      <c r="AW1008" s="40">
        <v>2007</v>
      </c>
      <c r="AX1008" s="40">
        <v>2008</v>
      </c>
      <c r="AY1008" s="40">
        <v>2009</v>
      </c>
      <c r="AZ1008" s="40">
        <v>2010</v>
      </c>
      <c r="BA1008" s="40">
        <v>2011</v>
      </c>
      <c r="BB1008" s="40">
        <v>2012</v>
      </c>
      <c r="BC1008" s="40">
        <v>2013</v>
      </c>
      <c r="BD1008" s="40">
        <v>2014</v>
      </c>
      <c r="BE1008" s="40">
        <v>2015</v>
      </c>
      <c r="BF1008" s="40">
        <v>2016</v>
      </c>
      <c r="BG1008" s="40">
        <v>2017</v>
      </c>
      <c r="BH1008">
        <v>2018</v>
      </c>
      <c r="BI1008" s="40">
        <v>2019</v>
      </c>
      <c r="BJ1008">
        <v>2020</v>
      </c>
      <c r="BK1008" s="40">
        <v>2021</v>
      </c>
      <c r="BL1008">
        <v>2022</v>
      </c>
      <c r="BM1008">
        <v>2023</v>
      </c>
    </row>
    <row r="1009" spans="1:65" ht="15" customHeight="1" x14ac:dyDescent="0.25">
      <c r="A1009" t="s">
        <v>1278</v>
      </c>
      <c r="C1009" s="60"/>
      <c r="D1009" t="s">
        <v>830</v>
      </c>
      <c r="E1009" s="45" t="s">
        <v>831</v>
      </c>
      <c r="F1009" s="7"/>
      <c r="G1009" s="45"/>
      <c r="H1009" s="45"/>
      <c r="I1009">
        <f t="shared" si="125"/>
        <v>1994</v>
      </c>
      <c r="J1009">
        <f t="shared" si="124"/>
        <v>2023</v>
      </c>
      <c r="K1009" s="2" t="str">
        <f t="shared" si="123"/>
        <v>-</v>
      </c>
      <c r="AJ1009" s="40">
        <v>1994</v>
      </c>
      <c r="AK1009" s="40">
        <v>1995</v>
      </c>
      <c r="AL1009" s="40">
        <v>1996</v>
      </c>
      <c r="AM1009" s="40">
        <v>1997</v>
      </c>
      <c r="AN1009" s="40">
        <v>1998</v>
      </c>
      <c r="AO1009" s="40">
        <v>1999</v>
      </c>
      <c r="AP1009" s="40">
        <v>2000</v>
      </c>
      <c r="AQ1009" s="40">
        <v>2001</v>
      </c>
      <c r="AR1009" s="40">
        <v>2002</v>
      </c>
      <c r="AS1009" s="40">
        <v>2003</v>
      </c>
      <c r="AT1009" s="40">
        <v>2004</v>
      </c>
      <c r="AU1009" s="40">
        <v>2005</v>
      </c>
      <c r="AV1009" s="40">
        <v>2006</v>
      </c>
      <c r="AW1009" s="40">
        <v>2007</v>
      </c>
      <c r="AX1009" s="40">
        <v>2008</v>
      </c>
      <c r="AY1009" s="40">
        <v>2009</v>
      </c>
      <c r="AZ1009" s="40">
        <v>2010</v>
      </c>
      <c r="BA1009" s="40">
        <v>2011</v>
      </c>
      <c r="BB1009" s="40">
        <v>2012</v>
      </c>
      <c r="BC1009" s="40">
        <v>2013</v>
      </c>
      <c r="BD1009" s="40">
        <v>2014</v>
      </c>
      <c r="BE1009" s="40">
        <v>2015</v>
      </c>
      <c r="BF1009" s="40">
        <v>2016</v>
      </c>
      <c r="BG1009" s="40">
        <v>2017</v>
      </c>
      <c r="BH1009">
        <v>2018</v>
      </c>
      <c r="BI1009" s="40">
        <v>2019</v>
      </c>
      <c r="BJ1009">
        <v>2020</v>
      </c>
      <c r="BK1009" s="40">
        <v>2021</v>
      </c>
      <c r="BL1009">
        <v>2022</v>
      </c>
      <c r="BM1009">
        <v>2023</v>
      </c>
    </row>
    <row r="1010" spans="1:65" ht="15" customHeight="1" x14ac:dyDescent="0.25">
      <c r="A1010" t="s">
        <v>1278</v>
      </c>
      <c r="C1010" s="60"/>
      <c r="D1010" t="s">
        <v>2646</v>
      </c>
      <c r="E1010" s="45" t="s">
        <v>2647</v>
      </c>
      <c r="F1010" s="7"/>
      <c r="G1010" s="45"/>
      <c r="H1010" s="45"/>
      <c r="I1010">
        <f t="shared" si="125"/>
        <v>1987</v>
      </c>
      <c r="J1010">
        <f t="shared" si="124"/>
        <v>2023</v>
      </c>
      <c r="K1010" s="2" t="str">
        <f t="shared" si="123"/>
        <v>-</v>
      </c>
      <c r="AC1010" s="40">
        <v>1987</v>
      </c>
      <c r="AD1010" s="40">
        <v>1988</v>
      </c>
      <c r="AE1010" s="40">
        <v>1989</v>
      </c>
      <c r="AF1010" s="40">
        <v>1990</v>
      </c>
      <c r="AG1010" s="40">
        <v>1991</v>
      </c>
      <c r="AH1010" s="40">
        <v>1992</v>
      </c>
      <c r="AI1010" s="40">
        <v>1993</v>
      </c>
      <c r="AJ1010" s="40">
        <v>1994</v>
      </c>
      <c r="AK1010" s="40">
        <v>1995</v>
      </c>
      <c r="AL1010" s="40">
        <v>1996</v>
      </c>
      <c r="AM1010" s="40">
        <v>1997</v>
      </c>
      <c r="AN1010" s="40">
        <v>1998</v>
      </c>
      <c r="AO1010" s="40">
        <v>1999</v>
      </c>
      <c r="AP1010" s="40">
        <v>2000</v>
      </c>
      <c r="AQ1010" s="40">
        <v>2001</v>
      </c>
      <c r="AR1010" s="40">
        <v>2002</v>
      </c>
      <c r="AS1010" s="40">
        <v>2003</v>
      </c>
      <c r="AT1010" s="40">
        <v>2004</v>
      </c>
      <c r="AU1010" s="40">
        <v>2005</v>
      </c>
      <c r="AV1010" s="40">
        <v>2006</v>
      </c>
      <c r="AW1010" s="40">
        <v>2007</v>
      </c>
      <c r="AX1010" s="40">
        <v>2008</v>
      </c>
      <c r="AY1010" s="40">
        <v>2009</v>
      </c>
      <c r="AZ1010" s="40">
        <v>2010</v>
      </c>
      <c r="BA1010" s="40">
        <v>2011</v>
      </c>
      <c r="BB1010" s="40">
        <v>2012</v>
      </c>
      <c r="BC1010" s="40">
        <v>2013</v>
      </c>
      <c r="BD1010" s="40">
        <v>2014</v>
      </c>
      <c r="BE1010" s="40">
        <v>2015</v>
      </c>
      <c r="BF1010" s="40">
        <v>2016</v>
      </c>
      <c r="BG1010" s="40">
        <v>2017</v>
      </c>
      <c r="BH1010">
        <v>2018</v>
      </c>
      <c r="BI1010" s="40">
        <v>2019</v>
      </c>
      <c r="BJ1010">
        <v>2020</v>
      </c>
      <c r="BK1010" s="40">
        <v>2021</v>
      </c>
      <c r="BL1010">
        <v>2022</v>
      </c>
      <c r="BM1010">
        <v>2023</v>
      </c>
    </row>
    <row r="1011" spans="1:65" ht="15" customHeight="1" x14ac:dyDescent="0.25">
      <c r="A1011" t="s">
        <v>1278</v>
      </c>
      <c r="C1011" s="60"/>
      <c r="D1011" t="s">
        <v>832</v>
      </c>
      <c r="E1011" s="45" t="s">
        <v>2648</v>
      </c>
      <c r="F1011" s="7"/>
      <c r="G1011" s="45"/>
      <c r="H1011" s="45"/>
      <c r="I1011">
        <f t="shared" si="125"/>
        <v>1980</v>
      </c>
      <c r="J1011">
        <f t="shared" si="124"/>
        <v>2013</v>
      </c>
      <c r="K1011" s="2" t="str">
        <f t="shared" si="123"/>
        <v>-</v>
      </c>
      <c r="V1011" s="40">
        <v>1980</v>
      </c>
      <c r="W1011" s="40">
        <v>1981</v>
      </c>
      <c r="X1011" s="40">
        <v>1982</v>
      </c>
      <c r="Y1011" s="40">
        <v>1983</v>
      </c>
      <c r="Z1011" s="40">
        <v>1984</v>
      </c>
      <c r="AA1011" s="40">
        <v>1985</v>
      </c>
      <c r="AB1011" s="40">
        <v>1986</v>
      </c>
      <c r="AC1011" s="40">
        <v>1987</v>
      </c>
      <c r="AD1011" s="40">
        <v>1988</v>
      </c>
      <c r="AE1011" s="40">
        <v>1989</v>
      </c>
      <c r="AF1011" s="40">
        <v>1990</v>
      </c>
      <c r="AG1011" s="40">
        <v>1991</v>
      </c>
      <c r="AH1011" s="40">
        <v>1992</v>
      </c>
      <c r="AI1011" s="40">
        <v>1993</v>
      </c>
      <c r="AJ1011" s="40">
        <v>1994</v>
      </c>
      <c r="AK1011" s="40">
        <v>1995</v>
      </c>
      <c r="AL1011" s="40">
        <v>1996</v>
      </c>
      <c r="AM1011" s="40">
        <v>1997</v>
      </c>
      <c r="AN1011" s="40">
        <v>1998</v>
      </c>
      <c r="AO1011" s="40">
        <v>1999</v>
      </c>
      <c r="AP1011" s="40">
        <v>2000</v>
      </c>
      <c r="AQ1011" s="40">
        <v>2001</v>
      </c>
      <c r="AR1011" s="40">
        <v>2002</v>
      </c>
      <c r="AS1011" s="40">
        <v>2003</v>
      </c>
      <c r="AT1011" s="40">
        <v>2004</v>
      </c>
      <c r="AU1011" s="40">
        <v>2005</v>
      </c>
      <c r="AV1011" s="40">
        <v>2006</v>
      </c>
      <c r="AW1011" s="40">
        <v>2007</v>
      </c>
      <c r="AX1011" s="40">
        <v>2008</v>
      </c>
      <c r="AY1011" s="40">
        <v>2009</v>
      </c>
      <c r="AZ1011" s="40">
        <v>2010</v>
      </c>
      <c r="BA1011" s="40">
        <v>2011</v>
      </c>
      <c r="BB1011" s="40">
        <v>2012</v>
      </c>
      <c r="BC1011" s="40">
        <v>2013</v>
      </c>
    </row>
    <row r="1012" spans="1:65" ht="15" customHeight="1" x14ac:dyDescent="0.25">
      <c r="A1012" t="s">
        <v>1278</v>
      </c>
      <c r="C1012" s="60"/>
      <c r="D1012" t="s">
        <v>2649</v>
      </c>
      <c r="E1012" s="45" t="s">
        <v>2650</v>
      </c>
      <c r="F1012" s="7"/>
      <c r="G1012" s="45"/>
      <c r="H1012" s="45"/>
      <c r="I1012">
        <f t="shared" si="125"/>
        <v>1980</v>
      </c>
      <c r="J1012">
        <f t="shared" si="124"/>
        <v>1996</v>
      </c>
      <c r="K1012" s="2" t="str">
        <f t="shared" si="123"/>
        <v>-</v>
      </c>
      <c r="V1012" s="40">
        <v>1980</v>
      </c>
      <c r="W1012" s="40">
        <v>1981</v>
      </c>
      <c r="X1012" s="40">
        <v>1982</v>
      </c>
      <c r="Y1012" s="40">
        <v>1983</v>
      </c>
      <c r="Z1012" s="40">
        <v>1984</v>
      </c>
      <c r="AA1012" s="40">
        <v>1985</v>
      </c>
      <c r="AB1012" s="40">
        <v>1986</v>
      </c>
      <c r="AC1012" s="40">
        <v>1987</v>
      </c>
      <c r="AD1012" s="40">
        <v>1988</v>
      </c>
      <c r="AE1012" s="40">
        <v>1989</v>
      </c>
      <c r="AF1012" s="40">
        <v>1990</v>
      </c>
      <c r="AG1012" s="40">
        <v>1991</v>
      </c>
      <c r="AH1012" s="40">
        <v>1992</v>
      </c>
      <c r="AI1012" s="40">
        <v>1993</v>
      </c>
      <c r="AJ1012" s="40">
        <v>1994</v>
      </c>
      <c r="AK1012" s="40">
        <v>1995</v>
      </c>
      <c r="AL1012" s="40">
        <v>1996</v>
      </c>
    </row>
    <row r="1013" spans="1:65" ht="15" customHeight="1" x14ac:dyDescent="0.25">
      <c r="A1013" t="s">
        <v>1278</v>
      </c>
      <c r="C1013" s="60"/>
      <c r="D1013" t="s">
        <v>833</v>
      </c>
      <c r="E1013" s="45" t="s">
        <v>834</v>
      </c>
      <c r="F1013" s="7"/>
      <c r="G1013" s="45"/>
      <c r="H1013" s="45"/>
      <c r="I1013">
        <f t="shared" si="125"/>
        <v>1995</v>
      </c>
      <c r="J1013">
        <f t="shared" si="124"/>
        <v>2023</v>
      </c>
      <c r="K1013" s="2" t="str">
        <f t="shared" si="123"/>
        <v>-</v>
      </c>
      <c r="AK1013" s="40">
        <v>1995</v>
      </c>
      <c r="AL1013" s="40">
        <v>1996</v>
      </c>
      <c r="AM1013" s="40">
        <v>1997</v>
      </c>
      <c r="AN1013" s="40">
        <v>1998</v>
      </c>
      <c r="AO1013" s="40">
        <v>1999</v>
      </c>
      <c r="AP1013" s="40">
        <v>2000</v>
      </c>
      <c r="AQ1013" s="40">
        <v>2001</v>
      </c>
      <c r="AR1013" s="40">
        <v>2002</v>
      </c>
      <c r="AS1013" s="40">
        <v>2003</v>
      </c>
      <c r="AT1013" s="40">
        <v>2004</v>
      </c>
      <c r="AU1013" s="40">
        <v>2005</v>
      </c>
      <c r="AV1013" s="40">
        <v>2006</v>
      </c>
      <c r="AW1013" s="40">
        <v>2007</v>
      </c>
      <c r="AX1013" s="40">
        <v>2008</v>
      </c>
      <c r="AY1013" s="40">
        <v>2009</v>
      </c>
      <c r="AZ1013" s="40">
        <v>2010</v>
      </c>
      <c r="BA1013" s="40">
        <v>2011</v>
      </c>
      <c r="BB1013" s="40">
        <v>2012</v>
      </c>
      <c r="BC1013" s="40">
        <v>2013</v>
      </c>
      <c r="BD1013" s="40">
        <v>2014</v>
      </c>
      <c r="BE1013" s="40">
        <v>2015</v>
      </c>
      <c r="BF1013" s="40">
        <v>2016</v>
      </c>
      <c r="BG1013" s="40">
        <v>2017</v>
      </c>
      <c r="BH1013">
        <v>2018</v>
      </c>
      <c r="BI1013" s="40">
        <v>2019</v>
      </c>
      <c r="BJ1013">
        <v>2020</v>
      </c>
      <c r="BK1013" s="40">
        <v>2021</v>
      </c>
      <c r="BL1013">
        <v>2022</v>
      </c>
      <c r="BM1013">
        <v>2023</v>
      </c>
    </row>
    <row r="1014" spans="1:65" ht="15" customHeight="1" x14ac:dyDescent="0.25">
      <c r="A1014" t="s">
        <v>1278</v>
      </c>
      <c r="C1014" s="60"/>
      <c r="D1014" t="s">
        <v>835</v>
      </c>
      <c r="E1014" s="45" t="s">
        <v>836</v>
      </c>
      <c r="F1014" s="7"/>
      <c r="G1014" s="45"/>
      <c r="H1014" s="45"/>
      <c r="I1014">
        <f t="shared" si="125"/>
        <v>1980</v>
      </c>
      <c r="J1014">
        <f t="shared" si="124"/>
        <v>2013</v>
      </c>
      <c r="K1014" s="2" t="str">
        <f t="shared" si="123"/>
        <v>-</v>
      </c>
      <c r="V1014">
        <v>1980</v>
      </c>
      <c r="W1014">
        <v>1981</v>
      </c>
      <c r="X1014">
        <v>1982</v>
      </c>
      <c r="Y1014">
        <v>1983</v>
      </c>
      <c r="Z1014">
        <v>1984</v>
      </c>
      <c r="AA1014">
        <v>1985</v>
      </c>
      <c r="AB1014">
        <v>1986</v>
      </c>
      <c r="AC1014">
        <v>1987</v>
      </c>
      <c r="AD1014">
        <v>1988</v>
      </c>
      <c r="AE1014">
        <v>1989</v>
      </c>
      <c r="AF1014">
        <v>1990</v>
      </c>
      <c r="AG1014">
        <v>1991</v>
      </c>
      <c r="AH1014">
        <v>1992</v>
      </c>
      <c r="AI1014">
        <v>1993</v>
      </c>
      <c r="AJ1014">
        <v>1994</v>
      </c>
      <c r="AK1014">
        <v>1995</v>
      </c>
      <c r="AL1014">
        <v>1996</v>
      </c>
      <c r="AM1014">
        <v>1997</v>
      </c>
      <c r="AN1014">
        <v>1998</v>
      </c>
      <c r="AO1014">
        <v>1999</v>
      </c>
      <c r="AP1014">
        <v>2000</v>
      </c>
      <c r="AQ1014">
        <v>2001</v>
      </c>
      <c r="AR1014">
        <v>2002</v>
      </c>
      <c r="AS1014">
        <v>2003</v>
      </c>
      <c r="AT1014">
        <v>2004</v>
      </c>
      <c r="AU1014">
        <v>2005</v>
      </c>
      <c r="AV1014">
        <v>2006</v>
      </c>
      <c r="AW1014">
        <v>2007</v>
      </c>
      <c r="AX1014">
        <v>2008</v>
      </c>
      <c r="AY1014">
        <v>2009</v>
      </c>
      <c r="AZ1014">
        <v>2010</v>
      </c>
      <c r="BA1014">
        <v>2011</v>
      </c>
      <c r="BB1014">
        <v>2012</v>
      </c>
      <c r="BC1014">
        <v>2013</v>
      </c>
    </row>
    <row r="1015" spans="1:65" ht="15" customHeight="1" x14ac:dyDescent="0.25">
      <c r="A1015" t="s">
        <v>1278</v>
      </c>
      <c r="C1015" s="60"/>
      <c r="D1015" t="s">
        <v>398</v>
      </c>
      <c r="E1015" s="45" t="s">
        <v>399</v>
      </c>
      <c r="G1015" s="45"/>
      <c r="H1015" s="45"/>
      <c r="I1015">
        <f t="shared" si="125"/>
        <v>1980</v>
      </c>
      <c r="J1015">
        <f t="shared" si="124"/>
        <v>2013</v>
      </c>
      <c r="K1015" s="2" t="str">
        <f t="shared" si="123"/>
        <v>-</v>
      </c>
      <c r="V1015">
        <v>1980</v>
      </c>
      <c r="W1015">
        <v>1981</v>
      </c>
      <c r="X1015">
        <v>1982</v>
      </c>
      <c r="Y1015">
        <v>1983</v>
      </c>
      <c r="Z1015">
        <v>1984</v>
      </c>
      <c r="AA1015">
        <v>1985</v>
      </c>
      <c r="AB1015">
        <v>1986</v>
      </c>
      <c r="AC1015">
        <v>1987</v>
      </c>
      <c r="AD1015">
        <v>1988</v>
      </c>
      <c r="AE1015">
        <v>1989</v>
      </c>
      <c r="AF1015">
        <v>1990</v>
      </c>
      <c r="AG1015">
        <v>1991</v>
      </c>
      <c r="AH1015">
        <v>1992</v>
      </c>
      <c r="AI1015">
        <v>1993</v>
      </c>
      <c r="AJ1015">
        <v>1994</v>
      </c>
      <c r="AK1015">
        <v>1995</v>
      </c>
      <c r="AL1015">
        <v>1996</v>
      </c>
      <c r="AM1015">
        <v>1997</v>
      </c>
      <c r="AN1015">
        <v>1998</v>
      </c>
      <c r="AO1015">
        <v>1999</v>
      </c>
      <c r="AP1015">
        <v>2000</v>
      </c>
      <c r="AQ1015">
        <v>2001</v>
      </c>
      <c r="AR1015">
        <v>2002</v>
      </c>
      <c r="AS1015">
        <v>2003</v>
      </c>
      <c r="AT1015">
        <v>2004</v>
      </c>
      <c r="AU1015">
        <v>2005</v>
      </c>
      <c r="AV1015">
        <v>2006</v>
      </c>
      <c r="AW1015">
        <v>2007</v>
      </c>
      <c r="AX1015">
        <v>2008</v>
      </c>
      <c r="AY1015">
        <v>2009</v>
      </c>
      <c r="AZ1015">
        <v>2010</v>
      </c>
      <c r="BA1015">
        <v>2011</v>
      </c>
      <c r="BB1015">
        <v>2012</v>
      </c>
      <c r="BC1015">
        <v>2013</v>
      </c>
    </row>
    <row r="1016" spans="1:65" ht="15" customHeight="1" x14ac:dyDescent="0.25">
      <c r="A1016" t="s">
        <v>1278</v>
      </c>
      <c r="C1016" s="60"/>
      <c r="D1016" t="s">
        <v>837</v>
      </c>
      <c r="E1016" s="45" t="s">
        <v>2651</v>
      </c>
      <c r="G1016" s="45"/>
      <c r="H1016" s="45"/>
      <c r="I1016">
        <f t="shared" si="125"/>
        <v>1991</v>
      </c>
      <c r="J1016">
        <f t="shared" si="124"/>
        <v>2023</v>
      </c>
      <c r="K1016" s="2" t="str">
        <f t="shared" si="123"/>
        <v>-</v>
      </c>
      <c r="AG1016" s="40">
        <v>1991</v>
      </c>
      <c r="AH1016" s="40">
        <v>1992</v>
      </c>
      <c r="AI1016" s="40">
        <v>1993</v>
      </c>
      <c r="AJ1016" s="40">
        <v>1994</v>
      </c>
      <c r="AK1016" s="40">
        <v>1995</v>
      </c>
      <c r="AL1016" s="40">
        <v>1996</v>
      </c>
      <c r="AM1016" s="40">
        <v>1997</v>
      </c>
      <c r="AN1016" s="40">
        <v>1998</v>
      </c>
      <c r="AO1016" s="40">
        <v>1999</v>
      </c>
      <c r="AP1016" s="40">
        <v>2000</v>
      </c>
      <c r="AQ1016" s="40">
        <v>2001</v>
      </c>
      <c r="AR1016" s="40">
        <v>2002</v>
      </c>
      <c r="AS1016" s="40">
        <v>2003</v>
      </c>
      <c r="AT1016" s="40">
        <v>2004</v>
      </c>
      <c r="AU1016" s="40">
        <v>2005</v>
      </c>
      <c r="AV1016" s="40">
        <v>2006</v>
      </c>
      <c r="AW1016" s="40">
        <v>2007</v>
      </c>
      <c r="AX1016" s="40">
        <v>2008</v>
      </c>
      <c r="AY1016" s="40">
        <v>2009</v>
      </c>
      <c r="AZ1016" s="40">
        <v>2010</v>
      </c>
      <c r="BA1016" s="40">
        <v>2011</v>
      </c>
      <c r="BB1016" s="40">
        <v>2012</v>
      </c>
      <c r="BC1016" s="40">
        <v>2013</v>
      </c>
      <c r="BD1016" s="40">
        <v>2014</v>
      </c>
      <c r="BE1016" s="40">
        <v>2015</v>
      </c>
      <c r="BF1016" s="40">
        <v>2016</v>
      </c>
      <c r="BG1016" s="40">
        <v>2017</v>
      </c>
      <c r="BH1016">
        <v>2018</v>
      </c>
      <c r="BI1016" s="40">
        <v>2019</v>
      </c>
      <c r="BJ1016">
        <v>2020</v>
      </c>
      <c r="BK1016" s="40">
        <v>2021</v>
      </c>
      <c r="BL1016">
        <v>2022</v>
      </c>
      <c r="BM1016">
        <v>2023</v>
      </c>
    </row>
    <row r="1017" spans="1:65" ht="15" customHeight="1" x14ac:dyDescent="0.25">
      <c r="A1017" t="s">
        <v>1278</v>
      </c>
      <c r="C1017" s="60"/>
      <c r="D1017" t="s">
        <v>400</v>
      </c>
      <c r="E1017" s="45" t="s">
        <v>401</v>
      </c>
      <c r="G1017" s="45"/>
      <c r="H1017" s="45"/>
      <c r="I1017">
        <f t="shared" si="125"/>
        <v>1980</v>
      </c>
      <c r="J1017">
        <f t="shared" si="124"/>
        <v>2023</v>
      </c>
      <c r="K1017" s="2" t="str">
        <f t="shared" si="123"/>
        <v>-</v>
      </c>
      <c r="V1017">
        <v>1980</v>
      </c>
      <c r="W1017">
        <v>1981</v>
      </c>
      <c r="X1017">
        <v>1982</v>
      </c>
      <c r="Y1017">
        <v>1983</v>
      </c>
      <c r="Z1017">
        <v>1984</v>
      </c>
      <c r="AA1017">
        <v>1985</v>
      </c>
      <c r="AB1017">
        <v>1986</v>
      </c>
      <c r="AC1017">
        <v>1987</v>
      </c>
      <c r="AD1017">
        <v>1988</v>
      </c>
      <c r="AE1017">
        <v>1989</v>
      </c>
      <c r="AF1017">
        <v>1990</v>
      </c>
      <c r="AG1017">
        <v>1991</v>
      </c>
      <c r="AH1017">
        <v>1992</v>
      </c>
      <c r="AI1017">
        <v>1993</v>
      </c>
      <c r="AJ1017">
        <v>1994</v>
      </c>
      <c r="AK1017">
        <v>1995</v>
      </c>
      <c r="AL1017">
        <v>1996</v>
      </c>
      <c r="AM1017">
        <v>1997</v>
      </c>
      <c r="AN1017">
        <v>1998</v>
      </c>
      <c r="AO1017">
        <v>1999</v>
      </c>
      <c r="AP1017">
        <v>2000</v>
      </c>
      <c r="AQ1017">
        <v>2001</v>
      </c>
      <c r="AR1017">
        <v>2002</v>
      </c>
      <c r="AS1017">
        <v>2003</v>
      </c>
      <c r="AT1017">
        <v>2004</v>
      </c>
      <c r="AU1017">
        <v>2005</v>
      </c>
      <c r="AV1017">
        <v>2006</v>
      </c>
      <c r="AW1017">
        <v>2007</v>
      </c>
      <c r="AX1017">
        <v>2008</v>
      </c>
      <c r="AY1017">
        <v>2009</v>
      </c>
      <c r="AZ1017">
        <v>2010</v>
      </c>
      <c r="BA1017">
        <v>2011</v>
      </c>
      <c r="BB1017">
        <v>2012</v>
      </c>
      <c r="BC1017">
        <v>2013</v>
      </c>
      <c r="BD1017">
        <v>2014</v>
      </c>
      <c r="BE1017">
        <v>2015</v>
      </c>
      <c r="BF1017">
        <v>2016</v>
      </c>
      <c r="BG1017">
        <v>2017</v>
      </c>
      <c r="BH1017">
        <v>2018</v>
      </c>
      <c r="BI1017">
        <v>2019</v>
      </c>
      <c r="BJ1017">
        <v>2020</v>
      </c>
      <c r="BK1017" s="40">
        <v>2021</v>
      </c>
      <c r="BL1017">
        <v>2022</v>
      </c>
      <c r="BM1017">
        <v>2023</v>
      </c>
    </row>
    <row r="1018" spans="1:65" ht="15" customHeight="1" x14ac:dyDescent="0.25">
      <c r="A1018" t="s">
        <v>1278</v>
      </c>
      <c r="C1018" s="60"/>
      <c r="D1018" t="s">
        <v>2625</v>
      </c>
      <c r="E1018" s="45" t="s">
        <v>2652</v>
      </c>
      <c r="G1018" s="45"/>
      <c r="H1018" s="45"/>
      <c r="I1018">
        <f t="shared" si="125"/>
        <v>1988</v>
      </c>
      <c r="J1018">
        <f t="shared" si="124"/>
        <v>2023</v>
      </c>
      <c r="K1018" s="2" t="str">
        <f t="shared" si="123"/>
        <v>-</v>
      </c>
      <c r="AD1018" s="40">
        <v>1988</v>
      </c>
      <c r="AE1018" s="40">
        <v>1989</v>
      </c>
      <c r="AF1018" s="40">
        <v>1990</v>
      </c>
      <c r="AG1018" s="40">
        <v>1991</v>
      </c>
      <c r="AH1018" s="40">
        <v>1992</v>
      </c>
      <c r="AI1018" s="40">
        <v>1993</v>
      </c>
      <c r="AJ1018" s="40">
        <v>1994</v>
      </c>
      <c r="AK1018" s="40">
        <v>1995</v>
      </c>
      <c r="AL1018" s="40">
        <v>1996</v>
      </c>
      <c r="AM1018" s="40">
        <v>1997</v>
      </c>
      <c r="AN1018" s="40">
        <v>1998</v>
      </c>
      <c r="AO1018" s="40">
        <v>1999</v>
      </c>
      <c r="AP1018" s="40">
        <v>2000</v>
      </c>
      <c r="AQ1018" s="40">
        <v>2001</v>
      </c>
      <c r="AR1018" s="40">
        <v>2002</v>
      </c>
      <c r="AS1018" s="40">
        <v>2003</v>
      </c>
      <c r="AT1018" s="40">
        <v>2004</v>
      </c>
      <c r="AU1018" s="40">
        <v>2005</v>
      </c>
      <c r="AV1018" s="40">
        <v>2006</v>
      </c>
      <c r="AW1018" s="40">
        <v>2007</v>
      </c>
      <c r="AX1018" s="40">
        <v>2008</v>
      </c>
      <c r="AY1018" s="40">
        <v>2009</v>
      </c>
      <c r="AZ1018" s="40">
        <v>2010</v>
      </c>
      <c r="BA1018" s="40">
        <v>2011</v>
      </c>
      <c r="BB1018" s="40">
        <v>2012</v>
      </c>
      <c r="BC1018" s="40">
        <v>2013</v>
      </c>
      <c r="BD1018" s="40">
        <v>2014</v>
      </c>
      <c r="BE1018" s="40">
        <v>2015</v>
      </c>
      <c r="BF1018" s="40">
        <v>2016</v>
      </c>
      <c r="BG1018" s="40">
        <v>2017</v>
      </c>
      <c r="BH1018">
        <v>2018</v>
      </c>
      <c r="BI1018" s="40">
        <v>2019</v>
      </c>
      <c r="BJ1018">
        <v>2020</v>
      </c>
      <c r="BK1018" s="40">
        <v>2021</v>
      </c>
      <c r="BL1018">
        <v>2022</v>
      </c>
      <c r="BM1018">
        <v>2023</v>
      </c>
    </row>
    <row r="1019" spans="1:65" ht="15" customHeight="1" x14ac:dyDescent="0.25">
      <c r="A1019" t="s">
        <v>1278</v>
      </c>
      <c r="C1019" s="60"/>
      <c r="D1019" t="s">
        <v>2624</v>
      </c>
      <c r="E1019" s="45" t="s">
        <v>2653</v>
      </c>
      <c r="G1019" s="45"/>
      <c r="H1019" s="45"/>
      <c r="I1019">
        <f t="shared" si="125"/>
        <v>1980</v>
      </c>
      <c r="J1019">
        <f t="shared" si="124"/>
        <v>2023</v>
      </c>
      <c r="K1019" s="2" t="str">
        <f t="shared" si="123"/>
        <v>-</v>
      </c>
      <c r="V1019" s="40">
        <v>1980</v>
      </c>
      <c r="W1019" s="40">
        <v>1981</v>
      </c>
      <c r="X1019" s="40">
        <v>1982</v>
      </c>
      <c r="Y1019" s="40">
        <v>1983</v>
      </c>
      <c r="Z1019" s="40">
        <v>1984</v>
      </c>
      <c r="AA1019" s="40">
        <v>1985</v>
      </c>
      <c r="AB1019" s="40">
        <v>1986</v>
      </c>
      <c r="AC1019" s="40">
        <v>1987</v>
      </c>
      <c r="AD1019" s="40">
        <v>1988</v>
      </c>
      <c r="AE1019" s="40">
        <v>1989</v>
      </c>
      <c r="AF1019" s="40">
        <v>1990</v>
      </c>
      <c r="AG1019" s="40">
        <v>1991</v>
      </c>
      <c r="AH1019" s="40">
        <v>1992</v>
      </c>
      <c r="AI1019" s="40">
        <v>1993</v>
      </c>
      <c r="AJ1019" s="40">
        <v>1994</v>
      </c>
      <c r="AK1019" s="40">
        <v>1995</v>
      </c>
      <c r="AL1019" s="40">
        <v>1996</v>
      </c>
      <c r="AM1019" s="40">
        <v>1997</v>
      </c>
      <c r="AN1019" s="40">
        <v>1998</v>
      </c>
      <c r="AO1019" s="40">
        <v>1999</v>
      </c>
      <c r="AP1019" s="40">
        <v>2000</v>
      </c>
      <c r="AQ1019" s="40">
        <v>2001</v>
      </c>
      <c r="AR1019" s="40">
        <v>2002</v>
      </c>
      <c r="AS1019" s="40">
        <v>2003</v>
      </c>
      <c r="AT1019" s="40">
        <v>2004</v>
      </c>
      <c r="AU1019" s="40">
        <v>2005</v>
      </c>
      <c r="AV1019" s="40">
        <v>2006</v>
      </c>
      <c r="AW1019" s="40">
        <v>2007</v>
      </c>
      <c r="AX1019" s="40">
        <v>2008</v>
      </c>
      <c r="AY1019" s="40">
        <v>2009</v>
      </c>
      <c r="AZ1019" s="40">
        <v>2010</v>
      </c>
      <c r="BA1019" s="40">
        <v>2011</v>
      </c>
      <c r="BB1019" s="40">
        <v>2012</v>
      </c>
      <c r="BC1019" s="40">
        <v>2013</v>
      </c>
      <c r="BD1019" s="40">
        <v>2014</v>
      </c>
      <c r="BE1019" s="40">
        <v>2015</v>
      </c>
      <c r="BF1019" s="40">
        <v>2016</v>
      </c>
      <c r="BG1019" s="40">
        <v>2017</v>
      </c>
      <c r="BH1019">
        <v>2018</v>
      </c>
      <c r="BI1019" s="40">
        <v>2019</v>
      </c>
      <c r="BJ1019">
        <v>2020</v>
      </c>
      <c r="BK1019" s="40">
        <v>2021</v>
      </c>
      <c r="BL1019">
        <v>2022</v>
      </c>
      <c r="BM1019">
        <v>2023</v>
      </c>
    </row>
    <row r="1020" spans="1:65" ht="15" customHeight="1" x14ac:dyDescent="0.25">
      <c r="A1020" t="s">
        <v>1278</v>
      </c>
      <c r="C1020" s="60"/>
      <c r="D1020" t="s">
        <v>402</v>
      </c>
      <c r="E1020" s="45" t="s">
        <v>838</v>
      </c>
      <c r="G1020" s="45"/>
      <c r="H1020" s="45"/>
      <c r="I1020">
        <f t="shared" si="125"/>
        <v>1980</v>
      </c>
      <c r="J1020">
        <f t="shared" si="124"/>
        <v>2013</v>
      </c>
      <c r="K1020" s="2" t="str">
        <f t="shared" si="123"/>
        <v>-</v>
      </c>
      <c r="V1020">
        <v>1980</v>
      </c>
      <c r="W1020">
        <v>1981</v>
      </c>
      <c r="X1020">
        <v>1982</v>
      </c>
      <c r="Y1020">
        <v>1983</v>
      </c>
      <c r="Z1020">
        <v>1984</v>
      </c>
      <c r="AA1020">
        <v>1985</v>
      </c>
      <c r="AB1020">
        <v>1986</v>
      </c>
      <c r="AC1020">
        <v>1987</v>
      </c>
      <c r="AD1020">
        <v>1988</v>
      </c>
      <c r="AE1020">
        <v>1989</v>
      </c>
      <c r="AF1020">
        <v>1990</v>
      </c>
      <c r="AG1020">
        <v>1991</v>
      </c>
      <c r="AH1020">
        <v>1992</v>
      </c>
      <c r="AI1020">
        <v>1993</v>
      </c>
      <c r="AJ1020">
        <v>1994</v>
      </c>
      <c r="AK1020">
        <v>1995</v>
      </c>
      <c r="AL1020">
        <v>1996</v>
      </c>
      <c r="AM1020">
        <v>1997</v>
      </c>
      <c r="AN1020">
        <v>1998</v>
      </c>
      <c r="AO1020">
        <v>1999</v>
      </c>
      <c r="AP1020">
        <v>2000</v>
      </c>
      <c r="AQ1020">
        <v>2001</v>
      </c>
      <c r="AR1020">
        <v>2002</v>
      </c>
      <c r="AS1020">
        <v>2003</v>
      </c>
      <c r="AT1020">
        <v>2004</v>
      </c>
      <c r="AU1020">
        <v>2005</v>
      </c>
      <c r="AV1020">
        <v>2006</v>
      </c>
      <c r="AW1020">
        <v>2007</v>
      </c>
      <c r="AX1020">
        <v>2008</v>
      </c>
      <c r="AY1020">
        <v>2009</v>
      </c>
      <c r="AZ1020">
        <v>2010</v>
      </c>
      <c r="BA1020">
        <v>2011</v>
      </c>
      <c r="BB1020">
        <v>2012</v>
      </c>
      <c r="BC1020">
        <v>2013</v>
      </c>
    </row>
    <row r="1021" spans="1:65" ht="15" customHeight="1" x14ac:dyDescent="0.25">
      <c r="A1021" t="s">
        <v>1278</v>
      </c>
      <c r="C1021" s="60"/>
      <c r="D1021" t="s">
        <v>403</v>
      </c>
      <c r="E1021" s="45" t="s">
        <v>839</v>
      </c>
      <c r="G1021" s="45"/>
      <c r="H1021" s="45"/>
      <c r="I1021">
        <f t="shared" si="125"/>
        <v>1980</v>
      </c>
      <c r="J1021">
        <f t="shared" si="124"/>
        <v>2013</v>
      </c>
      <c r="K1021" s="2" t="str">
        <f t="shared" si="123"/>
        <v>-</v>
      </c>
      <c r="V1021">
        <v>1980</v>
      </c>
      <c r="W1021">
        <v>1981</v>
      </c>
      <c r="X1021">
        <v>1982</v>
      </c>
      <c r="Y1021">
        <v>1983</v>
      </c>
      <c r="Z1021">
        <v>1984</v>
      </c>
      <c r="AA1021">
        <v>1985</v>
      </c>
      <c r="AB1021">
        <v>1986</v>
      </c>
      <c r="AC1021">
        <v>1987</v>
      </c>
      <c r="AD1021">
        <v>1988</v>
      </c>
      <c r="AE1021">
        <v>1989</v>
      </c>
      <c r="AF1021">
        <v>1990</v>
      </c>
      <c r="AG1021">
        <v>1991</v>
      </c>
      <c r="AH1021">
        <v>1992</v>
      </c>
      <c r="AI1021">
        <v>1993</v>
      </c>
      <c r="AJ1021">
        <v>1994</v>
      </c>
      <c r="AK1021">
        <v>1995</v>
      </c>
      <c r="AL1021">
        <v>1996</v>
      </c>
      <c r="AM1021">
        <v>1997</v>
      </c>
      <c r="AN1021">
        <v>1998</v>
      </c>
      <c r="AO1021">
        <v>1999</v>
      </c>
      <c r="AP1021">
        <v>2000</v>
      </c>
      <c r="AQ1021">
        <v>2001</v>
      </c>
      <c r="AR1021">
        <v>2002</v>
      </c>
      <c r="AS1021">
        <v>2003</v>
      </c>
      <c r="AT1021">
        <v>2004</v>
      </c>
      <c r="AU1021">
        <v>2005</v>
      </c>
      <c r="AV1021">
        <v>2006</v>
      </c>
      <c r="AW1021">
        <v>2007</v>
      </c>
      <c r="AX1021">
        <v>2008</v>
      </c>
      <c r="AY1021">
        <v>2009</v>
      </c>
      <c r="AZ1021">
        <v>2010</v>
      </c>
      <c r="BA1021">
        <v>2011</v>
      </c>
      <c r="BB1021">
        <v>2012</v>
      </c>
      <c r="BC1021">
        <v>2013</v>
      </c>
    </row>
    <row r="1022" spans="1:65" ht="15" customHeight="1" x14ac:dyDescent="0.25">
      <c r="A1022" t="s">
        <v>1278</v>
      </c>
      <c r="C1022" s="60"/>
      <c r="D1022" t="s">
        <v>841</v>
      </c>
      <c r="E1022" s="45" t="s">
        <v>842</v>
      </c>
      <c r="G1022" s="45"/>
      <c r="H1022" s="45"/>
      <c r="I1022">
        <f t="shared" si="125"/>
        <v>1983</v>
      </c>
      <c r="J1022">
        <f t="shared" si="124"/>
        <v>2023</v>
      </c>
      <c r="K1022" s="2" t="str">
        <f t="shared" si="123"/>
        <v>-</v>
      </c>
      <c r="Y1022" s="40">
        <v>1983</v>
      </c>
      <c r="Z1022" s="40">
        <v>1984</v>
      </c>
      <c r="AA1022" s="40">
        <v>1985</v>
      </c>
      <c r="AB1022" s="40">
        <v>1986</v>
      </c>
      <c r="AC1022" s="40">
        <v>1987</v>
      </c>
      <c r="AD1022" s="40">
        <v>1988</v>
      </c>
      <c r="AE1022" s="40">
        <v>1989</v>
      </c>
      <c r="AF1022" s="40">
        <v>1990</v>
      </c>
      <c r="AG1022" s="40">
        <v>1991</v>
      </c>
      <c r="AH1022" s="40">
        <v>1992</v>
      </c>
      <c r="AI1022" s="40">
        <v>1993</v>
      </c>
      <c r="AJ1022" s="40">
        <v>1994</v>
      </c>
      <c r="AK1022" s="40">
        <v>1995</v>
      </c>
      <c r="AL1022" s="40">
        <v>1996</v>
      </c>
      <c r="AM1022" s="40">
        <v>1997</v>
      </c>
      <c r="AN1022" s="40">
        <v>1998</v>
      </c>
      <c r="AO1022" s="40">
        <v>1999</v>
      </c>
      <c r="AP1022" s="40">
        <v>2000</v>
      </c>
      <c r="AQ1022" s="40">
        <v>2001</v>
      </c>
      <c r="AR1022" s="40">
        <v>2002</v>
      </c>
      <c r="AS1022" s="40">
        <v>2003</v>
      </c>
      <c r="AT1022" s="40">
        <v>2004</v>
      </c>
      <c r="AU1022" s="40">
        <v>2005</v>
      </c>
      <c r="AV1022" s="40">
        <v>2006</v>
      </c>
      <c r="AW1022" s="40">
        <v>2007</v>
      </c>
      <c r="AX1022" s="40">
        <v>2008</v>
      </c>
      <c r="AY1022" s="40">
        <v>2009</v>
      </c>
      <c r="AZ1022" s="40">
        <v>2010</v>
      </c>
      <c r="BA1022" s="40">
        <v>2011</v>
      </c>
      <c r="BB1022" s="40">
        <v>2012</v>
      </c>
      <c r="BC1022" s="40">
        <v>2013</v>
      </c>
      <c r="BD1022" s="40">
        <v>2014</v>
      </c>
      <c r="BE1022" s="40">
        <v>2015</v>
      </c>
      <c r="BF1022" s="40">
        <v>2016</v>
      </c>
      <c r="BG1022" s="40">
        <v>2017</v>
      </c>
      <c r="BH1022">
        <v>2018</v>
      </c>
      <c r="BI1022" s="40">
        <v>2019</v>
      </c>
      <c r="BJ1022">
        <v>2020</v>
      </c>
      <c r="BK1022" s="40">
        <v>2021</v>
      </c>
      <c r="BL1022">
        <v>2022</v>
      </c>
      <c r="BM1022">
        <v>2023</v>
      </c>
    </row>
    <row r="1023" spans="1:65" ht="15" customHeight="1" x14ac:dyDescent="0.25">
      <c r="A1023" t="s">
        <v>1278</v>
      </c>
      <c r="C1023" s="60"/>
      <c r="D1023" t="s">
        <v>2623</v>
      </c>
      <c r="E1023" s="45" t="s">
        <v>2654</v>
      </c>
      <c r="G1023" s="45"/>
      <c r="H1023" s="45"/>
      <c r="I1023">
        <f t="shared" si="125"/>
        <v>2002</v>
      </c>
      <c r="J1023">
        <f t="shared" si="124"/>
        <v>2023</v>
      </c>
      <c r="K1023" s="2" t="str">
        <f t="shared" si="123"/>
        <v>-</v>
      </c>
      <c r="AR1023" s="40">
        <v>2002</v>
      </c>
      <c r="AS1023" s="40">
        <v>2003</v>
      </c>
      <c r="AT1023" s="40">
        <v>2004</v>
      </c>
      <c r="AU1023" s="40">
        <v>2005</v>
      </c>
      <c r="AV1023" s="40">
        <v>2006</v>
      </c>
      <c r="AW1023" s="40">
        <v>2007</v>
      </c>
      <c r="AX1023" s="40">
        <v>2008</v>
      </c>
      <c r="AY1023" s="40">
        <v>2009</v>
      </c>
      <c r="AZ1023" s="40">
        <v>2010</v>
      </c>
      <c r="BA1023" s="40">
        <v>2011</v>
      </c>
      <c r="BB1023" s="40">
        <v>2012</v>
      </c>
      <c r="BC1023" s="40">
        <v>2013</v>
      </c>
      <c r="BD1023" s="40">
        <v>2014</v>
      </c>
      <c r="BE1023" s="40">
        <v>2015</v>
      </c>
      <c r="BF1023" s="40">
        <v>2016</v>
      </c>
      <c r="BG1023" s="40">
        <v>2017</v>
      </c>
      <c r="BH1023">
        <v>2018</v>
      </c>
      <c r="BI1023" s="40">
        <v>2019</v>
      </c>
      <c r="BJ1023">
        <v>2020</v>
      </c>
      <c r="BK1023" s="40">
        <v>2021</v>
      </c>
      <c r="BL1023">
        <v>2022</v>
      </c>
      <c r="BM1023">
        <v>2023</v>
      </c>
    </row>
    <row r="1024" spans="1:65" ht="15" customHeight="1" x14ac:dyDescent="0.25">
      <c r="A1024" t="s">
        <v>1278</v>
      </c>
      <c r="C1024" s="60"/>
      <c r="D1024" t="s">
        <v>843</v>
      </c>
      <c r="E1024" s="45" t="s">
        <v>844</v>
      </c>
      <c r="G1024" s="45"/>
      <c r="H1024" s="45"/>
      <c r="I1024">
        <f t="shared" si="125"/>
        <v>1980</v>
      </c>
      <c r="J1024">
        <f t="shared" si="124"/>
        <v>2023</v>
      </c>
      <c r="K1024" s="2" t="str">
        <f t="shared" si="123"/>
        <v>-</v>
      </c>
      <c r="V1024" s="40">
        <v>1980</v>
      </c>
      <c r="W1024" s="40">
        <v>1981</v>
      </c>
      <c r="X1024" s="40">
        <v>1982</v>
      </c>
      <c r="Y1024" s="40">
        <v>1983</v>
      </c>
      <c r="Z1024" s="40">
        <v>1984</v>
      </c>
      <c r="AA1024" s="40">
        <v>1985</v>
      </c>
      <c r="AB1024" s="40">
        <v>1986</v>
      </c>
      <c r="AC1024" s="40">
        <v>1987</v>
      </c>
      <c r="AD1024" s="40">
        <v>1988</v>
      </c>
      <c r="AE1024" s="40">
        <v>1989</v>
      </c>
      <c r="AF1024" s="40">
        <v>1990</v>
      </c>
      <c r="AG1024" s="40">
        <v>1991</v>
      </c>
      <c r="AH1024" s="40">
        <v>1992</v>
      </c>
      <c r="AI1024" s="40">
        <v>1993</v>
      </c>
      <c r="AJ1024" s="40">
        <v>1994</v>
      </c>
      <c r="AK1024" s="40">
        <v>1995</v>
      </c>
      <c r="AL1024" s="40">
        <v>1996</v>
      </c>
      <c r="AM1024" s="40">
        <v>1997</v>
      </c>
      <c r="AN1024" s="40">
        <v>1998</v>
      </c>
      <c r="AO1024" s="40">
        <v>1999</v>
      </c>
      <c r="AP1024" s="40">
        <v>2000</v>
      </c>
      <c r="AQ1024" s="40">
        <v>2001</v>
      </c>
      <c r="AR1024" s="40">
        <v>2002</v>
      </c>
      <c r="AS1024" s="40">
        <v>2003</v>
      </c>
      <c r="AT1024" s="40">
        <v>2004</v>
      </c>
      <c r="AU1024" s="40">
        <v>2005</v>
      </c>
      <c r="AV1024" s="40">
        <v>2006</v>
      </c>
      <c r="AW1024" s="40">
        <v>2007</v>
      </c>
      <c r="AX1024" s="40">
        <v>2008</v>
      </c>
      <c r="AY1024" s="40">
        <v>2009</v>
      </c>
      <c r="AZ1024" s="40">
        <v>2010</v>
      </c>
      <c r="BA1024" s="40">
        <v>2011</v>
      </c>
      <c r="BB1024" s="40">
        <v>2012</v>
      </c>
      <c r="BC1024" s="40">
        <v>2013</v>
      </c>
      <c r="BD1024" s="40">
        <v>2014</v>
      </c>
      <c r="BE1024" s="40">
        <v>2015</v>
      </c>
      <c r="BF1024" s="40">
        <v>2016</v>
      </c>
      <c r="BG1024" s="40">
        <v>2017</v>
      </c>
      <c r="BH1024">
        <v>2018</v>
      </c>
      <c r="BI1024" s="40">
        <v>2019</v>
      </c>
      <c r="BJ1024">
        <v>2020</v>
      </c>
      <c r="BK1024" s="40">
        <v>2021</v>
      </c>
      <c r="BL1024">
        <v>2022</v>
      </c>
      <c r="BM1024">
        <v>2023</v>
      </c>
    </row>
    <row r="1025" spans="1:66" ht="15" customHeight="1" x14ac:dyDescent="0.25">
      <c r="A1025" t="s">
        <v>1278</v>
      </c>
      <c r="C1025" s="60"/>
      <c r="D1025" t="s">
        <v>2622</v>
      </c>
      <c r="E1025" s="45" t="s">
        <v>2655</v>
      </c>
      <c r="G1025" s="45"/>
      <c r="H1025" s="45"/>
      <c r="I1025">
        <f t="shared" si="125"/>
        <v>1997</v>
      </c>
      <c r="J1025">
        <f t="shared" si="124"/>
        <v>2023</v>
      </c>
      <c r="K1025" s="2" t="str">
        <f t="shared" si="123"/>
        <v>-</v>
      </c>
      <c r="AM1025" s="40">
        <v>1997</v>
      </c>
      <c r="AN1025" s="40">
        <v>1998</v>
      </c>
      <c r="AO1025" s="40">
        <v>1999</v>
      </c>
      <c r="AP1025" s="40">
        <v>2000</v>
      </c>
      <c r="AQ1025" s="40">
        <v>2001</v>
      </c>
      <c r="AR1025" s="40">
        <v>2002</v>
      </c>
      <c r="AS1025" s="40">
        <v>2003</v>
      </c>
      <c r="AT1025" s="40">
        <v>2004</v>
      </c>
      <c r="AU1025" s="40">
        <v>2005</v>
      </c>
      <c r="AV1025" s="40">
        <v>2006</v>
      </c>
      <c r="AW1025" s="40">
        <v>2007</v>
      </c>
      <c r="AX1025" s="40">
        <v>2008</v>
      </c>
      <c r="AY1025" s="40">
        <v>2009</v>
      </c>
      <c r="AZ1025" s="40">
        <v>2010</v>
      </c>
      <c r="BA1025" s="40">
        <v>2011</v>
      </c>
      <c r="BB1025" s="40">
        <v>2012</v>
      </c>
      <c r="BC1025" s="40">
        <v>2013</v>
      </c>
      <c r="BD1025" s="40">
        <v>2014</v>
      </c>
      <c r="BE1025" s="40">
        <v>2015</v>
      </c>
      <c r="BF1025" s="40">
        <v>2016</v>
      </c>
      <c r="BG1025" s="40">
        <v>2017</v>
      </c>
      <c r="BH1025" s="40">
        <v>2018</v>
      </c>
      <c r="BI1025" s="40">
        <v>2019</v>
      </c>
      <c r="BJ1025">
        <v>2020</v>
      </c>
      <c r="BK1025" s="40">
        <v>2021</v>
      </c>
      <c r="BL1025" s="40">
        <v>2022</v>
      </c>
      <c r="BM1025">
        <v>2023</v>
      </c>
    </row>
    <row r="1026" spans="1:66" ht="15" customHeight="1" x14ac:dyDescent="0.25">
      <c r="C1026" s="63"/>
      <c r="E1026" s="45"/>
      <c r="G1026" s="45"/>
      <c r="H1026" s="45"/>
    </row>
    <row r="1027" spans="1:66" ht="15" customHeight="1" x14ac:dyDescent="0.25">
      <c r="A1027" t="s">
        <v>1279</v>
      </c>
      <c r="B1027" s="1" t="str">
        <f>A1027&amp;J1027</f>
        <v>KOTRE2024</v>
      </c>
      <c r="C1027" s="77"/>
      <c r="D1027" t="s">
        <v>1076</v>
      </c>
      <c r="E1027" s="45" t="s">
        <v>1077</v>
      </c>
      <c r="G1027" s="45"/>
      <c r="H1027" s="45"/>
      <c r="J1027">
        <f t="shared" ref="J1027:J1095" si="126">MAX(L1027:BT1027)</f>
        <v>2024</v>
      </c>
      <c r="BN1027">
        <v>2024</v>
      </c>
    </row>
    <row r="1028" spans="1:66" ht="15" customHeight="1" x14ac:dyDescent="0.25">
      <c r="A1028" t="s">
        <v>1279</v>
      </c>
      <c r="C1028" s="77"/>
      <c r="D1028" t="s">
        <v>444</v>
      </c>
      <c r="E1028" s="45" t="s">
        <v>445</v>
      </c>
      <c r="G1028" s="45"/>
      <c r="H1028" s="45"/>
      <c r="J1028">
        <f t="shared" si="126"/>
        <v>2024</v>
      </c>
      <c r="BN1028">
        <v>2024</v>
      </c>
    </row>
    <row r="1029" spans="1:66" ht="15" customHeight="1" x14ac:dyDescent="0.25">
      <c r="A1029" t="s">
        <v>1279</v>
      </c>
      <c r="C1029" s="77"/>
      <c r="D1029" t="s">
        <v>763</v>
      </c>
      <c r="E1029" s="45" t="s">
        <v>764</v>
      </c>
      <c r="G1029" s="45"/>
      <c r="H1029" s="45"/>
      <c r="J1029">
        <f t="shared" si="126"/>
        <v>2024</v>
      </c>
      <c r="BN1029">
        <v>2024</v>
      </c>
    </row>
    <row r="1030" spans="1:66" ht="15" customHeight="1" x14ac:dyDescent="0.25">
      <c r="A1030" t="s">
        <v>1279</v>
      </c>
      <c r="C1030" s="77"/>
      <c r="D1030" t="s">
        <v>765</v>
      </c>
      <c r="E1030" s="45" t="s">
        <v>766</v>
      </c>
      <c r="G1030" s="45"/>
      <c r="H1030" s="45"/>
      <c r="J1030">
        <f t="shared" si="126"/>
        <v>2024</v>
      </c>
      <c r="BN1030">
        <v>2024</v>
      </c>
    </row>
    <row r="1031" spans="1:66" ht="15" customHeight="1" x14ac:dyDescent="0.25">
      <c r="A1031" t="s">
        <v>1279</v>
      </c>
      <c r="C1031" s="77"/>
      <c r="D1031" t="s">
        <v>1078</v>
      </c>
      <c r="E1031" s="45" t="s">
        <v>446</v>
      </c>
      <c r="G1031" s="45"/>
      <c r="H1031" s="45"/>
      <c r="J1031">
        <f t="shared" si="126"/>
        <v>2024</v>
      </c>
      <c r="BN1031">
        <v>2024</v>
      </c>
    </row>
    <row r="1032" spans="1:66" ht="15" customHeight="1" x14ac:dyDescent="0.25">
      <c r="A1032" t="s">
        <v>1279</v>
      </c>
      <c r="C1032" s="77"/>
      <c r="D1032" t="s">
        <v>1079</v>
      </c>
      <c r="E1032" s="45" t="s">
        <v>447</v>
      </c>
      <c r="G1032" s="45"/>
      <c r="H1032" s="45"/>
      <c r="J1032">
        <f t="shared" si="126"/>
        <v>2024</v>
      </c>
      <c r="BN1032">
        <v>2024</v>
      </c>
    </row>
    <row r="1033" spans="1:66" ht="15" customHeight="1" x14ac:dyDescent="0.25">
      <c r="A1033" t="s">
        <v>1279</v>
      </c>
      <c r="C1033" s="77"/>
      <c r="D1033" t="s">
        <v>438</v>
      </c>
      <c r="E1033" s="45" t="s">
        <v>439</v>
      </c>
      <c r="G1033" s="45"/>
      <c r="H1033" s="45"/>
      <c r="J1033">
        <f t="shared" si="126"/>
        <v>2024</v>
      </c>
      <c r="BN1033">
        <v>2024</v>
      </c>
    </row>
    <row r="1034" spans="1:66" ht="15" customHeight="1" x14ac:dyDescent="0.25">
      <c r="A1034" t="s">
        <v>1279</v>
      </c>
      <c r="C1034" s="77"/>
      <c r="D1034" t="s">
        <v>453</v>
      </c>
      <c r="E1034" s="45" t="s">
        <v>1080</v>
      </c>
      <c r="G1034" s="45"/>
      <c r="H1034" s="45"/>
      <c r="J1034">
        <f t="shared" si="126"/>
        <v>2024</v>
      </c>
      <c r="BN1034">
        <v>2024</v>
      </c>
    </row>
    <row r="1035" spans="1:66" ht="15" customHeight="1" x14ac:dyDescent="0.25">
      <c r="A1035" t="s">
        <v>1279</v>
      </c>
      <c r="C1035" s="77"/>
      <c r="D1035" t="s">
        <v>21</v>
      </c>
      <c r="E1035" s="45" t="s">
        <v>12</v>
      </c>
      <c r="F1035" s="7" t="s">
        <v>1303</v>
      </c>
      <c r="G1035" s="45"/>
      <c r="H1035" s="45"/>
      <c r="J1035">
        <f t="shared" si="126"/>
        <v>2024</v>
      </c>
      <c r="BN1035">
        <v>2024</v>
      </c>
    </row>
    <row r="1036" spans="1:66" ht="15" customHeight="1" x14ac:dyDescent="0.25">
      <c r="A1036" t="s">
        <v>1279</v>
      </c>
      <c r="C1036" s="77"/>
      <c r="D1036" t="s">
        <v>1081</v>
      </c>
      <c r="E1036" s="45" t="s">
        <v>1082</v>
      </c>
      <c r="G1036" s="45"/>
      <c r="H1036" s="45"/>
      <c r="J1036">
        <f t="shared" si="126"/>
        <v>2024</v>
      </c>
      <c r="BN1036">
        <v>2024</v>
      </c>
    </row>
    <row r="1037" spans="1:66" ht="15" customHeight="1" x14ac:dyDescent="0.25">
      <c r="A1037" t="s">
        <v>1279</v>
      </c>
      <c r="C1037" s="77"/>
      <c r="D1037" t="s">
        <v>448</v>
      </c>
      <c r="E1037" s="45" t="s">
        <v>449</v>
      </c>
      <c r="G1037" s="45"/>
      <c r="H1037" s="45"/>
      <c r="J1037">
        <f t="shared" si="126"/>
        <v>2024</v>
      </c>
      <c r="BN1037">
        <v>2024</v>
      </c>
    </row>
    <row r="1038" spans="1:66" ht="15" customHeight="1" x14ac:dyDescent="0.25">
      <c r="A1038" t="s">
        <v>1279</v>
      </c>
      <c r="C1038" s="77"/>
      <c r="D1038" t="s">
        <v>450</v>
      </c>
      <c r="E1038" s="45" t="s">
        <v>451</v>
      </c>
      <c r="G1038" s="45"/>
      <c r="H1038" s="45"/>
      <c r="J1038">
        <f t="shared" si="126"/>
        <v>2024</v>
      </c>
      <c r="BN1038">
        <v>2024</v>
      </c>
    </row>
    <row r="1039" spans="1:66" ht="15" customHeight="1" x14ac:dyDescent="0.25">
      <c r="A1039" t="s">
        <v>1279</v>
      </c>
      <c r="C1039" s="77"/>
      <c r="D1039" t="s">
        <v>452</v>
      </c>
      <c r="E1039" s="45" t="s">
        <v>455</v>
      </c>
      <c r="G1039" s="45"/>
      <c r="H1039" s="45"/>
      <c r="J1039">
        <f t="shared" si="126"/>
        <v>2024</v>
      </c>
      <c r="BN1039">
        <v>2024</v>
      </c>
    </row>
    <row r="1040" spans="1:66" ht="15" customHeight="1" x14ac:dyDescent="0.25">
      <c r="A1040" t="s">
        <v>1279</v>
      </c>
      <c r="C1040" s="77"/>
      <c r="D1040" t="s">
        <v>876</v>
      </c>
      <c r="E1040" s="45" t="s">
        <v>877</v>
      </c>
      <c r="G1040" s="45"/>
      <c r="H1040" s="45"/>
      <c r="J1040">
        <f t="shared" si="126"/>
        <v>2024</v>
      </c>
      <c r="BN1040">
        <v>2024</v>
      </c>
    </row>
    <row r="1041" spans="1:66" ht="15" customHeight="1" x14ac:dyDescent="0.25">
      <c r="C1041" s="63"/>
      <c r="E1041" s="45"/>
      <c r="G1041" s="45"/>
      <c r="H1041" s="45"/>
    </row>
    <row r="1042" spans="1:66" ht="15" customHeight="1" x14ac:dyDescent="0.25">
      <c r="A1042" t="s">
        <v>1251</v>
      </c>
      <c r="B1042" s="1" t="str">
        <f>A1042&amp;MIN(I1042:I1086)&amp;"(-"&amp;MAX(J1042:J1086)&amp;")"</f>
        <v>KRAF1980(-2024)</v>
      </c>
      <c r="C1042" s="65"/>
      <c r="D1042" t="s">
        <v>845</v>
      </c>
      <c r="E1042" s="45" t="s">
        <v>846</v>
      </c>
      <c r="G1042" s="45"/>
      <c r="H1042" s="45"/>
      <c r="I1042">
        <f t="shared" ref="I1042:I1044" si="127">MIN(L1042:BT1042)</f>
        <v>1980</v>
      </c>
      <c r="J1042">
        <f t="shared" ref="J1042:J1044" si="128">MAX(L1042:BT1042)</f>
        <v>2024</v>
      </c>
      <c r="K1042" s="2" t="str">
        <f t="shared" ref="K1042:K1089" si="129">IF(J1042-I1042+1-COUNTA(L1042:BT1042)=0, "-", "Yes")</f>
        <v>-</v>
      </c>
      <c r="V1042">
        <v>1980</v>
      </c>
      <c r="W1042">
        <v>1981</v>
      </c>
      <c r="X1042">
        <v>1982</v>
      </c>
      <c r="Y1042">
        <v>1983</v>
      </c>
      <c r="Z1042">
        <v>1984</v>
      </c>
      <c r="AA1042">
        <v>1985</v>
      </c>
      <c r="AB1042">
        <v>1986</v>
      </c>
      <c r="AC1042">
        <v>1987</v>
      </c>
      <c r="AD1042">
        <v>1988</v>
      </c>
      <c r="AE1042">
        <v>1989</v>
      </c>
      <c r="AF1042">
        <v>1990</v>
      </c>
      <c r="AG1042">
        <v>1991</v>
      </c>
      <c r="AH1042">
        <v>1992</v>
      </c>
      <c r="AI1042">
        <v>1993</v>
      </c>
      <c r="AJ1042">
        <v>1994</v>
      </c>
      <c r="AK1042">
        <v>1995</v>
      </c>
      <c r="AL1042">
        <v>1996</v>
      </c>
      <c r="AM1042">
        <v>1997</v>
      </c>
      <c r="AN1042">
        <v>1998</v>
      </c>
      <c r="AO1042">
        <v>1999</v>
      </c>
      <c r="AP1042">
        <v>2000</v>
      </c>
      <c r="AQ1042">
        <v>2001</v>
      </c>
      <c r="AR1042">
        <v>2002</v>
      </c>
      <c r="AS1042">
        <v>2003</v>
      </c>
      <c r="AT1042">
        <v>2004</v>
      </c>
      <c r="AU1042">
        <v>2005</v>
      </c>
      <c r="AV1042">
        <v>2006</v>
      </c>
      <c r="AW1042">
        <v>2007</v>
      </c>
      <c r="AX1042">
        <v>2008</v>
      </c>
      <c r="AY1042">
        <v>2009</v>
      </c>
      <c r="AZ1042">
        <v>2010</v>
      </c>
      <c r="BA1042">
        <v>2011</v>
      </c>
      <c r="BB1042">
        <v>2012</v>
      </c>
      <c r="BC1042">
        <v>2013</v>
      </c>
      <c r="BD1042">
        <v>2014</v>
      </c>
      <c r="BE1042">
        <v>2015</v>
      </c>
      <c r="BF1042">
        <v>2016</v>
      </c>
      <c r="BG1042">
        <v>2017</v>
      </c>
      <c r="BH1042">
        <v>2018</v>
      </c>
      <c r="BI1042">
        <v>2019</v>
      </c>
      <c r="BJ1042">
        <v>2020</v>
      </c>
      <c r="BK1042">
        <v>2021</v>
      </c>
      <c r="BL1042">
        <v>2022</v>
      </c>
      <c r="BM1042">
        <v>2023</v>
      </c>
      <c r="BN1042">
        <v>2024</v>
      </c>
    </row>
    <row r="1043" spans="1:66" ht="15" customHeight="1" x14ac:dyDescent="0.25">
      <c r="A1043" t="s">
        <v>1251</v>
      </c>
      <c r="B1043" s="1"/>
      <c r="C1043" s="65"/>
      <c r="D1043" t="s">
        <v>3654</v>
      </c>
      <c r="E1043" s="45" t="s">
        <v>3670</v>
      </c>
      <c r="G1043" s="45"/>
      <c r="H1043" s="45"/>
      <c r="I1043">
        <f t="shared" si="127"/>
        <v>2024</v>
      </c>
      <c r="J1043">
        <f t="shared" si="128"/>
        <v>2024</v>
      </c>
      <c r="BN1043">
        <v>2024</v>
      </c>
    </row>
    <row r="1044" spans="1:66" ht="15" customHeight="1" x14ac:dyDescent="0.25">
      <c r="A1044" t="s">
        <v>1251</v>
      </c>
      <c r="C1044" s="65"/>
      <c r="D1044" t="s">
        <v>847</v>
      </c>
      <c r="E1044" s="45" t="s">
        <v>848</v>
      </c>
      <c r="G1044" s="45"/>
      <c r="H1044" s="45"/>
      <c r="I1044">
        <f t="shared" si="127"/>
        <v>1980</v>
      </c>
      <c r="J1044">
        <f t="shared" si="128"/>
        <v>2024</v>
      </c>
      <c r="K1044" s="2" t="str">
        <f t="shared" si="129"/>
        <v>-</v>
      </c>
      <c r="V1044">
        <v>1980</v>
      </c>
      <c r="W1044">
        <v>1981</v>
      </c>
      <c r="X1044">
        <v>1982</v>
      </c>
      <c r="Y1044">
        <v>1983</v>
      </c>
      <c r="Z1044">
        <v>1984</v>
      </c>
      <c r="AA1044">
        <v>1985</v>
      </c>
      <c r="AB1044">
        <v>1986</v>
      </c>
      <c r="AC1044">
        <v>1987</v>
      </c>
      <c r="AD1044">
        <v>1988</v>
      </c>
      <c r="AE1044">
        <v>1989</v>
      </c>
      <c r="AF1044">
        <v>1990</v>
      </c>
      <c r="AG1044">
        <v>1991</v>
      </c>
      <c r="AH1044">
        <v>1992</v>
      </c>
      <c r="AI1044">
        <v>1993</v>
      </c>
      <c r="AJ1044">
        <v>1994</v>
      </c>
      <c r="AK1044">
        <v>1995</v>
      </c>
      <c r="AL1044">
        <v>1996</v>
      </c>
      <c r="AM1044">
        <v>1997</v>
      </c>
      <c r="AN1044">
        <v>1998</v>
      </c>
      <c r="AO1044">
        <v>1999</v>
      </c>
      <c r="AP1044">
        <v>2000</v>
      </c>
      <c r="AQ1044">
        <v>2001</v>
      </c>
      <c r="AR1044">
        <v>2002</v>
      </c>
      <c r="AS1044">
        <v>2003</v>
      </c>
      <c r="AT1044">
        <v>2004</v>
      </c>
      <c r="AU1044">
        <v>2005</v>
      </c>
      <c r="AV1044">
        <v>2006</v>
      </c>
      <c r="AW1044">
        <v>2007</v>
      </c>
      <c r="AX1044">
        <v>2008</v>
      </c>
      <c r="AY1044">
        <v>2009</v>
      </c>
      <c r="AZ1044">
        <v>2010</v>
      </c>
      <c r="BA1044">
        <v>2011</v>
      </c>
      <c r="BB1044">
        <v>2012</v>
      </c>
      <c r="BC1044">
        <v>2013</v>
      </c>
      <c r="BD1044">
        <v>2014</v>
      </c>
      <c r="BE1044">
        <v>2015</v>
      </c>
      <c r="BF1044">
        <v>2016</v>
      </c>
      <c r="BG1044">
        <v>2017</v>
      </c>
      <c r="BH1044">
        <v>2018</v>
      </c>
      <c r="BI1044">
        <v>2019</v>
      </c>
      <c r="BJ1044">
        <v>2020</v>
      </c>
      <c r="BK1044">
        <v>2021</v>
      </c>
      <c r="BL1044">
        <v>2022</v>
      </c>
      <c r="BM1044">
        <v>2023</v>
      </c>
      <c r="BN1044">
        <v>2024</v>
      </c>
    </row>
    <row r="1045" spans="1:66" ht="15" customHeight="1" x14ac:dyDescent="0.25">
      <c r="A1045" t="s">
        <v>1251</v>
      </c>
      <c r="C1045" s="65"/>
      <c r="D1045" t="s">
        <v>456</v>
      </c>
      <c r="E1045" s="45" t="s">
        <v>457</v>
      </c>
      <c r="G1045" s="45" t="s">
        <v>1824</v>
      </c>
      <c r="H1045" s="45" t="s">
        <v>1825</v>
      </c>
      <c r="I1045">
        <f t="shared" ref="I1045:I1056" si="130">MIN(L1045:BT1045)</f>
        <v>1980</v>
      </c>
      <c r="J1045">
        <f t="shared" si="126"/>
        <v>2024</v>
      </c>
      <c r="K1045" s="2" t="str">
        <f t="shared" si="129"/>
        <v>-</v>
      </c>
      <c r="V1045">
        <v>1980</v>
      </c>
      <c r="W1045">
        <v>1981</v>
      </c>
      <c r="X1045">
        <v>1982</v>
      </c>
      <c r="Y1045">
        <v>1983</v>
      </c>
      <c r="Z1045">
        <v>1984</v>
      </c>
      <c r="AA1045">
        <v>1985</v>
      </c>
      <c r="AB1045">
        <v>1986</v>
      </c>
      <c r="AC1045">
        <v>1987</v>
      </c>
      <c r="AD1045">
        <v>1988</v>
      </c>
      <c r="AE1045">
        <v>1989</v>
      </c>
      <c r="AF1045">
        <v>1990</v>
      </c>
      <c r="AG1045">
        <v>1991</v>
      </c>
      <c r="AH1045">
        <v>1992</v>
      </c>
      <c r="AI1045">
        <v>1993</v>
      </c>
      <c r="AJ1045">
        <v>1994</v>
      </c>
      <c r="AK1045">
        <v>1995</v>
      </c>
      <c r="AL1045">
        <v>1996</v>
      </c>
      <c r="AM1045">
        <v>1997</v>
      </c>
      <c r="AN1045">
        <v>1998</v>
      </c>
      <c r="AO1045">
        <v>1999</v>
      </c>
      <c r="AP1045">
        <v>2000</v>
      </c>
      <c r="AQ1045">
        <v>2001</v>
      </c>
      <c r="AR1045">
        <v>2002</v>
      </c>
      <c r="AS1045">
        <v>2003</v>
      </c>
      <c r="AT1045">
        <v>2004</v>
      </c>
      <c r="AU1045">
        <v>2005</v>
      </c>
      <c r="AV1045">
        <v>2006</v>
      </c>
      <c r="AW1045">
        <v>2007</v>
      </c>
      <c r="AX1045">
        <v>2008</v>
      </c>
      <c r="AY1045">
        <v>2009</v>
      </c>
      <c r="AZ1045">
        <v>2010</v>
      </c>
      <c r="BA1045">
        <v>2011</v>
      </c>
      <c r="BB1045">
        <v>2012</v>
      </c>
      <c r="BC1045">
        <v>2013</v>
      </c>
      <c r="BD1045">
        <v>2014</v>
      </c>
      <c r="BE1045">
        <v>2015</v>
      </c>
      <c r="BF1045">
        <v>2016</v>
      </c>
      <c r="BG1045">
        <v>2017</v>
      </c>
      <c r="BH1045">
        <v>2018</v>
      </c>
      <c r="BI1045">
        <v>2019</v>
      </c>
      <c r="BJ1045">
        <v>2020</v>
      </c>
      <c r="BK1045">
        <v>2021</v>
      </c>
      <c r="BL1045">
        <v>2022</v>
      </c>
      <c r="BM1045">
        <v>2023</v>
      </c>
      <c r="BN1045">
        <v>2024</v>
      </c>
    </row>
    <row r="1046" spans="1:66" ht="15" customHeight="1" x14ac:dyDescent="0.25">
      <c r="A1046" t="s">
        <v>1251</v>
      </c>
      <c r="C1046" s="65"/>
      <c r="D1046" t="s">
        <v>458</v>
      </c>
      <c r="E1046" s="45" t="s">
        <v>459</v>
      </c>
      <c r="G1046" s="45" t="s">
        <v>459</v>
      </c>
      <c r="H1046" s="45" t="s">
        <v>1826</v>
      </c>
      <c r="I1046">
        <f t="shared" si="130"/>
        <v>1980</v>
      </c>
      <c r="J1046">
        <f t="shared" si="126"/>
        <v>2024</v>
      </c>
      <c r="K1046" s="2" t="str">
        <f t="shared" si="129"/>
        <v>-</v>
      </c>
      <c r="V1046">
        <v>1980</v>
      </c>
      <c r="W1046">
        <v>1981</v>
      </c>
      <c r="X1046">
        <v>1982</v>
      </c>
      <c r="Y1046">
        <v>1983</v>
      </c>
      <c r="Z1046">
        <v>1984</v>
      </c>
      <c r="AA1046">
        <v>1985</v>
      </c>
      <c r="AB1046">
        <v>1986</v>
      </c>
      <c r="AC1046">
        <v>1987</v>
      </c>
      <c r="AD1046">
        <v>1988</v>
      </c>
      <c r="AE1046">
        <v>1989</v>
      </c>
      <c r="AF1046">
        <v>1990</v>
      </c>
      <c r="AG1046">
        <v>1991</v>
      </c>
      <c r="AH1046">
        <v>1992</v>
      </c>
      <c r="AI1046">
        <v>1993</v>
      </c>
      <c r="AJ1046">
        <v>1994</v>
      </c>
      <c r="AK1046">
        <v>1995</v>
      </c>
      <c r="AL1046">
        <v>1996</v>
      </c>
      <c r="AM1046">
        <v>1997</v>
      </c>
      <c r="AN1046">
        <v>1998</v>
      </c>
      <c r="AO1046">
        <v>1999</v>
      </c>
      <c r="AP1046">
        <v>2000</v>
      </c>
      <c r="AQ1046">
        <v>2001</v>
      </c>
      <c r="AR1046">
        <v>2002</v>
      </c>
      <c r="AS1046">
        <v>2003</v>
      </c>
      <c r="AT1046">
        <v>2004</v>
      </c>
      <c r="AU1046">
        <v>2005</v>
      </c>
      <c r="AV1046">
        <v>2006</v>
      </c>
      <c r="AW1046">
        <v>2007</v>
      </c>
      <c r="AX1046">
        <v>2008</v>
      </c>
      <c r="AY1046">
        <v>2009</v>
      </c>
      <c r="AZ1046">
        <v>2010</v>
      </c>
      <c r="BA1046">
        <v>2011</v>
      </c>
      <c r="BB1046">
        <v>2012</v>
      </c>
      <c r="BC1046">
        <v>2013</v>
      </c>
      <c r="BD1046">
        <v>2014</v>
      </c>
      <c r="BE1046">
        <v>2015</v>
      </c>
      <c r="BF1046">
        <v>2016</v>
      </c>
      <c r="BG1046">
        <v>2017</v>
      </c>
      <c r="BH1046">
        <v>2018</v>
      </c>
      <c r="BI1046">
        <v>2019</v>
      </c>
      <c r="BJ1046">
        <v>2020</v>
      </c>
      <c r="BK1046">
        <v>2021</v>
      </c>
      <c r="BL1046">
        <v>2022</v>
      </c>
      <c r="BM1046">
        <v>2023</v>
      </c>
      <c r="BN1046">
        <v>2024</v>
      </c>
    </row>
    <row r="1047" spans="1:66" ht="15" customHeight="1" x14ac:dyDescent="0.25">
      <c r="A1047" t="s">
        <v>1251</v>
      </c>
      <c r="C1047" s="65"/>
      <c r="D1047" t="s">
        <v>460</v>
      </c>
      <c r="E1047" s="45" t="s">
        <v>461</v>
      </c>
      <c r="G1047" s="45" t="s">
        <v>1827</v>
      </c>
      <c r="H1047" s="45" t="s">
        <v>1828</v>
      </c>
      <c r="I1047">
        <f t="shared" si="130"/>
        <v>1980</v>
      </c>
      <c r="J1047">
        <f t="shared" si="126"/>
        <v>2024</v>
      </c>
      <c r="K1047" s="2" t="str">
        <f t="shared" si="129"/>
        <v>-</v>
      </c>
      <c r="V1047">
        <v>1980</v>
      </c>
      <c r="W1047">
        <v>1981</v>
      </c>
      <c r="X1047">
        <v>1982</v>
      </c>
      <c r="Y1047">
        <v>1983</v>
      </c>
      <c r="Z1047">
        <v>1984</v>
      </c>
      <c r="AA1047">
        <v>1985</v>
      </c>
      <c r="AB1047">
        <v>1986</v>
      </c>
      <c r="AC1047">
        <v>1987</v>
      </c>
      <c r="AD1047">
        <v>1988</v>
      </c>
      <c r="AE1047">
        <v>1989</v>
      </c>
      <c r="AF1047">
        <v>1990</v>
      </c>
      <c r="AG1047">
        <v>1991</v>
      </c>
      <c r="AH1047">
        <v>1992</v>
      </c>
      <c r="AI1047">
        <v>1993</v>
      </c>
      <c r="AJ1047">
        <v>1994</v>
      </c>
      <c r="AK1047">
        <v>1995</v>
      </c>
      <c r="AL1047">
        <v>1996</v>
      </c>
      <c r="AM1047">
        <v>1997</v>
      </c>
      <c r="AN1047">
        <v>1998</v>
      </c>
      <c r="AO1047">
        <v>1999</v>
      </c>
      <c r="AP1047">
        <v>2000</v>
      </c>
      <c r="AQ1047">
        <v>2001</v>
      </c>
      <c r="AR1047">
        <v>2002</v>
      </c>
      <c r="AS1047">
        <v>2003</v>
      </c>
      <c r="AT1047">
        <v>2004</v>
      </c>
      <c r="AU1047">
        <v>2005</v>
      </c>
      <c r="AV1047">
        <v>2006</v>
      </c>
      <c r="AW1047">
        <v>2007</v>
      </c>
      <c r="AX1047">
        <v>2008</v>
      </c>
      <c r="AY1047">
        <v>2009</v>
      </c>
      <c r="AZ1047">
        <v>2010</v>
      </c>
      <c r="BA1047">
        <v>2011</v>
      </c>
      <c r="BB1047">
        <v>2012</v>
      </c>
      <c r="BC1047">
        <v>2013</v>
      </c>
      <c r="BD1047">
        <v>2014</v>
      </c>
      <c r="BE1047">
        <v>2015</v>
      </c>
      <c r="BF1047">
        <v>2016</v>
      </c>
      <c r="BG1047">
        <v>2017</v>
      </c>
      <c r="BH1047">
        <v>2018</v>
      </c>
      <c r="BI1047">
        <v>2019</v>
      </c>
      <c r="BJ1047">
        <v>2020</v>
      </c>
      <c r="BK1047">
        <v>2021</v>
      </c>
      <c r="BL1047">
        <v>2022</v>
      </c>
      <c r="BM1047">
        <v>2023</v>
      </c>
      <c r="BN1047">
        <v>2024</v>
      </c>
    </row>
    <row r="1048" spans="1:66" ht="15" customHeight="1" x14ac:dyDescent="0.25">
      <c r="A1048" t="s">
        <v>1251</v>
      </c>
      <c r="C1048" s="65"/>
      <c r="D1048" t="s">
        <v>1083</v>
      </c>
      <c r="E1048" s="45" t="s">
        <v>499</v>
      </c>
      <c r="G1048" s="45"/>
      <c r="H1048" s="45"/>
      <c r="I1048">
        <f t="shared" ref="I1048:I1050" si="131">MIN(L1048:BT1048)</f>
        <v>1980</v>
      </c>
      <c r="J1048">
        <f t="shared" ref="J1048:J1050" si="132">MAX(L1048:BT1048)</f>
        <v>2024</v>
      </c>
      <c r="K1048" s="2" t="str">
        <f>IF(J1048-I1048+1-COUNTA(#REF!)=0, "-", "Yes")</f>
        <v>Yes</v>
      </c>
      <c r="V1048">
        <v>1980</v>
      </c>
      <c r="W1048">
        <v>1981</v>
      </c>
      <c r="X1048">
        <v>1982</v>
      </c>
      <c r="Y1048">
        <v>1983</v>
      </c>
      <c r="Z1048">
        <v>1984</v>
      </c>
      <c r="AA1048">
        <v>1985</v>
      </c>
      <c r="AB1048">
        <v>1986</v>
      </c>
      <c r="AC1048">
        <v>1987</v>
      </c>
      <c r="AD1048">
        <v>1988</v>
      </c>
      <c r="AE1048">
        <v>1989</v>
      </c>
      <c r="AF1048">
        <v>1990</v>
      </c>
      <c r="AG1048">
        <v>1991</v>
      </c>
      <c r="AH1048">
        <v>1992</v>
      </c>
      <c r="AI1048">
        <v>1993</v>
      </c>
      <c r="AJ1048">
        <v>1994</v>
      </c>
      <c r="AK1048">
        <v>1995</v>
      </c>
      <c r="AL1048">
        <v>1996</v>
      </c>
      <c r="AM1048">
        <v>1997</v>
      </c>
      <c r="AN1048">
        <v>1998</v>
      </c>
      <c r="AO1048">
        <v>1999</v>
      </c>
      <c r="AP1048">
        <v>2000</v>
      </c>
      <c r="AQ1048">
        <v>2001</v>
      </c>
      <c r="AR1048">
        <v>2002</v>
      </c>
      <c r="AS1048">
        <v>2003</v>
      </c>
      <c r="AT1048">
        <v>2004</v>
      </c>
      <c r="AU1048">
        <v>2005</v>
      </c>
      <c r="AV1048">
        <v>2006</v>
      </c>
      <c r="AW1048">
        <v>2007</v>
      </c>
      <c r="AX1048">
        <v>2008</v>
      </c>
      <c r="AY1048">
        <v>2009</v>
      </c>
      <c r="AZ1048">
        <v>2010</v>
      </c>
      <c r="BA1048">
        <v>2011</v>
      </c>
      <c r="BB1048">
        <v>2012</v>
      </c>
      <c r="BC1048">
        <v>2013</v>
      </c>
      <c r="BD1048">
        <v>2014</v>
      </c>
      <c r="BE1048">
        <v>2015</v>
      </c>
      <c r="BF1048">
        <v>2016</v>
      </c>
      <c r="BG1048">
        <v>2017</v>
      </c>
      <c r="BH1048">
        <v>2018</v>
      </c>
      <c r="BI1048">
        <v>2019</v>
      </c>
      <c r="BJ1048">
        <v>2020</v>
      </c>
      <c r="BK1048">
        <v>2021</v>
      </c>
      <c r="BL1048">
        <v>2022</v>
      </c>
      <c r="BM1048">
        <v>2023</v>
      </c>
      <c r="BN1048">
        <v>2024</v>
      </c>
    </row>
    <row r="1049" spans="1:66" ht="15" customHeight="1" x14ac:dyDescent="0.25">
      <c r="A1049" t="s">
        <v>1251</v>
      </c>
      <c r="C1049" s="65"/>
      <c r="D1049" t="s">
        <v>3655</v>
      </c>
      <c r="E1049" s="45" t="s">
        <v>3671</v>
      </c>
      <c r="G1049" s="45"/>
      <c r="H1049" s="45"/>
      <c r="I1049">
        <f t="shared" si="131"/>
        <v>2024</v>
      </c>
      <c r="J1049">
        <f t="shared" si="132"/>
        <v>2024</v>
      </c>
      <c r="BN1049">
        <v>2024</v>
      </c>
    </row>
    <row r="1050" spans="1:66" ht="15" customHeight="1" x14ac:dyDescent="0.25">
      <c r="A1050" t="s">
        <v>1251</v>
      </c>
      <c r="C1050" s="65"/>
      <c r="D1050" t="s">
        <v>3656</v>
      </c>
      <c r="E1050" s="45" t="s">
        <v>3672</v>
      </c>
      <c r="G1050" s="45"/>
      <c r="H1050" s="45"/>
      <c r="I1050">
        <f t="shared" si="131"/>
        <v>2024</v>
      </c>
      <c r="J1050">
        <f t="shared" si="132"/>
        <v>2024</v>
      </c>
      <c r="BN1050">
        <v>2024</v>
      </c>
    </row>
    <row r="1051" spans="1:66" ht="15" customHeight="1" x14ac:dyDescent="0.25">
      <c r="A1051" t="s">
        <v>1251</v>
      </c>
      <c r="C1051" s="65"/>
      <c r="D1051" t="s">
        <v>462</v>
      </c>
      <c r="E1051" s="45" t="s">
        <v>463</v>
      </c>
      <c r="G1051" s="45" t="s">
        <v>463</v>
      </c>
      <c r="H1051" s="45" t="s">
        <v>1829</v>
      </c>
      <c r="I1051">
        <f t="shared" si="130"/>
        <v>1980</v>
      </c>
      <c r="J1051">
        <f t="shared" si="126"/>
        <v>2024</v>
      </c>
      <c r="K1051" s="2" t="str">
        <f t="shared" si="129"/>
        <v>-</v>
      </c>
      <c r="V1051">
        <v>1980</v>
      </c>
      <c r="W1051">
        <v>1981</v>
      </c>
      <c r="X1051">
        <v>1982</v>
      </c>
      <c r="Y1051">
        <v>1983</v>
      </c>
      <c r="Z1051">
        <v>1984</v>
      </c>
      <c r="AA1051">
        <v>1985</v>
      </c>
      <c r="AB1051">
        <v>1986</v>
      </c>
      <c r="AC1051">
        <v>1987</v>
      </c>
      <c r="AD1051">
        <v>1988</v>
      </c>
      <c r="AE1051">
        <v>1989</v>
      </c>
      <c r="AF1051">
        <v>1990</v>
      </c>
      <c r="AG1051">
        <v>1991</v>
      </c>
      <c r="AH1051">
        <v>1992</v>
      </c>
      <c r="AI1051">
        <v>1993</v>
      </c>
      <c r="AJ1051">
        <v>1994</v>
      </c>
      <c r="AK1051">
        <v>1995</v>
      </c>
      <c r="AL1051">
        <v>1996</v>
      </c>
      <c r="AM1051">
        <v>1997</v>
      </c>
      <c r="AN1051">
        <v>1998</v>
      </c>
      <c r="AO1051">
        <v>1999</v>
      </c>
      <c r="AP1051">
        <v>2000</v>
      </c>
      <c r="AQ1051">
        <v>2001</v>
      </c>
      <c r="AR1051">
        <v>2002</v>
      </c>
      <c r="AS1051">
        <v>2003</v>
      </c>
      <c r="AT1051">
        <v>2004</v>
      </c>
      <c r="AU1051">
        <v>2005</v>
      </c>
      <c r="AV1051">
        <v>2006</v>
      </c>
      <c r="AW1051">
        <v>2007</v>
      </c>
      <c r="AX1051">
        <v>2008</v>
      </c>
      <c r="AY1051">
        <v>2009</v>
      </c>
      <c r="AZ1051">
        <v>2010</v>
      </c>
      <c r="BA1051">
        <v>2011</v>
      </c>
      <c r="BB1051">
        <v>2012</v>
      </c>
      <c r="BC1051">
        <v>2013</v>
      </c>
      <c r="BD1051">
        <v>2014</v>
      </c>
      <c r="BE1051">
        <v>2015</v>
      </c>
      <c r="BF1051">
        <v>2016</v>
      </c>
      <c r="BG1051">
        <v>2017</v>
      </c>
      <c r="BH1051">
        <v>2018</v>
      </c>
      <c r="BI1051">
        <v>2019</v>
      </c>
      <c r="BJ1051">
        <v>2020</v>
      </c>
      <c r="BK1051">
        <v>2021</v>
      </c>
      <c r="BL1051">
        <v>2022</v>
      </c>
      <c r="BM1051">
        <v>2023</v>
      </c>
      <c r="BN1051">
        <v>2024</v>
      </c>
    </row>
    <row r="1052" spans="1:66" ht="15" customHeight="1" x14ac:dyDescent="0.25">
      <c r="A1052" t="s">
        <v>1251</v>
      </c>
      <c r="C1052" s="65"/>
      <c r="D1052" t="s">
        <v>849</v>
      </c>
      <c r="E1052" s="45" t="s">
        <v>850</v>
      </c>
      <c r="G1052" s="45"/>
      <c r="H1052" s="45"/>
      <c r="I1052">
        <f t="shared" si="130"/>
        <v>1980</v>
      </c>
      <c r="J1052">
        <f t="shared" si="126"/>
        <v>2024</v>
      </c>
      <c r="K1052" s="2" t="str">
        <f t="shared" si="129"/>
        <v>-</v>
      </c>
      <c r="V1052">
        <v>1980</v>
      </c>
      <c r="W1052">
        <v>1981</v>
      </c>
      <c r="X1052">
        <v>1982</v>
      </c>
      <c r="Y1052">
        <v>1983</v>
      </c>
      <c r="Z1052">
        <v>1984</v>
      </c>
      <c r="AA1052">
        <v>1985</v>
      </c>
      <c r="AB1052">
        <v>1986</v>
      </c>
      <c r="AC1052">
        <v>1987</v>
      </c>
      <c r="AD1052">
        <v>1988</v>
      </c>
      <c r="AE1052">
        <v>1989</v>
      </c>
      <c r="AF1052">
        <v>1990</v>
      </c>
      <c r="AG1052">
        <v>1991</v>
      </c>
      <c r="AH1052">
        <v>1992</v>
      </c>
      <c r="AI1052">
        <v>1993</v>
      </c>
      <c r="AJ1052">
        <v>1994</v>
      </c>
      <c r="AK1052">
        <v>1995</v>
      </c>
      <c r="AL1052">
        <v>1996</v>
      </c>
      <c r="AM1052">
        <v>1997</v>
      </c>
      <c r="AN1052">
        <v>1998</v>
      </c>
      <c r="AO1052">
        <v>1999</v>
      </c>
      <c r="AP1052">
        <v>2000</v>
      </c>
      <c r="AQ1052">
        <v>2001</v>
      </c>
      <c r="AR1052">
        <v>2002</v>
      </c>
      <c r="AS1052">
        <v>2003</v>
      </c>
      <c r="AT1052">
        <v>2004</v>
      </c>
      <c r="AU1052">
        <v>2005</v>
      </c>
      <c r="AV1052">
        <v>2006</v>
      </c>
      <c r="AW1052">
        <v>2007</v>
      </c>
      <c r="AX1052">
        <v>2008</v>
      </c>
      <c r="AY1052">
        <v>2009</v>
      </c>
      <c r="AZ1052">
        <v>2010</v>
      </c>
      <c r="BA1052">
        <v>2011</v>
      </c>
      <c r="BB1052">
        <v>2012</v>
      </c>
      <c r="BC1052">
        <v>2013</v>
      </c>
      <c r="BD1052">
        <v>2014</v>
      </c>
      <c r="BE1052">
        <v>2015</v>
      </c>
      <c r="BF1052">
        <v>2016</v>
      </c>
      <c r="BG1052">
        <v>2017</v>
      </c>
      <c r="BH1052">
        <v>2018</v>
      </c>
      <c r="BI1052">
        <v>2019</v>
      </c>
      <c r="BJ1052">
        <v>2020</v>
      </c>
      <c r="BK1052">
        <v>2021</v>
      </c>
      <c r="BL1052">
        <v>2022</v>
      </c>
      <c r="BM1052">
        <v>2023</v>
      </c>
      <c r="BN1052">
        <v>2024</v>
      </c>
    </row>
    <row r="1053" spans="1:66" ht="15" customHeight="1" x14ac:dyDescent="0.25">
      <c r="A1053" t="s">
        <v>1251</v>
      </c>
      <c r="C1053" s="65"/>
      <c r="D1053" t="s">
        <v>3657</v>
      </c>
      <c r="E1053" s="45" t="s">
        <v>3673</v>
      </c>
      <c r="G1053" s="45"/>
      <c r="H1053" s="45"/>
      <c r="I1053">
        <f t="shared" ref="I1053:I1054" si="133">MIN(L1053:BT1053)</f>
        <v>2024</v>
      </c>
      <c r="J1053">
        <f t="shared" ref="J1053:J1054" si="134">MAX(L1053:BT1053)</f>
        <v>2024</v>
      </c>
      <c r="BN1053">
        <v>2024</v>
      </c>
    </row>
    <row r="1054" spans="1:66" ht="15" customHeight="1" x14ac:dyDescent="0.25">
      <c r="A1054" t="s">
        <v>1251</v>
      </c>
      <c r="C1054" s="65"/>
      <c r="D1054" t="s">
        <v>3658</v>
      </c>
      <c r="E1054" s="45" t="s">
        <v>3674</v>
      </c>
      <c r="G1054" s="45"/>
      <c r="H1054" s="45"/>
      <c r="I1054">
        <f t="shared" si="133"/>
        <v>2024</v>
      </c>
      <c r="J1054">
        <f t="shared" si="134"/>
        <v>2024</v>
      </c>
      <c r="BN1054">
        <v>2024</v>
      </c>
    </row>
    <row r="1055" spans="1:66" ht="15" customHeight="1" x14ac:dyDescent="0.25">
      <c r="A1055" t="s">
        <v>1251</v>
      </c>
      <c r="C1055" s="65"/>
      <c r="D1055" t="s">
        <v>851</v>
      </c>
      <c r="E1055" s="45" t="s">
        <v>852</v>
      </c>
      <c r="G1055" s="45"/>
      <c r="H1055" s="45"/>
      <c r="I1055">
        <f t="shared" si="130"/>
        <v>1980</v>
      </c>
      <c r="J1055">
        <f t="shared" si="126"/>
        <v>2024</v>
      </c>
      <c r="K1055" s="2" t="str">
        <f t="shared" si="129"/>
        <v>-</v>
      </c>
      <c r="V1055">
        <v>1980</v>
      </c>
      <c r="W1055">
        <v>1981</v>
      </c>
      <c r="X1055">
        <v>1982</v>
      </c>
      <c r="Y1055">
        <v>1983</v>
      </c>
      <c r="Z1055">
        <v>1984</v>
      </c>
      <c r="AA1055">
        <v>1985</v>
      </c>
      <c r="AB1055">
        <v>1986</v>
      </c>
      <c r="AC1055">
        <v>1987</v>
      </c>
      <c r="AD1055">
        <v>1988</v>
      </c>
      <c r="AE1055">
        <v>1989</v>
      </c>
      <c r="AF1055">
        <v>1990</v>
      </c>
      <c r="AG1055">
        <v>1991</v>
      </c>
      <c r="AH1055">
        <v>1992</v>
      </c>
      <c r="AI1055">
        <v>1993</v>
      </c>
      <c r="AJ1055">
        <v>1994</v>
      </c>
      <c r="AK1055">
        <v>1995</v>
      </c>
      <c r="AL1055">
        <v>1996</v>
      </c>
      <c r="AM1055">
        <v>1997</v>
      </c>
      <c r="AN1055">
        <v>1998</v>
      </c>
      <c r="AO1055">
        <v>1999</v>
      </c>
      <c r="AP1055">
        <v>2000</v>
      </c>
      <c r="AQ1055">
        <v>2001</v>
      </c>
      <c r="AR1055">
        <v>2002</v>
      </c>
      <c r="AS1055">
        <v>2003</v>
      </c>
      <c r="AT1055">
        <v>2004</v>
      </c>
      <c r="AU1055">
        <v>2005</v>
      </c>
      <c r="AV1055">
        <v>2006</v>
      </c>
      <c r="AW1055">
        <v>2007</v>
      </c>
      <c r="AX1055">
        <v>2008</v>
      </c>
      <c r="AY1055">
        <v>2009</v>
      </c>
      <c r="AZ1055">
        <v>2010</v>
      </c>
      <c r="BA1055">
        <v>2011</v>
      </c>
      <c r="BB1055">
        <v>2012</v>
      </c>
      <c r="BC1055">
        <v>2013</v>
      </c>
      <c r="BD1055">
        <v>2014</v>
      </c>
      <c r="BE1055">
        <v>2015</v>
      </c>
      <c r="BF1055">
        <v>2016</v>
      </c>
      <c r="BG1055">
        <v>2017</v>
      </c>
      <c r="BH1055">
        <v>2018</v>
      </c>
      <c r="BI1055">
        <v>2019</v>
      </c>
      <c r="BJ1055">
        <v>2020</v>
      </c>
      <c r="BK1055">
        <v>2021</v>
      </c>
      <c r="BL1055">
        <v>2022</v>
      </c>
      <c r="BM1055">
        <v>2023</v>
      </c>
      <c r="BN1055">
        <v>2024</v>
      </c>
    </row>
    <row r="1056" spans="1:66" ht="15" customHeight="1" x14ac:dyDescent="0.25">
      <c r="A1056" t="s">
        <v>1251</v>
      </c>
      <c r="C1056" s="65"/>
      <c r="D1056" t="s">
        <v>3659</v>
      </c>
      <c r="E1056" s="45" t="s">
        <v>3675</v>
      </c>
      <c r="G1056" s="45"/>
      <c r="H1056" s="45"/>
      <c r="I1056">
        <f t="shared" si="130"/>
        <v>2024</v>
      </c>
      <c r="J1056">
        <f t="shared" si="126"/>
        <v>2024</v>
      </c>
      <c r="BN1056">
        <v>2024</v>
      </c>
    </row>
    <row r="1057" spans="1:66" ht="15" customHeight="1" x14ac:dyDescent="0.25">
      <c r="A1057" t="s">
        <v>1251</v>
      </c>
      <c r="C1057" s="65"/>
      <c r="D1057" t="s">
        <v>853</v>
      </c>
      <c r="E1057" s="45" t="s">
        <v>854</v>
      </c>
      <c r="G1057" s="45"/>
      <c r="H1057" s="45"/>
      <c r="I1057">
        <f t="shared" ref="I1057:I1063" si="135">MIN(L1057:BT1057)</f>
        <v>1980</v>
      </c>
      <c r="J1057">
        <f t="shared" ref="J1057:J1063" si="136">MAX(L1057:BT1057)</f>
        <v>2024</v>
      </c>
      <c r="K1057" s="2" t="str">
        <f t="shared" ref="K1057:K1058" si="137">IF(J1057-I1057+1-COUNTA(L1057:BT1057)=0, "-", "Yes")</f>
        <v>-</v>
      </c>
      <c r="V1057">
        <v>1980</v>
      </c>
      <c r="W1057">
        <v>1981</v>
      </c>
      <c r="X1057">
        <v>1982</v>
      </c>
      <c r="Y1057">
        <v>1983</v>
      </c>
      <c r="Z1057">
        <v>1984</v>
      </c>
      <c r="AA1057">
        <v>1985</v>
      </c>
      <c r="AB1057">
        <v>1986</v>
      </c>
      <c r="AC1057">
        <v>1987</v>
      </c>
      <c r="AD1057">
        <v>1988</v>
      </c>
      <c r="AE1057">
        <v>1989</v>
      </c>
      <c r="AF1057">
        <v>1990</v>
      </c>
      <c r="AG1057">
        <v>1991</v>
      </c>
      <c r="AH1057">
        <v>1992</v>
      </c>
      <c r="AI1057">
        <v>1993</v>
      </c>
      <c r="AJ1057">
        <v>1994</v>
      </c>
      <c r="AK1057">
        <v>1995</v>
      </c>
      <c r="AL1057">
        <v>1996</v>
      </c>
      <c r="AM1057">
        <v>1997</v>
      </c>
      <c r="AN1057">
        <v>1998</v>
      </c>
      <c r="AO1057">
        <v>1999</v>
      </c>
      <c r="AP1057">
        <v>2000</v>
      </c>
      <c r="AQ1057">
        <v>2001</v>
      </c>
      <c r="AR1057">
        <v>2002</v>
      </c>
      <c r="AS1057">
        <v>2003</v>
      </c>
      <c r="AT1057">
        <v>2004</v>
      </c>
      <c r="AU1057">
        <v>2005</v>
      </c>
      <c r="AV1057">
        <v>2006</v>
      </c>
      <c r="AW1057">
        <v>2007</v>
      </c>
      <c r="AX1057">
        <v>2008</v>
      </c>
      <c r="AY1057">
        <v>2009</v>
      </c>
      <c r="AZ1057">
        <v>2010</v>
      </c>
      <c r="BA1057">
        <v>2011</v>
      </c>
      <c r="BB1057">
        <v>2012</v>
      </c>
      <c r="BC1057">
        <v>2013</v>
      </c>
      <c r="BD1057">
        <v>2014</v>
      </c>
      <c r="BE1057">
        <v>2015</v>
      </c>
      <c r="BF1057">
        <v>2016</v>
      </c>
      <c r="BG1057">
        <v>2017</v>
      </c>
      <c r="BH1057">
        <v>2018</v>
      </c>
      <c r="BI1057">
        <v>2019</v>
      </c>
      <c r="BJ1057">
        <v>2020</v>
      </c>
      <c r="BK1057">
        <v>2021</v>
      </c>
      <c r="BL1057">
        <v>2022</v>
      </c>
      <c r="BM1057">
        <v>2023</v>
      </c>
      <c r="BN1057">
        <v>2024</v>
      </c>
    </row>
    <row r="1058" spans="1:66" ht="15" customHeight="1" x14ac:dyDescent="0.25">
      <c r="A1058" t="s">
        <v>1251</v>
      </c>
      <c r="C1058" s="65"/>
      <c r="D1058" t="s">
        <v>855</v>
      </c>
      <c r="E1058" s="45" t="s">
        <v>856</v>
      </c>
      <c r="G1058" s="45"/>
      <c r="H1058" s="45"/>
      <c r="I1058">
        <f t="shared" si="135"/>
        <v>1980</v>
      </c>
      <c r="J1058">
        <f t="shared" si="136"/>
        <v>2024</v>
      </c>
      <c r="K1058" s="2" t="str">
        <f t="shared" si="137"/>
        <v>-</v>
      </c>
      <c r="V1058">
        <v>1980</v>
      </c>
      <c r="W1058">
        <v>1981</v>
      </c>
      <c r="X1058">
        <v>1982</v>
      </c>
      <c r="Y1058">
        <v>1983</v>
      </c>
      <c r="Z1058">
        <v>1984</v>
      </c>
      <c r="AA1058">
        <v>1985</v>
      </c>
      <c r="AB1058">
        <v>1986</v>
      </c>
      <c r="AC1058">
        <v>1987</v>
      </c>
      <c r="AD1058">
        <v>1988</v>
      </c>
      <c r="AE1058">
        <v>1989</v>
      </c>
      <c r="AF1058">
        <v>1990</v>
      </c>
      <c r="AG1058">
        <v>1991</v>
      </c>
      <c r="AH1058">
        <v>1992</v>
      </c>
      <c r="AI1058">
        <v>1993</v>
      </c>
      <c r="AJ1058">
        <v>1994</v>
      </c>
      <c r="AK1058">
        <v>1995</v>
      </c>
      <c r="AL1058">
        <v>1996</v>
      </c>
      <c r="AM1058">
        <v>1997</v>
      </c>
      <c r="AN1058">
        <v>1998</v>
      </c>
      <c r="AO1058">
        <v>1999</v>
      </c>
      <c r="AP1058">
        <v>2000</v>
      </c>
      <c r="AQ1058">
        <v>2001</v>
      </c>
      <c r="AR1058">
        <v>2002</v>
      </c>
      <c r="AS1058">
        <v>2003</v>
      </c>
      <c r="AT1058">
        <v>2004</v>
      </c>
      <c r="AU1058">
        <v>2005</v>
      </c>
      <c r="AV1058">
        <v>2006</v>
      </c>
      <c r="AW1058">
        <v>2007</v>
      </c>
      <c r="AX1058">
        <v>2008</v>
      </c>
      <c r="AY1058">
        <v>2009</v>
      </c>
      <c r="AZ1058">
        <v>2010</v>
      </c>
      <c r="BA1058">
        <v>2011</v>
      </c>
      <c r="BB1058">
        <v>2012</v>
      </c>
      <c r="BC1058">
        <v>2013</v>
      </c>
      <c r="BD1058">
        <v>2014</v>
      </c>
      <c r="BE1058">
        <v>2015</v>
      </c>
      <c r="BF1058">
        <v>2016</v>
      </c>
      <c r="BG1058">
        <v>2017</v>
      </c>
      <c r="BH1058">
        <v>2018</v>
      </c>
      <c r="BI1058">
        <v>2019</v>
      </c>
      <c r="BJ1058">
        <v>2020</v>
      </c>
      <c r="BK1058">
        <v>2021</v>
      </c>
      <c r="BL1058">
        <v>2022</v>
      </c>
      <c r="BM1058">
        <v>2023</v>
      </c>
      <c r="BN1058">
        <v>2024</v>
      </c>
    </row>
    <row r="1059" spans="1:66" ht="15" customHeight="1" x14ac:dyDescent="0.25">
      <c r="A1059" t="s">
        <v>1251</v>
      </c>
      <c r="C1059" s="65"/>
      <c r="D1059" t="s">
        <v>464</v>
      </c>
      <c r="E1059" s="45" t="s">
        <v>465</v>
      </c>
      <c r="G1059" s="45" t="s">
        <v>465</v>
      </c>
      <c r="H1059" s="45" t="s">
        <v>1830</v>
      </c>
      <c r="I1059">
        <f t="shared" si="135"/>
        <v>1980</v>
      </c>
      <c r="J1059">
        <f t="shared" si="136"/>
        <v>2024</v>
      </c>
      <c r="V1059">
        <v>1980</v>
      </c>
      <c r="W1059">
        <v>1981</v>
      </c>
      <c r="X1059">
        <v>1982</v>
      </c>
      <c r="Y1059">
        <v>1983</v>
      </c>
      <c r="Z1059">
        <v>1984</v>
      </c>
      <c r="AA1059">
        <v>1985</v>
      </c>
      <c r="AB1059">
        <v>1986</v>
      </c>
      <c r="AC1059">
        <v>1987</v>
      </c>
      <c r="AD1059">
        <v>1988</v>
      </c>
      <c r="AE1059">
        <v>1989</v>
      </c>
      <c r="AF1059">
        <v>1990</v>
      </c>
      <c r="AG1059">
        <v>1991</v>
      </c>
      <c r="AH1059">
        <v>1992</v>
      </c>
      <c r="AI1059">
        <v>1993</v>
      </c>
      <c r="AJ1059">
        <v>1994</v>
      </c>
      <c r="AK1059">
        <v>1995</v>
      </c>
      <c r="AL1059">
        <v>1996</v>
      </c>
      <c r="AM1059">
        <v>1997</v>
      </c>
      <c r="AN1059">
        <v>1998</v>
      </c>
      <c r="AO1059">
        <v>1999</v>
      </c>
      <c r="AP1059">
        <v>2000</v>
      </c>
      <c r="AQ1059">
        <v>2001</v>
      </c>
      <c r="AR1059">
        <v>2002</v>
      </c>
      <c r="AS1059">
        <v>2003</v>
      </c>
      <c r="AT1059">
        <v>2004</v>
      </c>
      <c r="AU1059">
        <v>2005</v>
      </c>
      <c r="AV1059">
        <v>2006</v>
      </c>
      <c r="AW1059">
        <v>2007</v>
      </c>
      <c r="AX1059">
        <v>2008</v>
      </c>
      <c r="AY1059">
        <v>2009</v>
      </c>
      <c r="AZ1059">
        <v>2010</v>
      </c>
      <c r="BA1059">
        <v>2011</v>
      </c>
      <c r="BB1059">
        <v>2012</v>
      </c>
      <c r="BC1059">
        <v>2013</v>
      </c>
      <c r="BD1059">
        <v>2014</v>
      </c>
      <c r="BE1059">
        <v>2015</v>
      </c>
      <c r="BF1059">
        <v>2016</v>
      </c>
      <c r="BG1059">
        <v>2017</v>
      </c>
      <c r="BH1059">
        <v>2018</v>
      </c>
      <c r="BI1059">
        <v>2019</v>
      </c>
      <c r="BJ1059">
        <v>2020</v>
      </c>
      <c r="BK1059">
        <v>2021</v>
      </c>
      <c r="BL1059">
        <v>2022</v>
      </c>
      <c r="BM1059">
        <v>2023</v>
      </c>
      <c r="BN1059">
        <v>2024</v>
      </c>
    </row>
    <row r="1060" spans="1:66" ht="15" customHeight="1" x14ac:dyDescent="0.25">
      <c r="A1060" t="s">
        <v>1251</v>
      </c>
      <c r="C1060" s="65"/>
      <c r="D1060" t="s">
        <v>857</v>
      </c>
      <c r="E1060" s="45" t="s">
        <v>858</v>
      </c>
      <c r="G1060" s="45"/>
      <c r="H1060" s="45"/>
      <c r="I1060">
        <f t="shared" si="135"/>
        <v>1980</v>
      </c>
      <c r="J1060">
        <f t="shared" si="136"/>
        <v>2024</v>
      </c>
      <c r="V1060">
        <v>1980</v>
      </c>
      <c r="W1060">
        <v>1981</v>
      </c>
      <c r="X1060">
        <v>1982</v>
      </c>
      <c r="Y1060">
        <v>1983</v>
      </c>
      <c r="Z1060">
        <v>1984</v>
      </c>
      <c r="AA1060">
        <v>1985</v>
      </c>
      <c r="AB1060">
        <v>1986</v>
      </c>
      <c r="AC1060">
        <v>1987</v>
      </c>
      <c r="AD1060">
        <v>1988</v>
      </c>
      <c r="AE1060">
        <v>1989</v>
      </c>
      <c r="AF1060">
        <v>1990</v>
      </c>
      <c r="AG1060">
        <v>1991</v>
      </c>
      <c r="AH1060">
        <v>1992</v>
      </c>
      <c r="AI1060">
        <v>1993</v>
      </c>
      <c r="AJ1060">
        <v>1994</v>
      </c>
      <c r="AK1060">
        <v>1995</v>
      </c>
      <c r="AL1060">
        <v>1996</v>
      </c>
      <c r="AM1060">
        <v>1997</v>
      </c>
      <c r="AN1060">
        <v>1998</v>
      </c>
      <c r="AO1060">
        <v>1999</v>
      </c>
      <c r="AP1060">
        <v>2000</v>
      </c>
      <c r="AQ1060">
        <v>2001</v>
      </c>
      <c r="AR1060">
        <v>2002</v>
      </c>
      <c r="AS1060">
        <v>2003</v>
      </c>
      <c r="AT1060">
        <v>2004</v>
      </c>
      <c r="AU1060">
        <v>2005</v>
      </c>
      <c r="AV1060">
        <v>2006</v>
      </c>
      <c r="AW1060">
        <v>2007</v>
      </c>
      <c r="AX1060">
        <v>2008</v>
      </c>
      <c r="AY1060">
        <v>2009</v>
      </c>
      <c r="AZ1060">
        <v>2010</v>
      </c>
      <c r="BA1060">
        <v>2011</v>
      </c>
      <c r="BB1060">
        <v>2012</v>
      </c>
      <c r="BC1060">
        <v>2013</v>
      </c>
      <c r="BD1060">
        <v>2014</v>
      </c>
      <c r="BE1060">
        <v>2015</v>
      </c>
      <c r="BF1060">
        <v>2016</v>
      </c>
      <c r="BG1060">
        <v>2017</v>
      </c>
      <c r="BH1060">
        <v>2018</v>
      </c>
      <c r="BI1060">
        <v>2019</v>
      </c>
      <c r="BJ1060">
        <v>2020</v>
      </c>
      <c r="BK1060">
        <v>2021</v>
      </c>
      <c r="BL1060">
        <v>2022</v>
      </c>
      <c r="BM1060">
        <v>2023</v>
      </c>
      <c r="BN1060">
        <v>2024</v>
      </c>
    </row>
    <row r="1061" spans="1:66" ht="15" customHeight="1" x14ac:dyDescent="0.25">
      <c r="A1061" t="s">
        <v>1251</v>
      </c>
      <c r="C1061" s="65"/>
      <c r="D1061" t="s">
        <v>859</v>
      </c>
      <c r="E1061" s="45" t="s">
        <v>860</v>
      </c>
      <c r="G1061" s="45"/>
      <c r="H1061" s="45"/>
      <c r="I1061">
        <f t="shared" si="135"/>
        <v>1980</v>
      </c>
      <c r="J1061">
        <f t="shared" si="136"/>
        <v>2024</v>
      </c>
      <c r="K1061" s="2" t="str">
        <f t="shared" ref="K1061" si="138">IF(J1061-I1061+1-COUNTA(L1061:BT1061)=0, "-", "Yes")</f>
        <v>-</v>
      </c>
      <c r="V1061">
        <v>1980</v>
      </c>
      <c r="W1061">
        <v>1981</v>
      </c>
      <c r="X1061">
        <v>1982</v>
      </c>
      <c r="Y1061">
        <v>1983</v>
      </c>
      <c r="Z1061">
        <v>1984</v>
      </c>
      <c r="AA1061">
        <v>1985</v>
      </c>
      <c r="AB1061">
        <v>1986</v>
      </c>
      <c r="AC1061">
        <v>1987</v>
      </c>
      <c r="AD1061">
        <v>1988</v>
      </c>
      <c r="AE1061">
        <v>1989</v>
      </c>
      <c r="AF1061">
        <v>1990</v>
      </c>
      <c r="AG1061">
        <v>1991</v>
      </c>
      <c r="AH1061">
        <v>1992</v>
      </c>
      <c r="AI1061">
        <v>1993</v>
      </c>
      <c r="AJ1061">
        <v>1994</v>
      </c>
      <c r="AK1061">
        <v>1995</v>
      </c>
      <c r="AL1061">
        <v>1996</v>
      </c>
      <c r="AM1061">
        <v>1997</v>
      </c>
      <c r="AN1061">
        <v>1998</v>
      </c>
      <c r="AO1061">
        <v>1999</v>
      </c>
      <c r="AP1061">
        <v>2000</v>
      </c>
      <c r="AQ1061">
        <v>2001</v>
      </c>
      <c r="AR1061">
        <v>2002</v>
      </c>
      <c r="AS1061">
        <v>2003</v>
      </c>
      <c r="AT1061">
        <v>2004</v>
      </c>
      <c r="AU1061">
        <v>2005</v>
      </c>
      <c r="AV1061">
        <v>2006</v>
      </c>
      <c r="AW1061">
        <v>2007</v>
      </c>
      <c r="AX1061">
        <v>2008</v>
      </c>
      <c r="AY1061">
        <v>2009</v>
      </c>
      <c r="AZ1061">
        <v>2010</v>
      </c>
      <c r="BA1061">
        <v>2011</v>
      </c>
      <c r="BB1061">
        <v>2012</v>
      </c>
      <c r="BC1061">
        <v>2013</v>
      </c>
      <c r="BD1061">
        <v>2014</v>
      </c>
      <c r="BE1061">
        <v>2015</v>
      </c>
      <c r="BF1061">
        <v>2016</v>
      </c>
      <c r="BG1061">
        <v>2017</v>
      </c>
      <c r="BH1061">
        <v>2018</v>
      </c>
      <c r="BI1061">
        <v>2019</v>
      </c>
      <c r="BJ1061">
        <v>2020</v>
      </c>
      <c r="BK1061">
        <v>2021</v>
      </c>
      <c r="BL1061">
        <v>2022</v>
      </c>
      <c r="BM1061">
        <v>2023</v>
      </c>
      <c r="BN1061">
        <v>2024</v>
      </c>
    </row>
    <row r="1062" spans="1:66" ht="15" customHeight="1" x14ac:dyDescent="0.25">
      <c r="A1062" t="s">
        <v>1251</v>
      </c>
      <c r="C1062" s="65"/>
      <c r="D1062" t="s">
        <v>861</v>
      </c>
      <c r="E1062" s="45" t="s">
        <v>501</v>
      </c>
      <c r="G1062" s="45"/>
      <c r="H1062" s="45"/>
      <c r="I1062">
        <f t="shared" si="135"/>
        <v>1980</v>
      </c>
      <c r="J1062">
        <f t="shared" si="136"/>
        <v>2024</v>
      </c>
      <c r="V1062">
        <v>1980</v>
      </c>
      <c r="W1062">
        <v>1981</v>
      </c>
      <c r="X1062">
        <v>1982</v>
      </c>
      <c r="Y1062">
        <v>1983</v>
      </c>
      <c r="Z1062">
        <v>1984</v>
      </c>
      <c r="AA1062">
        <v>1985</v>
      </c>
      <c r="AB1062">
        <v>1986</v>
      </c>
      <c r="AC1062">
        <v>1987</v>
      </c>
      <c r="AD1062">
        <v>1988</v>
      </c>
      <c r="AE1062">
        <v>1989</v>
      </c>
      <c r="AF1062">
        <v>1990</v>
      </c>
      <c r="AG1062">
        <v>1991</v>
      </c>
      <c r="AH1062">
        <v>1992</v>
      </c>
      <c r="AI1062">
        <v>1993</v>
      </c>
      <c r="AJ1062">
        <v>1994</v>
      </c>
      <c r="AK1062">
        <v>1995</v>
      </c>
      <c r="AL1062">
        <v>1996</v>
      </c>
      <c r="AM1062">
        <v>1997</v>
      </c>
      <c r="AN1062">
        <v>1998</v>
      </c>
      <c r="AO1062">
        <v>1999</v>
      </c>
      <c r="AP1062">
        <v>2000</v>
      </c>
      <c r="AQ1062">
        <v>2001</v>
      </c>
      <c r="AR1062">
        <v>2002</v>
      </c>
      <c r="AS1062">
        <v>2003</v>
      </c>
      <c r="AT1062">
        <v>2004</v>
      </c>
      <c r="AU1062">
        <v>2005</v>
      </c>
      <c r="AV1062">
        <v>2006</v>
      </c>
      <c r="AW1062">
        <v>2007</v>
      </c>
      <c r="AX1062">
        <v>2008</v>
      </c>
      <c r="AY1062">
        <v>2009</v>
      </c>
      <c r="AZ1062">
        <v>2010</v>
      </c>
      <c r="BA1062">
        <v>2011</v>
      </c>
      <c r="BB1062">
        <v>2012</v>
      </c>
      <c r="BC1062">
        <v>2013</v>
      </c>
      <c r="BD1062">
        <v>2014</v>
      </c>
      <c r="BE1062">
        <v>2015</v>
      </c>
      <c r="BF1062">
        <v>2016</v>
      </c>
      <c r="BG1062">
        <v>2017</v>
      </c>
      <c r="BH1062">
        <v>2018</v>
      </c>
      <c r="BI1062">
        <v>2019</v>
      </c>
      <c r="BJ1062">
        <v>2020</v>
      </c>
      <c r="BK1062">
        <v>2021</v>
      </c>
      <c r="BL1062">
        <v>2022</v>
      </c>
      <c r="BM1062">
        <v>2023</v>
      </c>
      <c r="BN1062">
        <v>2024</v>
      </c>
    </row>
    <row r="1063" spans="1:66" ht="15" customHeight="1" x14ac:dyDescent="0.25">
      <c r="A1063" t="s">
        <v>1251</v>
      </c>
      <c r="C1063" s="65"/>
      <c r="D1063" t="s">
        <v>3660</v>
      </c>
      <c r="E1063" s="45" t="s">
        <v>3678</v>
      </c>
      <c r="G1063" s="45"/>
      <c r="H1063" s="45"/>
      <c r="I1063">
        <f t="shared" si="135"/>
        <v>2024</v>
      </c>
      <c r="J1063">
        <f t="shared" si="136"/>
        <v>2024</v>
      </c>
      <c r="K1063" s="2" t="str">
        <f t="shared" ref="K1063:K1065" si="139">IF(J1063-I1063+1-COUNTA(L1063:BT1063)=0, "-", "Yes")</f>
        <v>-</v>
      </c>
      <c r="BN1063">
        <v>2024</v>
      </c>
    </row>
    <row r="1064" spans="1:66" ht="15" customHeight="1" x14ac:dyDescent="0.25">
      <c r="A1064" t="s">
        <v>1251</v>
      </c>
      <c r="C1064" s="65"/>
      <c r="D1064" t="s">
        <v>3661</v>
      </c>
      <c r="E1064" s="45" t="s">
        <v>3677</v>
      </c>
      <c r="G1064" s="45"/>
      <c r="H1064" s="45"/>
      <c r="I1064">
        <f t="shared" ref="I1064:I1085" si="140">MIN(L1064:BT1064)</f>
        <v>2024</v>
      </c>
      <c r="J1064">
        <f t="shared" ref="J1064:J1085" si="141">MAX(L1064:BT1064)</f>
        <v>2024</v>
      </c>
      <c r="K1064" s="2" t="str">
        <f t="shared" si="139"/>
        <v>-</v>
      </c>
      <c r="BN1064">
        <v>2024</v>
      </c>
    </row>
    <row r="1065" spans="1:66" ht="15" customHeight="1" x14ac:dyDescent="0.25">
      <c r="A1065" t="s">
        <v>1251</v>
      </c>
      <c r="C1065" s="65"/>
      <c r="D1065" t="s">
        <v>862</v>
      </c>
      <c r="E1065" s="45" t="s">
        <v>863</v>
      </c>
      <c r="G1065" s="45"/>
      <c r="H1065" s="45"/>
      <c r="I1065">
        <f t="shared" si="140"/>
        <v>1980</v>
      </c>
      <c r="J1065">
        <f t="shared" si="141"/>
        <v>2024</v>
      </c>
      <c r="K1065" s="2" t="str">
        <f t="shared" si="139"/>
        <v>-</v>
      </c>
      <c r="V1065">
        <v>1980</v>
      </c>
      <c r="W1065">
        <v>1981</v>
      </c>
      <c r="X1065">
        <v>1982</v>
      </c>
      <c r="Y1065">
        <v>1983</v>
      </c>
      <c r="Z1065">
        <v>1984</v>
      </c>
      <c r="AA1065">
        <v>1985</v>
      </c>
      <c r="AB1065">
        <v>1986</v>
      </c>
      <c r="AC1065">
        <v>1987</v>
      </c>
      <c r="AD1065">
        <v>1988</v>
      </c>
      <c r="AE1065">
        <v>1989</v>
      </c>
      <c r="AF1065">
        <v>1990</v>
      </c>
      <c r="AG1065">
        <v>1991</v>
      </c>
      <c r="AH1065">
        <v>1992</v>
      </c>
      <c r="AI1065">
        <v>1993</v>
      </c>
      <c r="AJ1065">
        <v>1994</v>
      </c>
      <c r="AK1065">
        <v>1995</v>
      </c>
      <c r="AL1065">
        <v>1996</v>
      </c>
      <c r="AM1065">
        <v>1997</v>
      </c>
      <c r="AN1065">
        <v>1998</v>
      </c>
      <c r="AO1065">
        <v>1999</v>
      </c>
      <c r="AP1065">
        <v>2000</v>
      </c>
      <c r="AQ1065">
        <v>2001</v>
      </c>
      <c r="AR1065">
        <v>2002</v>
      </c>
      <c r="AS1065">
        <v>2003</v>
      </c>
      <c r="AT1065">
        <v>2004</v>
      </c>
      <c r="AU1065">
        <v>2005</v>
      </c>
      <c r="AV1065">
        <v>2006</v>
      </c>
      <c r="AW1065">
        <v>2007</v>
      </c>
      <c r="AX1065">
        <v>2008</v>
      </c>
      <c r="AY1065">
        <v>2009</v>
      </c>
      <c r="AZ1065">
        <v>2010</v>
      </c>
      <c r="BA1065">
        <v>2011</v>
      </c>
      <c r="BB1065">
        <v>2012</v>
      </c>
      <c r="BC1065">
        <v>2013</v>
      </c>
      <c r="BD1065">
        <v>2014</v>
      </c>
      <c r="BE1065">
        <v>2015</v>
      </c>
      <c r="BF1065">
        <v>2016</v>
      </c>
      <c r="BG1065">
        <v>2017</v>
      </c>
      <c r="BH1065">
        <v>2018</v>
      </c>
      <c r="BI1065">
        <v>2019</v>
      </c>
      <c r="BJ1065">
        <v>2020</v>
      </c>
      <c r="BK1065">
        <v>2021</v>
      </c>
      <c r="BL1065">
        <v>2022</v>
      </c>
      <c r="BM1065">
        <v>2023</v>
      </c>
      <c r="BN1065">
        <v>2024</v>
      </c>
    </row>
    <row r="1066" spans="1:66" ht="15" customHeight="1" x14ac:dyDescent="0.25">
      <c r="A1066" t="s">
        <v>1251</v>
      </c>
      <c r="C1066" s="65"/>
      <c r="D1066" t="s">
        <v>466</v>
      </c>
      <c r="E1066" s="45" t="s">
        <v>467</v>
      </c>
      <c r="G1066" s="45" t="s">
        <v>467</v>
      </c>
      <c r="H1066" s="45" t="s">
        <v>1831</v>
      </c>
      <c r="I1066">
        <f t="shared" si="140"/>
        <v>1980</v>
      </c>
      <c r="J1066">
        <f t="shared" si="141"/>
        <v>2024</v>
      </c>
      <c r="V1066">
        <v>1980</v>
      </c>
      <c r="W1066">
        <v>1981</v>
      </c>
      <c r="X1066">
        <v>1982</v>
      </c>
      <c r="Y1066">
        <v>1983</v>
      </c>
      <c r="Z1066">
        <v>1984</v>
      </c>
      <c r="AA1066">
        <v>1985</v>
      </c>
      <c r="AB1066">
        <v>1986</v>
      </c>
      <c r="AC1066">
        <v>1987</v>
      </c>
      <c r="AD1066">
        <v>1988</v>
      </c>
      <c r="AE1066">
        <v>1989</v>
      </c>
      <c r="AF1066">
        <v>1990</v>
      </c>
      <c r="AG1066">
        <v>1991</v>
      </c>
      <c r="AH1066">
        <v>1992</v>
      </c>
      <c r="AI1066">
        <v>1993</v>
      </c>
      <c r="AJ1066">
        <v>1994</v>
      </c>
      <c r="AK1066">
        <v>1995</v>
      </c>
      <c r="AL1066">
        <v>1996</v>
      </c>
      <c r="AM1066">
        <v>1997</v>
      </c>
      <c r="AN1066">
        <v>1998</v>
      </c>
      <c r="AO1066">
        <v>1999</v>
      </c>
      <c r="AP1066">
        <v>2000</v>
      </c>
      <c r="AQ1066">
        <v>2001</v>
      </c>
      <c r="AR1066">
        <v>2002</v>
      </c>
      <c r="AS1066">
        <v>2003</v>
      </c>
      <c r="AT1066">
        <v>2004</v>
      </c>
      <c r="AU1066">
        <v>2005</v>
      </c>
      <c r="AV1066">
        <v>2006</v>
      </c>
      <c r="AW1066">
        <v>2007</v>
      </c>
      <c r="AX1066">
        <v>2008</v>
      </c>
      <c r="AY1066">
        <v>2009</v>
      </c>
      <c r="AZ1066">
        <v>2010</v>
      </c>
      <c r="BA1066">
        <v>2011</v>
      </c>
      <c r="BB1066">
        <v>2012</v>
      </c>
      <c r="BC1066">
        <v>2013</v>
      </c>
      <c r="BD1066">
        <v>2014</v>
      </c>
      <c r="BE1066">
        <v>2015</v>
      </c>
      <c r="BF1066">
        <v>2016</v>
      </c>
      <c r="BG1066">
        <v>2017</v>
      </c>
      <c r="BH1066">
        <v>2018</v>
      </c>
      <c r="BI1066">
        <v>2019</v>
      </c>
      <c r="BJ1066">
        <v>2020</v>
      </c>
      <c r="BK1066">
        <v>2021</v>
      </c>
      <c r="BL1066">
        <v>2022</v>
      </c>
      <c r="BM1066">
        <v>2023</v>
      </c>
      <c r="BN1066">
        <v>2024</v>
      </c>
    </row>
    <row r="1067" spans="1:66" ht="15" customHeight="1" x14ac:dyDescent="0.25">
      <c r="A1067" t="s">
        <v>1251</v>
      </c>
      <c r="C1067" s="65"/>
      <c r="D1067" t="s">
        <v>864</v>
      </c>
      <c r="E1067" s="45" t="s">
        <v>865</v>
      </c>
      <c r="G1067" s="45"/>
      <c r="H1067" s="45"/>
      <c r="I1067">
        <f t="shared" si="140"/>
        <v>1980</v>
      </c>
      <c r="J1067">
        <f t="shared" si="141"/>
        <v>2024</v>
      </c>
      <c r="V1067">
        <v>1980</v>
      </c>
      <c r="W1067">
        <v>1981</v>
      </c>
      <c r="X1067">
        <v>1982</v>
      </c>
      <c r="Y1067">
        <v>1983</v>
      </c>
      <c r="Z1067">
        <v>1984</v>
      </c>
      <c r="AA1067">
        <v>1985</v>
      </c>
      <c r="AB1067">
        <v>1986</v>
      </c>
      <c r="AC1067">
        <v>1987</v>
      </c>
      <c r="AD1067">
        <v>1988</v>
      </c>
      <c r="AE1067">
        <v>1989</v>
      </c>
      <c r="AF1067">
        <v>1990</v>
      </c>
      <c r="AG1067">
        <v>1991</v>
      </c>
      <c r="AH1067">
        <v>1992</v>
      </c>
      <c r="AI1067">
        <v>1993</v>
      </c>
      <c r="AJ1067">
        <v>1994</v>
      </c>
      <c r="AK1067">
        <v>1995</v>
      </c>
      <c r="AL1067">
        <v>1996</v>
      </c>
      <c r="AM1067">
        <v>1997</v>
      </c>
      <c r="AN1067">
        <v>1998</v>
      </c>
      <c r="AO1067">
        <v>1999</v>
      </c>
      <c r="AP1067">
        <v>2000</v>
      </c>
      <c r="AQ1067">
        <v>2001</v>
      </c>
      <c r="AR1067">
        <v>2002</v>
      </c>
      <c r="AS1067">
        <v>2003</v>
      </c>
      <c r="AT1067">
        <v>2004</v>
      </c>
      <c r="AU1067">
        <v>2005</v>
      </c>
      <c r="AV1067">
        <v>2006</v>
      </c>
      <c r="AW1067">
        <v>2007</v>
      </c>
      <c r="AX1067">
        <v>2008</v>
      </c>
      <c r="AY1067">
        <v>2009</v>
      </c>
      <c r="AZ1067">
        <v>2010</v>
      </c>
      <c r="BA1067">
        <v>2011</v>
      </c>
      <c r="BB1067">
        <v>2012</v>
      </c>
      <c r="BC1067">
        <v>2013</v>
      </c>
      <c r="BD1067">
        <v>2014</v>
      </c>
      <c r="BE1067">
        <v>2015</v>
      </c>
      <c r="BF1067">
        <v>2016</v>
      </c>
      <c r="BG1067">
        <v>2017</v>
      </c>
      <c r="BH1067">
        <v>2018</v>
      </c>
      <c r="BI1067">
        <v>2019</v>
      </c>
      <c r="BJ1067">
        <v>2020</v>
      </c>
      <c r="BK1067">
        <v>2021</v>
      </c>
      <c r="BL1067">
        <v>2022</v>
      </c>
      <c r="BM1067">
        <v>2023</v>
      </c>
      <c r="BN1067">
        <v>2024</v>
      </c>
    </row>
    <row r="1068" spans="1:66" ht="15" customHeight="1" x14ac:dyDescent="0.25">
      <c r="A1068" t="s">
        <v>1251</v>
      </c>
      <c r="C1068" s="65"/>
      <c r="D1068" t="s">
        <v>3662</v>
      </c>
      <c r="E1068" s="45" t="s">
        <v>3676</v>
      </c>
      <c r="G1068" s="45"/>
      <c r="H1068" s="45"/>
      <c r="I1068">
        <f t="shared" si="140"/>
        <v>2024</v>
      </c>
      <c r="J1068">
        <f t="shared" si="141"/>
        <v>2024</v>
      </c>
      <c r="K1068" s="2" t="str">
        <f t="shared" ref="K1068" si="142">IF(J1068-I1068+1-COUNTA(L1068:BT1068)=0, "-", "Yes")</f>
        <v>-</v>
      </c>
      <c r="BN1068">
        <v>2024</v>
      </c>
    </row>
    <row r="1069" spans="1:66" ht="15" customHeight="1" x14ac:dyDescent="0.25">
      <c r="A1069" t="s">
        <v>1251</v>
      </c>
      <c r="C1069" s="65"/>
      <c r="D1069" t="s">
        <v>468</v>
      </c>
      <c r="E1069" s="45" t="s">
        <v>469</v>
      </c>
      <c r="G1069" s="45" t="s">
        <v>469</v>
      </c>
      <c r="H1069" s="45" t="s">
        <v>1832</v>
      </c>
      <c r="I1069">
        <f t="shared" si="140"/>
        <v>1980</v>
      </c>
      <c r="J1069">
        <f t="shared" si="141"/>
        <v>2024</v>
      </c>
      <c r="V1069">
        <v>1980</v>
      </c>
      <c r="W1069">
        <v>1981</v>
      </c>
      <c r="X1069">
        <v>1982</v>
      </c>
      <c r="Y1069">
        <v>1983</v>
      </c>
      <c r="Z1069">
        <v>1984</v>
      </c>
      <c r="AA1069">
        <v>1985</v>
      </c>
      <c r="AB1069">
        <v>1986</v>
      </c>
      <c r="AC1069">
        <v>1987</v>
      </c>
      <c r="AD1069">
        <v>1988</v>
      </c>
      <c r="AE1069">
        <v>1989</v>
      </c>
      <c r="AF1069">
        <v>1990</v>
      </c>
      <c r="AG1069">
        <v>1991</v>
      </c>
      <c r="AH1069">
        <v>1992</v>
      </c>
      <c r="AI1069">
        <v>1993</v>
      </c>
      <c r="AJ1069">
        <v>1994</v>
      </c>
      <c r="AK1069">
        <v>1995</v>
      </c>
      <c r="AL1069">
        <v>1996</v>
      </c>
      <c r="AM1069">
        <v>1997</v>
      </c>
      <c r="AN1069">
        <v>1998</v>
      </c>
      <c r="AO1069">
        <v>1999</v>
      </c>
      <c r="AP1069">
        <v>2000</v>
      </c>
      <c r="AQ1069">
        <v>2001</v>
      </c>
      <c r="AR1069">
        <v>2002</v>
      </c>
      <c r="AS1069">
        <v>2003</v>
      </c>
      <c r="AT1069">
        <v>2004</v>
      </c>
      <c r="AU1069">
        <v>2005</v>
      </c>
      <c r="AV1069">
        <v>2006</v>
      </c>
      <c r="AW1069">
        <v>2007</v>
      </c>
      <c r="AX1069">
        <v>2008</v>
      </c>
      <c r="AY1069">
        <v>2009</v>
      </c>
      <c r="AZ1069">
        <v>2010</v>
      </c>
      <c r="BA1069">
        <v>2011</v>
      </c>
      <c r="BB1069">
        <v>2012</v>
      </c>
      <c r="BC1069">
        <v>2013</v>
      </c>
      <c r="BD1069">
        <v>2014</v>
      </c>
      <c r="BE1069">
        <v>2015</v>
      </c>
      <c r="BF1069">
        <v>2016</v>
      </c>
      <c r="BG1069">
        <v>2017</v>
      </c>
      <c r="BH1069">
        <v>2018</v>
      </c>
      <c r="BI1069">
        <v>2019</v>
      </c>
      <c r="BJ1069">
        <v>2020</v>
      </c>
      <c r="BK1069">
        <v>2021</v>
      </c>
      <c r="BL1069">
        <v>2022</v>
      </c>
      <c r="BM1069">
        <v>2023</v>
      </c>
      <c r="BN1069">
        <v>2024</v>
      </c>
    </row>
    <row r="1070" spans="1:66" ht="15" customHeight="1" x14ac:dyDescent="0.25">
      <c r="A1070" t="s">
        <v>1251</v>
      </c>
      <c r="C1070" s="65"/>
      <c r="D1070" t="s">
        <v>2898</v>
      </c>
      <c r="E1070" s="45" t="s">
        <v>2899</v>
      </c>
      <c r="G1070" s="45" t="s">
        <v>2899</v>
      </c>
      <c r="H1070" s="45" t="s">
        <v>2900</v>
      </c>
      <c r="I1070">
        <f t="shared" si="140"/>
        <v>2020</v>
      </c>
      <c r="J1070">
        <f t="shared" si="141"/>
        <v>2024</v>
      </c>
      <c r="K1070" s="2" t="str">
        <f t="shared" ref="K1070:K1072" si="143">IF(J1070-I1070+1-COUNTA(L1070:BT1070)=0, "-", "Yes")</f>
        <v>-</v>
      </c>
      <c r="BJ1070">
        <v>2020</v>
      </c>
      <c r="BK1070">
        <v>2021</v>
      </c>
      <c r="BL1070">
        <v>2022</v>
      </c>
      <c r="BM1070">
        <v>2023</v>
      </c>
      <c r="BN1070">
        <v>2024</v>
      </c>
    </row>
    <row r="1071" spans="1:66" ht="15" customHeight="1" x14ac:dyDescent="0.25">
      <c r="A1071" t="s">
        <v>1251</v>
      </c>
      <c r="C1071" s="65"/>
      <c r="D1071" t="s">
        <v>470</v>
      </c>
      <c r="E1071" s="45" t="s">
        <v>471</v>
      </c>
      <c r="G1071" s="45" t="s">
        <v>1833</v>
      </c>
      <c r="H1071" s="45" t="s">
        <v>1834</v>
      </c>
      <c r="I1071">
        <f t="shared" si="140"/>
        <v>1980</v>
      </c>
      <c r="J1071">
        <f t="shared" si="141"/>
        <v>2024</v>
      </c>
      <c r="K1071" s="2" t="str">
        <f t="shared" si="143"/>
        <v>-</v>
      </c>
      <c r="V1071">
        <v>1980</v>
      </c>
      <c r="W1071">
        <v>1981</v>
      </c>
      <c r="X1071">
        <v>1982</v>
      </c>
      <c r="Y1071">
        <v>1983</v>
      </c>
      <c r="Z1071">
        <v>1984</v>
      </c>
      <c r="AA1071">
        <v>1985</v>
      </c>
      <c r="AB1071">
        <v>1986</v>
      </c>
      <c r="AC1071">
        <v>1987</v>
      </c>
      <c r="AD1071">
        <v>1988</v>
      </c>
      <c r="AE1071">
        <v>1989</v>
      </c>
      <c r="AF1071">
        <v>1990</v>
      </c>
      <c r="AG1071">
        <v>1991</v>
      </c>
      <c r="AH1071">
        <v>1992</v>
      </c>
      <c r="AI1071">
        <v>1993</v>
      </c>
      <c r="AJ1071">
        <v>1994</v>
      </c>
      <c r="AK1071">
        <v>1995</v>
      </c>
      <c r="AL1071">
        <v>1996</v>
      </c>
      <c r="AM1071">
        <v>1997</v>
      </c>
      <c r="AN1071">
        <v>1998</v>
      </c>
      <c r="AO1071">
        <v>1999</v>
      </c>
      <c r="AP1071">
        <v>2000</v>
      </c>
      <c r="AQ1071">
        <v>2001</v>
      </c>
      <c r="AR1071">
        <v>2002</v>
      </c>
      <c r="AS1071">
        <v>2003</v>
      </c>
      <c r="AT1071">
        <v>2004</v>
      </c>
      <c r="AU1071">
        <v>2005</v>
      </c>
      <c r="AV1071">
        <v>2006</v>
      </c>
      <c r="AW1071">
        <v>2007</v>
      </c>
      <c r="AX1071">
        <v>2008</v>
      </c>
      <c r="AY1071">
        <v>2009</v>
      </c>
      <c r="AZ1071">
        <v>2010</v>
      </c>
      <c r="BA1071">
        <v>2011</v>
      </c>
      <c r="BB1071">
        <v>2012</v>
      </c>
      <c r="BC1071">
        <v>2013</v>
      </c>
      <c r="BD1071">
        <v>2014</v>
      </c>
      <c r="BE1071">
        <v>2015</v>
      </c>
      <c r="BF1071">
        <v>2016</v>
      </c>
      <c r="BG1071">
        <v>2017</v>
      </c>
      <c r="BH1071">
        <v>2018</v>
      </c>
      <c r="BI1071">
        <v>2019</v>
      </c>
      <c r="BJ1071">
        <v>2020</v>
      </c>
      <c r="BK1071">
        <v>2021</v>
      </c>
      <c r="BL1071">
        <v>2022</v>
      </c>
      <c r="BM1071">
        <v>2023</v>
      </c>
      <c r="BN1071">
        <v>2024</v>
      </c>
    </row>
    <row r="1072" spans="1:66" ht="15" customHeight="1" x14ac:dyDescent="0.25">
      <c r="A1072" t="s">
        <v>1251</v>
      </c>
      <c r="C1072" s="65"/>
      <c r="D1072" t="s">
        <v>472</v>
      </c>
      <c r="E1072" s="45" t="s">
        <v>184</v>
      </c>
      <c r="G1072" s="45" t="s">
        <v>1841</v>
      </c>
      <c r="H1072" s="45" t="s">
        <v>1842</v>
      </c>
      <c r="I1072">
        <f t="shared" si="140"/>
        <v>1980</v>
      </c>
      <c r="J1072">
        <f t="shared" si="141"/>
        <v>2024</v>
      </c>
      <c r="K1072" s="2" t="str">
        <f t="shared" si="143"/>
        <v>-</v>
      </c>
      <c r="V1072">
        <v>1980</v>
      </c>
      <c r="W1072">
        <v>1981</v>
      </c>
      <c r="X1072">
        <v>1982</v>
      </c>
      <c r="Y1072">
        <v>1983</v>
      </c>
      <c r="Z1072">
        <v>1984</v>
      </c>
      <c r="AA1072">
        <v>1985</v>
      </c>
      <c r="AB1072">
        <v>1986</v>
      </c>
      <c r="AC1072">
        <v>1987</v>
      </c>
      <c r="AD1072">
        <v>1988</v>
      </c>
      <c r="AE1072">
        <v>1989</v>
      </c>
      <c r="AF1072">
        <v>1990</v>
      </c>
      <c r="AG1072">
        <v>1991</v>
      </c>
      <c r="AH1072">
        <v>1992</v>
      </c>
      <c r="AI1072">
        <v>1993</v>
      </c>
      <c r="AJ1072">
        <v>1994</v>
      </c>
      <c r="AK1072">
        <v>1995</v>
      </c>
      <c r="AL1072">
        <v>1996</v>
      </c>
      <c r="AM1072">
        <v>1997</v>
      </c>
      <c r="AN1072">
        <v>1998</v>
      </c>
      <c r="AO1072">
        <v>1999</v>
      </c>
      <c r="AP1072">
        <v>2000</v>
      </c>
      <c r="AQ1072">
        <v>2001</v>
      </c>
      <c r="AR1072">
        <v>2002</v>
      </c>
      <c r="AS1072">
        <v>2003</v>
      </c>
      <c r="AT1072">
        <v>2004</v>
      </c>
      <c r="AU1072">
        <v>2005</v>
      </c>
      <c r="AV1072">
        <v>2006</v>
      </c>
      <c r="AW1072">
        <v>2007</v>
      </c>
      <c r="AX1072">
        <v>2008</v>
      </c>
      <c r="AY1072">
        <v>2009</v>
      </c>
      <c r="AZ1072">
        <v>2010</v>
      </c>
      <c r="BA1072">
        <v>2011</v>
      </c>
      <c r="BB1072">
        <v>2012</v>
      </c>
      <c r="BC1072">
        <v>2013</v>
      </c>
      <c r="BD1072">
        <v>2014</v>
      </c>
      <c r="BE1072">
        <v>2015</v>
      </c>
      <c r="BF1072">
        <v>2016</v>
      </c>
      <c r="BG1072">
        <v>2017</v>
      </c>
      <c r="BH1072">
        <v>2018</v>
      </c>
      <c r="BI1072">
        <v>2019</v>
      </c>
      <c r="BJ1072">
        <v>2020</v>
      </c>
      <c r="BK1072">
        <v>2021</v>
      </c>
      <c r="BL1072">
        <v>2022</v>
      </c>
      <c r="BM1072">
        <v>2023</v>
      </c>
      <c r="BN1072">
        <v>2024</v>
      </c>
    </row>
    <row r="1073" spans="1:66" ht="15" customHeight="1" x14ac:dyDescent="0.25">
      <c r="A1073" t="s">
        <v>1251</v>
      </c>
      <c r="C1073" s="65"/>
      <c r="D1073" t="s">
        <v>866</v>
      </c>
      <c r="E1073" s="45" t="s">
        <v>867</v>
      </c>
      <c r="G1073" s="45"/>
      <c r="H1073" s="45"/>
      <c r="I1073">
        <f t="shared" si="140"/>
        <v>1980</v>
      </c>
      <c r="J1073">
        <f t="shared" si="141"/>
        <v>2024</v>
      </c>
      <c r="V1073">
        <v>1980</v>
      </c>
      <c r="W1073">
        <v>1981</v>
      </c>
      <c r="X1073">
        <v>1982</v>
      </c>
      <c r="Y1073">
        <v>1983</v>
      </c>
      <c r="Z1073">
        <v>1984</v>
      </c>
      <c r="AA1073">
        <v>1985</v>
      </c>
      <c r="AB1073">
        <v>1986</v>
      </c>
      <c r="AC1073">
        <v>1987</v>
      </c>
      <c r="AD1073">
        <v>1988</v>
      </c>
      <c r="AE1073">
        <v>1989</v>
      </c>
      <c r="AF1073">
        <v>1990</v>
      </c>
      <c r="AG1073">
        <v>1991</v>
      </c>
      <c r="AH1073">
        <v>1992</v>
      </c>
      <c r="AI1073">
        <v>1993</v>
      </c>
      <c r="AJ1073">
        <v>1994</v>
      </c>
      <c r="AK1073">
        <v>1995</v>
      </c>
      <c r="AL1073">
        <v>1996</v>
      </c>
      <c r="AM1073">
        <v>1997</v>
      </c>
      <c r="AN1073">
        <v>1998</v>
      </c>
      <c r="AO1073">
        <v>1999</v>
      </c>
      <c r="AP1073">
        <v>2000</v>
      </c>
      <c r="AQ1073">
        <v>2001</v>
      </c>
      <c r="AR1073">
        <v>2002</v>
      </c>
      <c r="AS1073">
        <v>2003</v>
      </c>
      <c r="AT1073">
        <v>2004</v>
      </c>
      <c r="AU1073">
        <v>2005</v>
      </c>
      <c r="AV1073">
        <v>2006</v>
      </c>
      <c r="AW1073">
        <v>2007</v>
      </c>
      <c r="AX1073">
        <v>2008</v>
      </c>
      <c r="AY1073">
        <v>2009</v>
      </c>
      <c r="AZ1073">
        <v>2010</v>
      </c>
      <c r="BA1073">
        <v>2011</v>
      </c>
      <c r="BB1073">
        <v>2012</v>
      </c>
      <c r="BC1073">
        <v>2013</v>
      </c>
      <c r="BD1073">
        <v>2014</v>
      </c>
      <c r="BE1073">
        <v>2015</v>
      </c>
      <c r="BF1073">
        <v>2016</v>
      </c>
      <c r="BG1073">
        <v>2017</v>
      </c>
      <c r="BH1073">
        <v>2018</v>
      </c>
      <c r="BI1073">
        <v>2019</v>
      </c>
      <c r="BJ1073">
        <v>2020</v>
      </c>
      <c r="BK1073">
        <v>2021</v>
      </c>
      <c r="BL1073">
        <v>2022</v>
      </c>
      <c r="BM1073">
        <v>2023</v>
      </c>
      <c r="BN1073">
        <v>2024</v>
      </c>
    </row>
    <row r="1074" spans="1:66" ht="15" customHeight="1" x14ac:dyDescent="0.25">
      <c r="A1074" t="s">
        <v>1251</v>
      </c>
      <c r="C1074" s="65"/>
      <c r="D1074" t="s">
        <v>3663</v>
      </c>
      <c r="E1074" s="45" t="s">
        <v>3679</v>
      </c>
      <c r="G1074" s="45"/>
      <c r="H1074" s="45"/>
      <c r="I1074">
        <f t="shared" si="140"/>
        <v>2024</v>
      </c>
      <c r="J1074">
        <f t="shared" si="141"/>
        <v>2024</v>
      </c>
      <c r="BN1074">
        <v>2024</v>
      </c>
    </row>
    <row r="1075" spans="1:66" ht="15" customHeight="1" x14ac:dyDescent="0.25">
      <c r="A1075" t="s">
        <v>1251</v>
      </c>
      <c r="C1075" s="65"/>
      <c r="D1075" t="s">
        <v>868</v>
      </c>
      <c r="E1075" s="45" t="s">
        <v>869</v>
      </c>
      <c r="G1075" s="45"/>
      <c r="H1075" s="45"/>
      <c r="I1075">
        <f t="shared" si="140"/>
        <v>1980</v>
      </c>
      <c r="J1075">
        <f t="shared" si="141"/>
        <v>2024</v>
      </c>
      <c r="K1075" s="2" t="str">
        <f t="shared" ref="K1075" si="144">IF(J1075-I1075+1-COUNTA(L1075:BT1075)=0, "-", "Yes")</f>
        <v>-</v>
      </c>
      <c r="V1075">
        <v>1980</v>
      </c>
      <c r="W1075">
        <v>1981</v>
      </c>
      <c r="X1075">
        <v>1982</v>
      </c>
      <c r="Y1075">
        <v>1983</v>
      </c>
      <c r="Z1075">
        <v>1984</v>
      </c>
      <c r="AA1075">
        <v>1985</v>
      </c>
      <c r="AB1075">
        <v>1986</v>
      </c>
      <c r="AC1075">
        <v>1987</v>
      </c>
      <c r="AD1075">
        <v>1988</v>
      </c>
      <c r="AE1075">
        <v>1989</v>
      </c>
      <c r="AF1075">
        <v>1990</v>
      </c>
      <c r="AG1075">
        <v>1991</v>
      </c>
      <c r="AH1075">
        <v>1992</v>
      </c>
      <c r="AI1075">
        <v>1993</v>
      </c>
      <c r="AJ1075">
        <v>1994</v>
      </c>
      <c r="AK1075">
        <v>1995</v>
      </c>
      <c r="AL1075">
        <v>1996</v>
      </c>
      <c r="AM1075">
        <v>1997</v>
      </c>
      <c r="AN1075">
        <v>1998</v>
      </c>
      <c r="AO1075">
        <v>1999</v>
      </c>
      <c r="AP1075">
        <v>2000</v>
      </c>
      <c r="AQ1075">
        <v>2001</v>
      </c>
      <c r="AR1075">
        <v>2002</v>
      </c>
      <c r="AS1075">
        <v>2003</v>
      </c>
      <c r="AT1075">
        <v>2004</v>
      </c>
      <c r="AU1075">
        <v>2005</v>
      </c>
      <c r="AV1075">
        <v>2006</v>
      </c>
      <c r="AW1075">
        <v>2007</v>
      </c>
      <c r="AX1075">
        <v>2008</v>
      </c>
      <c r="AY1075">
        <v>2009</v>
      </c>
      <c r="AZ1075">
        <v>2010</v>
      </c>
      <c r="BA1075">
        <v>2011</v>
      </c>
      <c r="BB1075">
        <v>2012</v>
      </c>
      <c r="BC1075">
        <v>2013</v>
      </c>
      <c r="BD1075">
        <v>2014</v>
      </c>
      <c r="BE1075">
        <v>2015</v>
      </c>
      <c r="BF1075">
        <v>2016</v>
      </c>
      <c r="BG1075">
        <v>2017</v>
      </c>
      <c r="BH1075">
        <v>2018</v>
      </c>
      <c r="BI1075">
        <v>2019</v>
      </c>
      <c r="BJ1075">
        <v>2020</v>
      </c>
      <c r="BK1075">
        <v>2021</v>
      </c>
      <c r="BL1075">
        <v>2022</v>
      </c>
      <c r="BM1075">
        <v>2023</v>
      </c>
      <c r="BN1075">
        <v>2024</v>
      </c>
    </row>
    <row r="1076" spans="1:66" ht="15" customHeight="1" x14ac:dyDescent="0.25">
      <c r="A1076" t="s">
        <v>1251</v>
      </c>
      <c r="C1076" s="65"/>
      <c r="D1076" t="s">
        <v>3664</v>
      </c>
      <c r="E1076" s="45" t="s">
        <v>3680</v>
      </c>
      <c r="G1076" s="45"/>
      <c r="H1076" s="45"/>
      <c r="I1076">
        <f t="shared" si="140"/>
        <v>2024</v>
      </c>
      <c r="J1076">
        <f t="shared" si="141"/>
        <v>2024</v>
      </c>
      <c r="BN1076">
        <v>2024</v>
      </c>
    </row>
    <row r="1077" spans="1:66" ht="15" customHeight="1" x14ac:dyDescent="0.25">
      <c r="A1077" t="s">
        <v>1251</v>
      </c>
      <c r="C1077" s="65"/>
      <c r="D1077" t="s">
        <v>3665</v>
      </c>
      <c r="E1077" s="45" t="s">
        <v>1125</v>
      </c>
      <c r="G1077" s="45"/>
      <c r="H1077" s="45"/>
      <c r="I1077">
        <f t="shared" si="140"/>
        <v>2024</v>
      </c>
      <c r="J1077">
        <f t="shared" si="141"/>
        <v>2024</v>
      </c>
      <c r="K1077" s="2" t="str">
        <f t="shared" ref="K1077:K1079" si="145">IF(J1077-I1077+1-COUNTA(L1077:BT1077)=0, "-", "Yes")</f>
        <v>-</v>
      </c>
      <c r="BN1077">
        <v>2024</v>
      </c>
    </row>
    <row r="1078" spans="1:66" ht="15" customHeight="1" x14ac:dyDescent="0.25">
      <c r="A1078" t="s">
        <v>1251</v>
      </c>
      <c r="C1078" s="65"/>
      <c r="D1078" t="s">
        <v>473</v>
      </c>
      <c r="E1078" s="45" t="s">
        <v>870</v>
      </c>
      <c r="G1078" s="45" t="s">
        <v>1835</v>
      </c>
      <c r="H1078" s="45" t="s">
        <v>1836</v>
      </c>
      <c r="I1078">
        <f t="shared" si="140"/>
        <v>1980</v>
      </c>
      <c r="J1078">
        <f t="shared" si="141"/>
        <v>2024</v>
      </c>
      <c r="K1078" s="2" t="str">
        <f t="shared" si="145"/>
        <v>-</v>
      </c>
      <c r="V1078">
        <v>1980</v>
      </c>
      <c r="W1078">
        <v>1981</v>
      </c>
      <c r="X1078">
        <v>1982</v>
      </c>
      <c r="Y1078">
        <v>1983</v>
      </c>
      <c r="Z1078">
        <v>1984</v>
      </c>
      <c r="AA1078">
        <v>1985</v>
      </c>
      <c r="AB1078">
        <v>1986</v>
      </c>
      <c r="AC1078">
        <v>1987</v>
      </c>
      <c r="AD1078">
        <v>1988</v>
      </c>
      <c r="AE1078">
        <v>1989</v>
      </c>
      <c r="AF1078">
        <v>1990</v>
      </c>
      <c r="AG1078">
        <v>1991</v>
      </c>
      <c r="AH1078">
        <v>1992</v>
      </c>
      <c r="AI1078">
        <v>1993</v>
      </c>
      <c r="AJ1078">
        <v>1994</v>
      </c>
      <c r="AK1078">
        <v>1995</v>
      </c>
      <c r="AL1078">
        <v>1996</v>
      </c>
      <c r="AM1078">
        <v>1997</v>
      </c>
      <c r="AN1078">
        <v>1998</v>
      </c>
      <c r="AO1078">
        <v>1999</v>
      </c>
      <c r="AP1078">
        <v>2000</v>
      </c>
      <c r="AQ1078">
        <v>2001</v>
      </c>
      <c r="AR1078">
        <v>2002</v>
      </c>
      <c r="AS1078">
        <v>2003</v>
      </c>
      <c r="AT1078">
        <v>2004</v>
      </c>
      <c r="AU1078">
        <v>2005</v>
      </c>
      <c r="AV1078">
        <v>2006</v>
      </c>
      <c r="AW1078">
        <v>2007</v>
      </c>
      <c r="AX1078">
        <v>2008</v>
      </c>
      <c r="AY1078">
        <v>2009</v>
      </c>
      <c r="AZ1078">
        <v>2010</v>
      </c>
      <c r="BA1078">
        <v>2011</v>
      </c>
      <c r="BB1078">
        <v>2012</v>
      </c>
      <c r="BC1078">
        <v>2013</v>
      </c>
      <c r="BD1078">
        <v>2014</v>
      </c>
      <c r="BE1078">
        <v>2015</v>
      </c>
      <c r="BF1078">
        <v>2016</v>
      </c>
      <c r="BG1078">
        <v>2017</v>
      </c>
      <c r="BH1078">
        <v>2018</v>
      </c>
      <c r="BI1078">
        <v>2019</v>
      </c>
      <c r="BJ1078">
        <v>2020</v>
      </c>
      <c r="BK1078">
        <v>2021</v>
      </c>
      <c r="BL1078">
        <v>2022</v>
      </c>
      <c r="BM1078">
        <v>2023</v>
      </c>
      <c r="BN1078">
        <v>2024</v>
      </c>
    </row>
    <row r="1079" spans="1:66" ht="15" customHeight="1" x14ac:dyDescent="0.25">
      <c r="A1079" t="s">
        <v>1251</v>
      </c>
      <c r="C1079" s="65"/>
      <c r="D1079" t="s">
        <v>474</v>
      </c>
      <c r="E1079" s="45" t="s">
        <v>871</v>
      </c>
      <c r="G1079" s="45" t="s">
        <v>1837</v>
      </c>
      <c r="H1079" s="45" t="s">
        <v>1838</v>
      </c>
      <c r="I1079">
        <f t="shared" si="140"/>
        <v>1980</v>
      </c>
      <c r="J1079">
        <f t="shared" si="141"/>
        <v>2024</v>
      </c>
      <c r="K1079" s="2" t="str">
        <f t="shared" si="145"/>
        <v>-</v>
      </c>
      <c r="V1079">
        <v>1980</v>
      </c>
      <c r="W1079">
        <v>1981</v>
      </c>
      <c r="X1079">
        <v>1982</v>
      </c>
      <c r="Y1079">
        <v>1983</v>
      </c>
      <c r="Z1079">
        <v>1984</v>
      </c>
      <c r="AA1079">
        <v>1985</v>
      </c>
      <c r="AB1079">
        <v>1986</v>
      </c>
      <c r="AC1079">
        <v>1987</v>
      </c>
      <c r="AD1079">
        <v>1988</v>
      </c>
      <c r="AE1079">
        <v>1989</v>
      </c>
      <c r="AF1079">
        <v>1990</v>
      </c>
      <c r="AG1079">
        <v>1991</v>
      </c>
      <c r="AH1079">
        <v>1992</v>
      </c>
      <c r="AI1079">
        <v>1993</v>
      </c>
      <c r="AJ1079">
        <v>1994</v>
      </c>
      <c r="AK1079">
        <v>1995</v>
      </c>
      <c r="AL1079">
        <v>1996</v>
      </c>
      <c r="AM1079">
        <v>1997</v>
      </c>
      <c r="AN1079">
        <v>1998</v>
      </c>
      <c r="AO1079">
        <v>1999</v>
      </c>
      <c r="AP1079">
        <v>2000</v>
      </c>
      <c r="AQ1079">
        <v>2001</v>
      </c>
      <c r="AR1079">
        <v>2002</v>
      </c>
      <c r="AS1079">
        <v>2003</v>
      </c>
      <c r="AT1079">
        <v>2004</v>
      </c>
      <c r="AU1079">
        <v>2005</v>
      </c>
      <c r="AV1079">
        <v>2006</v>
      </c>
      <c r="AW1079">
        <v>2007</v>
      </c>
      <c r="AX1079">
        <v>2008</v>
      </c>
      <c r="AY1079">
        <v>2009</v>
      </c>
      <c r="AZ1079">
        <v>2010</v>
      </c>
      <c r="BA1079">
        <v>2011</v>
      </c>
      <c r="BB1079">
        <v>2012</v>
      </c>
      <c r="BC1079">
        <v>2013</v>
      </c>
      <c r="BD1079">
        <v>2014</v>
      </c>
      <c r="BE1079">
        <v>2015</v>
      </c>
      <c r="BF1079">
        <v>2016</v>
      </c>
      <c r="BG1079">
        <v>2017</v>
      </c>
      <c r="BH1079">
        <v>2018</v>
      </c>
      <c r="BI1079">
        <v>2019</v>
      </c>
      <c r="BJ1079">
        <v>2020</v>
      </c>
      <c r="BK1079">
        <v>2021</v>
      </c>
      <c r="BL1079">
        <v>2022</v>
      </c>
      <c r="BM1079">
        <v>2023</v>
      </c>
      <c r="BN1079">
        <v>2024</v>
      </c>
    </row>
    <row r="1080" spans="1:66" ht="15" customHeight="1" x14ac:dyDescent="0.25">
      <c r="A1080" t="s">
        <v>1251</v>
      </c>
      <c r="C1080" s="65"/>
      <c r="D1080" t="s">
        <v>3666</v>
      </c>
      <c r="E1080" s="67" t="s">
        <v>12</v>
      </c>
      <c r="G1080" s="45"/>
      <c r="H1080" s="45"/>
      <c r="I1080">
        <f t="shared" si="140"/>
        <v>2024</v>
      </c>
      <c r="J1080">
        <f t="shared" si="141"/>
        <v>2024</v>
      </c>
      <c r="BN1080">
        <v>2024</v>
      </c>
    </row>
    <row r="1081" spans="1:66" ht="15" customHeight="1" x14ac:dyDescent="0.25">
      <c r="A1081" t="s">
        <v>1251</v>
      </c>
      <c r="C1081" s="65"/>
      <c r="D1081" t="s">
        <v>3667</v>
      </c>
      <c r="E1081" s="67" t="s">
        <v>12</v>
      </c>
      <c r="G1081" s="45"/>
      <c r="H1081" s="45"/>
      <c r="I1081">
        <f t="shared" si="140"/>
        <v>2024</v>
      </c>
      <c r="J1081">
        <f t="shared" si="141"/>
        <v>2024</v>
      </c>
      <c r="BN1081">
        <v>2024</v>
      </c>
    </row>
    <row r="1082" spans="1:66" ht="15" customHeight="1" x14ac:dyDescent="0.25">
      <c r="A1082" t="s">
        <v>1251</v>
      </c>
      <c r="C1082" s="65"/>
      <c r="D1082" t="s">
        <v>3668</v>
      </c>
      <c r="E1082" s="67" t="s">
        <v>12</v>
      </c>
      <c r="G1082" s="45"/>
      <c r="H1082" s="45"/>
      <c r="I1082">
        <f t="shared" si="140"/>
        <v>2024</v>
      </c>
      <c r="J1082">
        <f t="shared" si="141"/>
        <v>2024</v>
      </c>
      <c r="K1082" s="2" t="str">
        <f t="shared" ref="K1082" si="146">IF(J1082-I1082+1-COUNTA(L1082:BT1082)=0, "-", "Yes")</f>
        <v>-</v>
      </c>
      <c r="BN1082">
        <v>2024</v>
      </c>
    </row>
    <row r="1083" spans="1:66" ht="15" customHeight="1" x14ac:dyDescent="0.25">
      <c r="A1083" t="s">
        <v>1251</v>
      </c>
      <c r="C1083" s="65"/>
      <c r="D1083" t="s">
        <v>763</v>
      </c>
      <c r="E1083" s="45" t="s">
        <v>764</v>
      </c>
      <c r="G1083" s="45"/>
      <c r="H1083" s="45"/>
      <c r="I1083">
        <f t="shared" si="140"/>
        <v>2013</v>
      </c>
      <c r="J1083">
        <f t="shared" si="141"/>
        <v>2024</v>
      </c>
      <c r="BC1083">
        <v>2013</v>
      </c>
      <c r="BD1083">
        <v>2014</v>
      </c>
      <c r="BE1083">
        <v>2015</v>
      </c>
      <c r="BF1083">
        <v>2016</v>
      </c>
      <c r="BG1083">
        <v>2017</v>
      </c>
      <c r="BH1083">
        <v>2018</v>
      </c>
      <c r="BI1083">
        <v>2019</v>
      </c>
      <c r="BJ1083">
        <v>2020</v>
      </c>
      <c r="BK1083">
        <v>2021</v>
      </c>
      <c r="BL1083">
        <v>2022</v>
      </c>
      <c r="BM1083">
        <v>2023</v>
      </c>
      <c r="BN1083">
        <v>2024</v>
      </c>
    </row>
    <row r="1084" spans="1:66" ht="15" customHeight="1" x14ac:dyDescent="0.25">
      <c r="A1084" t="s">
        <v>1251</v>
      </c>
      <c r="C1084" s="65"/>
      <c r="D1084" t="s">
        <v>765</v>
      </c>
      <c r="E1084" s="45" t="s">
        <v>766</v>
      </c>
      <c r="G1084" s="45"/>
      <c r="H1084" s="45"/>
      <c r="I1084">
        <f t="shared" si="140"/>
        <v>2013</v>
      </c>
      <c r="J1084">
        <f t="shared" si="141"/>
        <v>2024</v>
      </c>
      <c r="K1084" s="2" t="str">
        <f t="shared" ref="K1084:K1085" si="147">IF(J1084-I1084+1-COUNTA(L1084:BT1084)=0, "-", "Yes")</f>
        <v>-</v>
      </c>
      <c r="BC1084">
        <v>2013</v>
      </c>
      <c r="BD1084">
        <v>2014</v>
      </c>
      <c r="BE1084">
        <v>2015</v>
      </c>
      <c r="BF1084">
        <v>2016</v>
      </c>
      <c r="BG1084">
        <v>2017</v>
      </c>
      <c r="BH1084">
        <v>2018</v>
      </c>
      <c r="BI1084">
        <v>2019</v>
      </c>
      <c r="BJ1084">
        <v>2020</v>
      </c>
      <c r="BK1084">
        <v>2021</v>
      </c>
      <c r="BL1084">
        <v>2022</v>
      </c>
      <c r="BM1084">
        <v>2023</v>
      </c>
      <c r="BN1084">
        <v>2024</v>
      </c>
    </row>
    <row r="1085" spans="1:66" ht="15" customHeight="1" x14ac:dyDescent="0.25">
      <c r="A1085" t="s">
        <v>1251</v>
      </c>
      <c r="C1085" s="65"/>
      <c r="D1085" t="s">
        <v>475</v>
      </c>
      <c r="E1085" s="45" t="s">
        <v>476</v>
      </c>
      <c r="G1085" s="45" t="s">
        <v>1839</v>
      </c>
      <c r="H1085" s="45" t="s">
        <v>1840</v>
      </c>
      <c r="I1085">
        <f t="shared" si="140"/>
        <v>1980</v>
      </c>
      <c r="J1085">
        <f t="shared" si="141"/>
        <v>2024</v>
      </c>
      <c r="K1085" s="2" t="str">
        <f t="shared" si="147"/>
        <v>-</v>
      </c>
      <c r="V1085">
        <v>1980</v>
      </c>
      <c r="W1085">
        <v>1981</v>
      </c>
      <c r="X1085">
        <v>1982</v>
      </c>
      <c r="Y1085">
        <v>1983</v>
      </c>
      <c r="Z1085">
        <v>1984</v>
      </c>
      <c r="AA1085">
        <v>1985</v>
      </c>
      <c r="AB1085">
        <v>1986</v>
      </c>
      <c r="AC1085">
        <v>1987</v>
      </c>
      <c r="AD1085">
        <v>1988</v>
      </c>
      <c r="AE1085">
        <v>1989</v>
      </c>
      <c r="AF1085">
        <v>1990</v>
      </c>
      <c r="AG1085">
        <v>1991</v>
      </c>
      <c r="AH1085">
        <v>1992</v>
      </c>
      <c r="AI1085">
        <v>1993</v>
      </c>
      <c r="AJ1085">
        <v>1994</v>
      </c>
      <c r="AK1085">
        <v>1995</v>
      </c>
      <c r="AL1085">
        <v>1996</v>
      </c>
      <c r="AM1085">
        <v>1997</v>
      </c>
      <c r="AN1085">
        <v>1998</v>
      </c>
      <c r="AO1085">
        <v>1999</v>
      </c>
      <c r="AP1085">
        <v>2000</v>
      </c>
      <c r="AQ1085">
        <v>2001</v>
      </c>
      <c r="AR1085">
        <v>2002</v>
      </c>
      <c r="AS1085">
        <v>2003</v>
      </c>
      <c r="AT1085">
        <v>2004</v>
      </c>
      <c r="AU1085">
        <v>2005</v>
      </c>
      <c r="AV1085">
        <v>2006</v>
      </c>
      <c r="AW1085">
        <v>2007</v>
      </c>
      <c r="AX1085">
        <v>2008</v>
      </c>
      <c r="AY1085">
        <v>2009</v>
      </c>
      <c r="AZ1085">
        <v>2010</v>
      </c>
      <c r="BA1085">
        <v>2011</v>
      </c>
      <c r="BB1085">
        <v>2012</v>
      </c>
      <c r="BC1085">
        <v>2013</v>
      </c>
      <c r="BD1085">
        <v>2014</v>
      </c>
      <c r="BE1085">
        <v>2015</v>
      </c>
      <c r="BF1085">
        <v>2016</v>
      </c>
      <c r="BG1085">
        <v>2017</v>
      </c>
      <c r="BH1085">
        <v>2018</v>
      </c>
      <c r="BI1085">
        <v>2019</v>
      </c>
      <c r="BJ1085">
        <v>2020</v>
      </c>
      <c r="BK1085">
        <v>2021</v>
      </c>
      <c r="BL1085">
        <v>2022</v>
      </c>
      <c r="BM1085">
        <v>2023</v>
      </c>
      <c r="BN1085">
        <v>2024</v>
      </c>
    </row>
    <row r="1086" spans="1:66" ht="15" customHeight="1" x14ac:dyDescent="0.25">
      <c r="A1086" t="s">
        <v>1251</v>
      </c>
      <c r="C1086" s="65"/>
      <c r="D1086" t="s">
        <v>21</v>
      </c>
      <c r="E1086" s="45" t="s">
        <v>12</v>
      </c>
      <c r="F1086" s="7" t="s">
        <v>1303</v>
      </c>
      <c r="G1086" s="45" t="s">
        <v>733</v>
      </c>
      <c r="H1086" s="45" t="s">
        <v>1533</v>
      </c>
      <c r="I1086">
        <f t="shared" ref="I1086:I1164" si="148">MIN(L1086:BT1086)</f>
        <v>1980</v>
      </c>
      <c r="J1086">
        <f t="shared" si="126"/>
        <v>2024</v>
      </c>
      <c r="K1086" s="2" t="str">
        <f t="shared" si="129"/>
        <v>-</v>
      </c>
      <c r="V1086">
        <v>1980</v>
      </c>
      <c r="W1086">
        <v>1981</v>
      </c>
      <c r="X1086">
        <v>1982</v>
      </c>
      <c r="Y1086">
        <v>1983</v>
      </c>
      <c r="Z1086">
        <v>1984</v>
      </c>
      <c r="AA1086">
        <v>1985</v>
      </c>
      <c r="AB1086">
        <v>1986</v>
      </c>
      <c r="AC1086">
        <v>1987</v>
      </c>
      <c r="AD1086">
        <v>1988</v>
      </c>
      <c r="AE1086">
        <v>1989</v>
      </c>
      <c r="AF1086">
        <v>1990</v>
      </c>
      <c r="AG1086">
        <v>1991</v>
      </c>
      <c r="AH1086">
        <v>1992</v>
      </c>
      <c r="AI1086">
        <v>1993</v>
      </c>
      <c r="AJ1086">
        <v>1994</v>
      </c>
      <c r="AK1086">
        <v>1995</v>
      </c>
      <c r="AL1086">
        <v>1996</v>
      </c>
      <c r="AM1086">
        <v>1997</v>
      </c>
      <c r="AN1086">
        <v>1998</v>
      </c>
      <c r="AO1086">
        <v>1999</v>
      </c>
      <c r="AP1086">
        <v>2000</v>
      </c>
      <c r="AQ1086">
        <v>2001</v>
      </c>
      <c r="AR1086">
        <v>2002</v>
      </c>
      <c r="AS1086">
        <v>2003</v>
      </c>
      <c r="AT1086">
        <v>2004</v>
      </c>
      <c r="AU1086">
        <v>2005</v>
      </c>
      <c r="AV1086">
        <v>2006</v>
      </c>
      <c r="AW1086">
        <v>2007</v>
      </c>
      <c r="AX1086">
        <v>2008</v>
      </c>
      <c r="AY1086">
        <v>2009</v>
      </c>
      <c r="AZ1086">
        <v>2010</v>
      </c>
      <c r="BA1086">
        <v>2011</v>
      </c>
      <c r="BB1086">
        <v>2012</v>
      </c>
      <c r="BC1086">
        <v>2013</v>
      </c>
      <c r="BD1086">
        <v>2014</v>
      </c>
      <c r="BE1086">
        <v>2015</v>
      </c>
      <c r="BF1086">
        <v>2016</v>
      </c>
      <c r="BG1086">
        <v>2017</v>
      </c>
      <c r="BH1086">
        <v>2018</v>
      </c>
      <c r="BI1086">
        <v>2019</v>
      </c>
      <c r="BJ1086">
        <v>2020</v>
      </c>
      <c r="BK1086">
        <v>2021</v>
      </c>
      <c r="BL1086">
        <v>2022</v>
      </c>
      <c r="BM1086">
        <v>2023</v>
      </c>
      <c r="BN1086">
        <v>2024</v>
      </c>
    </row>
    <row r="1087" spans="1:66" ht="15" customHeight="1" x14ac:dyDescent="0.25">
      <c r="C1087" s="63"/>
      <c r="E1087" s="45"/>
      <c r="G1087" s="45"/>
      <c r="H1087" s="45"/>
    </row>
    <row r="1088" spans="1:66" ht="15" customHeight="1" x14ac:dyDescent="0.25">
      <c r="A1088" t="s">
        <v>1252</v>
      </c>
      <c r="B1088" s="1" t="str">
        <f>A1088&amp;MIN(I1088:I1092)&amp;"(-"&amp;MAX(J1088:J1092)&amp;")"</f>
        <v>KRAN1990(-2024)</v>
      </c>
      <c r="C1088" s="65"/>
      <c r="D1088" t="s">
        <v>477</v>
      </c>
      <c r="E1088" s="45" t="s">
        <v>469</v>
      </c>
      <c r="G1088" s="45" t="s">
        <v>1843</v>
      </c>
      <c r="H1088" s="45" t="s">
        <v>1844</v>
      </c>
      <c r="I1088">
        <f t="shared" si="148"/>
        <v>1990</v>
      </c>
      <c r="J1088">
        <f t="shared" si="126"/>
        <v>2024</v>
      </c>
      <c r="K1088" s="2" t="str">
        <f t="shared" si="129"/>
        <v>-</v>
      </c>
      <c r="AF1088">
        <v>1990</v>
      </c>
      <c r="AG1088">
        <v>1991</v>
      </c>
      <c r="AH1088">
        <v>1992</v>
      </c>
      <c r="AI1088">
        <v>1993</v>
      </c>
      <c r="AJ1088">
        <v>1994</v>
      </c>
      <c r="AK1088">
        <v>1995</v>
      </c>
      <c r="AL1088">
        <v>1996</v>
      </c>
      <c r="AM1088">
        <v>1997</v>
      </c>
      <c r="AN1088">
        <v>1998</v>
      </c>
      <c r="AO1088">
        <v>1999</v>
      </c>
      <c r="AP1088">
        <v>2000</v>
      </c>
      <c r="AQ1088">
        <v>2001</v>
      </c>
      <c r="AR1088">
        <v>2002</v>
      </c>
      <c r="AS1088">
        <v>2003</v>
      </c>
      <c r="AT1088">
        <v>2004</v>
      </c>
      <c r="AU1088">
        <v>2005</v>
      </c>
      <c r="AV1088">
        <v>2006</v>
      </c>
      <c r="AW1088">
        <v>2007</v>
      </c>
      <c r="AX1088">
        <v>2008</v>
      </c>
      <c r="AY1088">
        <v>2009</v>
      </c>
      <c r="AZ1088">
        <v>2010</v>
      </c>
      <c r="BA1088">
        <v>2011</v>
      </c>
      <c r="BB1088">
        <v>2012</v>
      </c>
      <c r="BC1088">
        <v>2013</v>
      </c>
      <c r="BD1088">
        <v>2014</v>
      </c>
      <c r="BE1088">
        <v>2015</v>
      </c>
      <c r="BF1088">
        <v>2016</v>
      </c>
      <c r="BG1088">
        <v>2017</v>
      </c>
      <c r="BH1088">
        <v>2018</v>
      </c>
      <c r="BI1088">
        <v>2019</v>
      </c>
      <c r="BJ1088">
        <v>2020</v>
      </c>
      <c r="BK1088">
        <v>2021</v>
      </c>
      <c r="BL1088">
        <v>2022</v>
      </c>
      <c r="BM1088">
        <v>2023</v>
      </c>
      <c r="BN1088">
        <v>2024</v>
      </c>
    </row>
    <row r="1089" spans="1:66" ht="15" customHeight="1" x14ac:dyDescent="0.25">
      <c r="A1089" t="s">
        <v>1252</v>
      </c>
      <c r="B1089" s="1"/>
      <c r="C1089" s="65"/>
      <c r="D1089" t="s">
        <v>3255</v>
      </c>
      <c r="E1089" s="45" t="s">
        <v>2899</v>
      </c>
      <c r="G1089" s="45" t="s">
        <v>3256</v>
      </c>
      <c r="H1089" s="45" t="s">
        <v>1844</v>
      </c>
      <c r="I1089">
        <f t="shared" si="148"/>
        <v>2022</v>
      </c>
      <c r="J1089">
        <f t="shared" si="126"/>
        <v>2024</v>
      </c>
      <c r="K1089" s="2" t="str">
        <f t="shared" si="129"/>
        <v>-</v>
      </c>
      <c r="BL1089">
        <v>2022</v>
      </c>
      <c r="BM1089">
        <v>2023</v>
      </c>
      <c r="BN1089">
        <v>2024</v>
      </c>
    </row>
    <row r="1090" spans="1:66" ht="15" customHeight="1" x14ac:dyDescent="0.25">
      <c r="A1090" t="s">
        <v>1252</v>
      </c>
      <c r="C1090" s="65"/>
      <c r="D1090" t="s">
        <v>478</v>
      </c>
      <c r="E1090" s="45" t="s">
        <v>872</v>
      </c>
      <c r="G1090" s="45" t="s">
        <v>1845</v>
      </c>
      <c r="H1090" s="45" t="s">
        <v>1846</v>
      </c>
      <c r="I1090">
        <f t="shared" si="148"/>
        <v>1990</v>
      </c>
      <c r="J1090">
        <f t="shared" si="126"/>
        <v>2024</v>
      </c>
      <c r="K1090" s="2" t="str">
        <f t="shared" ref="K1090:K1171" si="149">IF(J1090-I1090+1-COUNTA(L1090:BT1090)=0, "-", "Yes")</f>
        <v>-</v>
      </c>
      <c r="AF1090">
        <v>1990</v>
      </c>
      <c r="AG1090">
        <v>1991</v>
      </c>
      <c r="AH1090">
        <v>1992</v>
      </c>
      <c r="AI1090">
        <v>1993</v>
      </c>
      <c r="AJ1090">
        <v>1994</v>
      </c>
      <c r="AK1090">
        <v>1995</v>
      </c>
      <c r="AL1090">
        <v>1996</v>
      </c>
      <c r="AM1090">
        <v>1997</v>
      </c>
      <c r="AN1090">
        <v>1998</v>
      </c>
      <c r="AO1090">
        <v>1999</v>
      </c>
      <c r="AP1090">
        <v>2000</v>
      </c>
      <c r="AQ1090">
        <v>2001</v>
      </c>
      <c r="AR1090">
        <v>2002</v>
      </c>
      <c r="AS1090">
        <v>2003</v>
      </c>
      <c r="AT1090">
        <v>2004</v>
      </c>
      <c r="AU1090">
        <v>2005</v>
      </c>
      <c r="AV1090">
        <v>2006</v>
      </c>
      <c r="AW1090">
        <v>2007</v>
      </c>
      <c r="AX1090">
        <v>2008</v>
      </c>
      <c r="AY1090">
        <v>2009</v>
      </c>
      <c r="AZ1090">
        <v>2010</v>
      </c>
      <c r="BA1090">
        <v>2011</v>
      </c>
      <c r="BB1090">
        <v>2012</v>
      </c>
      <c r="BC1090">
        <v>2013</v>
      </c>
      <c r="BD1090">
        <v>2014</v>
      </c>
      <c r="BE1090">
        <v>2015</v>
      </c>
      <c r="BF1090">
        <v>2016</v>
      </c>
      <c r="BG1090">
        <v>2017</v>
      </c>
      <c r="BH1090">
        <v>2018</v>
      </c>
      <c r="BI1090">
        <v>2019</v>
      </c>
      <c r="BJ1090">
        <v>2020</v>
      </c>
      <c r="BK1090">
        <v>2021</v>
      </c>
      <c r="BL1090">
        <v>2022</v>
      </c>
      <c r="BM1090">
        <v>2023</v>
      </c>
      <c r="BN1090">
        <v>2024</v>
      </c>
    </row>
    <row r="1091" spans="1:66" ht="15" customHeight="1" x14ac:dyDescent="0.25">
      <c r="A1091" t="s">
        <v>1252</v>
      </c>
      <c r="C1091" s="65"/>
      <c r="D1091" t="s">
        <v>479</v>
      </c>
      <c r="E1091" s="45" t="s">
        <v>873</v>
      </c>
      <c r="G1091" s="45" t="s">
        <v>1847</v>
      </c>
      <c r="H1091" s="45" t="s">
        <v>1848</v>
      </c>
      <c r="I1091">
        <f t="shared" si="148"/>
        <v>1990</v>
      </c>
      <c r="J1091">
        <f t="shared" si="126"/>
        <v>2024</v>
      </c>
      <c r="K1091" s="2" t="str">
        <f t="shared" si="149"/>
        <v>-</v>
      </c>
      <c r="AF1091">
        <v>1990</v>
      </c>
      <c r="AG1091">
        <v>1991</v>
      </c>
      <c r="AH1091">
        <v>1992</v>
      </c>
      <c r="AI1091">
        <v>1993</v>
      </c>
      <c r="AJ1091">
        <v>1994</v>
      </c>
      <c r="AK1091">
        <v>1995</v>
      </c>
      <c r="AL1091">
        <v>1996</v>
      </c>
      <c r="AM1091">
        <v>1997</v>
      </c>
      <c r="AN1091">
        <v>1998</v>
      </c>
      <c r="AO1091">
        <v>1999</v>
      </c>
      <c r="AP1091">
        <v>2000</v>
      </c>
      <c r="AQ1091">
        <v>2001</v>
      </c>
      <c r="AR1091">
        <v>2002</v>
      </c>
      <c r="AS1091">
        <v>2003</v>
      </c>
      <c r="AT1091">
        <v>2004</v>
      </c>
      <c r="AU1091">
        <v>2005</v>
      </c>
      <c r="AV1091">
        <v>2006</v>
      </c>
      <c r="AW1091">
        <v>2007</v>
      </c>
      <c r="AX1091">
        <v>2008</v>
      </c>
      <c r="AY1091">
        <v>2009</v>
      </c>
      <c r="AZ1091">
        <v>2010</v>
      </c>
      <c r="BA1091">
        <v>2011</v>
      </c>
      <c r="BB1091">
        <v>2012</v>
      </c>
      <c r="BC1091">
        <v>2013</v>
      </c>
      <c r="BD1091">
        <v>2014</v>
      </c>
      <c r="BE1091">
        <v>2015</v>
      </c>
      <c r="BF1091">
        <v>2016</v>
      </c>
      <c r="BG1091">
        <v>2017</v>
      </c>
      <c r="BH1091">
        <v>2018</v>
      </c>
      <c r="BI1091">
        <v>2019</v>
      </c>
      <c r="BJ1091">
        <v>2020</v>
      </c>
      <c r="BK1091">
        <v>2021</v>
      </c>
      <c r="BL1091">
        <v>2022</v>
      </c>
      <c r="BM1091">
        <v>2023</v>
      </c>
      <c r="BN1091">
        <v>2024</v>
      </c>
    </row>
    <row r="1092" spans="1:66" ht="15" customHeight="1" x14ac:dyDescent="0.25">
      <c r="A1092" t="s">
        <v>1252</v>
      </c>
      <c r="C1092" s="65"/>
      <c r="D1092" t="s">
        <v>475</v>
      </c>
      <c r="E1092" s="45" t="s">
        <v>476</v>
      </c>
      <c r="G1092" s="45" t="s">
        <v>1839</v>
      </c>
      <c r="H1092" s="45" t="s">
        <v>1849</v>
      </c>
      <c r="I1092">
        <f t="shared" si="148"/>
        <v>1990</v>
      </c>
      <c r="J1092">
        <f t="shared" si="126"/>
        <v>2024</v>
      </c>
      <c r="K1092" s="2" t="str">
        <f t="shared" si="149"/>
        <v>-</v>
      </c>
      <c r="AF1092">
        <v>1990</v>
      </c>
      <c r="AG1092">
        <v>1991</v>
      </c>
      <c r="AH1092">
        <v>1992</v>
      </c>
      <c r="AI1092">
        <v>1993</v>
      </c>
      <c r="AJ1092">
        <v>1994</v>
      </c>
      <c r="AK1092">
        <v>1995</v>
      </c>
      <c r="AL1092">
        <v>1996</v>
      </c>
      <c r="AM1092">
        <v>1997</v>
      </c>
      <c r="AN1092">
        <v>1998</v>
      </c>
      <c r="AO1092">
        <v>1999</v>
      </c>
      <c r="AP1092">
        <v>2000</v>
      </c>
      <c r="AQ1092">
        <v>2001</v>
      </c>
      <c r="AR1092">
        <v>2002</v>
      </c>
      <c r="AS1092">
        <v>2003</v>
      </c>
      <c r="AT1092">
        <v>2004</v>
      </c>
      <c r="AU1092">
        <v>2005</v>
      </c>
      <c r="AV1092">
        <v>2006</v>
      </c>
      <c r="AW1092">
        <v>2007</v>
      </c>
      <c r="AX1092">
        <v>2008</v>
      </c>
      <c r="AY1092">
        <v>2009</v>
      </c>
      <c r="AZ1092">
        <v>2010</v>
      </c>
      <c r="BA1092">
        <v>2011</v>
      </c>
      <c r="BB1092">
        <v>2012</v>
      </c>
      <c r="BC1092">
        <v>2013</v>
      </c>
      <c r="BD1092">
        <v>2014</v>
      </c>
      <c r="BE1092">
        <v>2015</v>
      </c>
      <c r="BF1092">
        <v>2016</v>
      </c>
      <c r="BG1092">
        <v>2017</v>
      </c>
      <c r="BH1092">
        <v>2018</v>
      </c>
      <c r="BI1092">
        <v>2019</v>
      </c>
      <c r="BJ1092">
        <v>2020</v>
      </c>
      <c r="BK1092">
        <v>2021</v>
      </c>
      <c r="BL1092">
        <v>2022</v>
      </c>
      <c r="BM1092">
        <v>2023</v>
      </c>
      <c r="BN1092">
        <v>2024</v>
      </c>
    </row>
    <row r="1093" spans="1:66" ht="15" customHeight="1" x14ac:dyDescent="0.25">
      <c r="C1093" s="63"/>
      <c r="E1093" s="45"/>
      <c r="G1093" s="45"/>
      <c r="H1093" s="45"/>
    </row>
    <row r="1094" spans="1:66" ht="15" customHeight="1" x14ac:dyDescent="0.25">
      <c r="A1094" t="s">
        <v>1253</v>
      </c>
      <c r="B1094" s="1" t="str">
        <f>A1094&amp;MIN(I1094:I1121)&amp;"(-"&amp;MAX(J1094:J1121)&amp;")"</f>
        <v>KRIN1980(-2024)</v>
      </c>
      <c r="C1094" s="65"/>
      <c r="D1094" t="s">
        <v>763</v>
      </c>
      <c r="E1094" s="45" t="s">
        <v>764</v>
      </c>
      <c r="G1094" s="45"/>
      <c r="H1094" s="45"/>
      <c r="I1094">
        <f t="shared" si="148"/>
        <v>2014</v>
      </c>
      <c r="J1094">
        <f t="shared" si="126"/>
        <v>2024</v>
      </c>
      <c r="K1094" s="2" t="str">
        <f t="shared" si="149"/>
        <v>Yes</v>
      </c>
      <c r="BD1094">
        <v>2014</v>
      </c>
      <c r="BE1094">
        <v>2015</v>
      </c>
      <c r="BF1094">
        <v>2016</v>
      </c>
      <c r="BG1094">
        <v>2017</v>
      </c>
      <c r="BH1094">
        <v>2018</v>
      </c>
      <c r="BI1094">
        <v>2019</v>
      </c>
      <c r="BJ1094">
        <v>2020</v>
      </c>
      <c r="BL1094">
        <v>2022</v>
      </c>
      <c r="BM1094">
        <v>2023</v>
      </c>
      <c r="BN1094">
        <v>2024</v>
      </c>
    </row>
    <row r="1095" spans="1:66" ht="15" customHeight="1" x14ac:dyDescent="0.25">
      <c r="A1095" t="s">
        <v>1253</v>
      </c>
      <c r="C1095" s="65"/>
      <c r="D1095" t="s">
        <v>765</v>
      </c>
      <c r="E1095" s="45" t="s">
        <v>766</v>
      </c>
      <c r="G1095" s="45"/>
      <c r="H1095" s="45"/>
      <c r="I1095">
        <f t="shared" si="148"/>
        <v>2014</v>
      </c>
      <c r="J1095">
        <f t="shared" si="126"/>
        <v>2024</v>
      </c>
      <c r="K1095" s="2" t="str">
        <f t="shared" si="149"/>
        <v>Yes</v>
      </c>
      <c r="BD1095">
        <v>2014</v>
      </c>
      <c r="BE1095">
        <v>2015</v>
      </c>
      <c r="BF1095">
        <v>2016</v>
      </c>
      <c r="BG1095">
        <v>2017</v>
      </c>
      <c r="BH1095">
        <v>2018</v>
      </c>
      <c r="BI1095">
        <v>2019</v>
      </c>
      <c r="BJ1095">
        <v>2020</v>
      </c>
      <c r="BL1095">
        <v>2022</v>
      </c>
      <c r="BM1095">
        <v>2023</v>
      </c>
      <c r="BN1095">
        <v>2024</v>
      </c>
    </row>
    <row r="1096" spans="1:66" ht="15" customHeight="1" x14ac:dyDescent="0.25">
      <c r="A1096" t="s">
        <v>1253</v>
      </c>
      <c r="C1096" s="65"/>
      <c r="D1096" t="s">
        <v>3742</v>
      </c>
      <c r="E1096" s="45" t="s">
        <v>3670</v>
      </c>
      <c r="G1096" s="45"/>
      <c r="H1096" s="45"/>
      <c r="I1096">
        <f t="shared" ref="I1096" si="150">MIN(L1096:BT1096)</f>
        <v>2024</v>
      </c>
      <c r="J1096">
        <f t="shared" ref="J1096" si="151">MAX(L1096:BT1096)</f>
        <v>2024</v>
      </c>
      <c r="K1096" s="2" t="str">
        <f t="shared" ref="K1096" si="152">IF(J1096-I1096+1-COUNTA(L1096:BT1096)=0, "-", "Yes")</f>
        <v>-</v>
      </c>
      <c r="BN1096">
        <v>2024</v>
      </c>
    </row>
    <row r="1097" spans="1:66" ht="15" customHeight="1" x14ac:dyDescent="0.25">
      <c r="A1097" t="s">
        <v>1253</v>
      </c>
      <c r="C1097" s="65"/>
      <c r="D1097" t="s">
        <v>2350</v>
      </c>
      <c r="E1097" s="45" t="s">
        <v>3758</v>
      </c>
      <c r="G1097" s="45"/>
      <c r="H1097" s="45"/>
      <c r="I1097">
        <f>MIN(L1097:BT1097)</f>
        <v>2017</v>
      </c>
      <c r="J1097">
        <f>MAX(L1097:BT1097)</f>
        <v>2024</v>
      </c>
      <c r="K1097" s="2" t="str">
        <f>IF(J1097-I1097+1-COUNTA(L1097:BT1097)=0, "-", "Yes")</f>
        <v>-</v>
      </c>
      <c r="BG1097">
        <v>2017</v>
      </c>
      <c r="BH1097">
        <v>2018</v>
      </c>
      <c r="BI1097">
        <v>2019</v>
      </c>
      <c r="BJ1097">
        <v>2020</v>
      </c>
      <c r="BK1097">
        <v>2021</v>
      </c>
      <c r="BL1097">
        <v>2022</v>
      </c>
      <c r="BM1097">
        <v>2023</v>
      </c>
      <c r="BN1097">
        <v>2024</v>
      </c>
    </row>
    <row r="1098" spans="1:66" ht="15" customHeight="1" x14ac:dyDescent="0.25">
      <c r="A1098" t="s">
        <v>1253</v>
      </c>
      <c r="C1098" s="65"/>
      <c r="D1098" t="s">
        <v>3743</v>
      </c>
      <c r="E1098" s="45" t="s">
        <v>457</v>
      </c>
      <c r="G1098" s="45"/>
      <c r="H1098" s="45"/>
      <c r="I1098">
        <f t="shared" ref="I1098:I1121" si="153">MIN(L1098:BT1098)</f>
        <v>2024</v>
      </c>
      <c r="J1098">
        <f t="shared" ref="J1098:J1121" si="154">MAX(L1098:BT1098)</f>
        <v>2024</v>
      </c>
      <c r="K1098" s="2" t="str">
        <f t="shared" ref="K1098:K1121" si="155">IF(J1098-I1098+1-COUNTA(L1098:BT1098)=0, "-", "Yes")</f>
        <v>-</v>
      </c>
      <c r="BN1098">
        <v>2024</v>
      </c>
    </row>
    <row r="1099" spans="1:66" ht="15" customHeight="1" x14ac:dyDescent="0.25">
      <c r="A1099" t="s">
        <v>1253</v>
      </c>
      <c r="C1099" s="65"/>
      <c r="D1099" t="s">
        <v>3744</v>
      </c>
      <c r="E1099" s="45" t="s">
        <v>499</v>
      </c>
      <c r="G1099" s="45"/>
      <c r="H1099" s="45"/>
      <c r="I1099">
        <f t="shared" si="153"/>
        <v>2024</v>
      </c>
      <c r="J1099">
        <f t="shared" si="154"/>
        <v>2024</v>
      </c>
      <c r="K1099" s="2" t="str">
        <f t="shared" si="155"/>
        <v>-</v>
      </c>
      <c r="BN1099">
        <v>2024</v>
      </c>
    </row>
    <row r="1100" spans="1:66" ht="15" customHeight="1" x14ac:dyDescent="0.25">
      <c r="A1100" t="s">
        <v>1253</v>
      </c>
      <c r="C1100" s="65"/>
      <c r="D1100" t="s">
        <v>3745</v>
      </c>
      <c r="E1100" s="45" t="s">
        <v>3672</v>
      </c>
      <c r="G1100" s="45"/>
      <c r="H1100" s="45"/>
      <c r="I1100">
        <f t="shared" si="153"/>
        <v>2024</v>
      </c>
      <c r="J1100">
        <f t="shared" si="154"/>
        <v>2024</v>
      </c>
      <c r="K1100" s="2" t="str">
        <f t="shared" si="155"/>
        <v>-</v>
      </c>
      <c r="BN1100">
        <v>2024</v>
      </c>
    </row>
    <row r="1101" spans="1:66" ht="15" customHeight="1" x14ac:dyDescent="0.25">
      <c r="A1101" t="s">
        <v>1253</v>
      </c>
      <c r="C1101" s="65"/>
      <c r="D1101" t="s">
        <v>3746</v>
      </c>
      <c r="E1101" s="45" t="s">
        <v>3759</v>
      </c>
      <c r="G1101" s="45"/>
      <c r="H1101" s="45"/>
      <c r="I1101">
        <f t="shared" si="153"/>
        <v>2024</v>
      </c>
      <c r="J1101">
        <f t="shared" si="154"/>
        <v>2024</v>
      </c>
      <c r="K1101" s="2" t="str">
        <f t="shared" si="155"/>
        <v>-</v>
      </c>
      <c r="BN1101">
        <v>2024</v>
      </c>
    </row>
    <row r="1102" spans="1:66" ht="15" customHeight="1" x14ac:dyDescent="0.25">
      <c r="A1102" t="s">
        <v>1253</v>
      </c>
      <c r="C1102" s="65"/>
      <c r="D1102" t="s">
        <v>3747</v>
      </c>
      <c r="E1102" s="45" t="s">
        <v>3757</v>
      </c>
      <c r="G1102" s="45"/>
      <c r="H1102" s="45"/>
      <c r="I1102">
        <f t="shared" si="153"/>
        <v>2024</v>
      </c>
      <c r="J1102">
        <f t="shared" si="154"/>
        <v>2024</v>
      </c>
      <c r="K1102" s="2" t="str">
        <f t="shared" si="155"/>
        <v>-</v>
      </c>
      <c r="BN1102">
        <v>2024</v>
      </c>
    </row>
    <row r="1103" spans="1:66" ht="15" customHeight="1" x14ac:dyDescent="0.25">
      <c r="A1103" t="s">
        <v>1253</v>
      </c>
      <c r="C1103" s="65"/>
      <c r="D1103" t="s">
        <v>3748</v>
      </c>
      <c r="E1103" s="45" t="s">
        <v>3760</v>
      </c>
      <c r="G1103" s="45"/>
      <c r="H1103" s="45"/>
      <c r="I1103">
        <f t="shared" si="153"/>
        <v>2024</v>
      </c>
      <c r="J1103">
        <f t="shared" si="154"/>
        <v>2024</v>
      </c>
      <c r="K1103" s="2" t="str">
        <f t="shared" si="155"/>
        <v>-</v>
      </c>
      <c r="BN1103">
        <v>2024</v>
      </c>
    </row>
    <row r="1104" spans="1:66" ht="15" customHeight="1" x14ac:dyDescent="0.25">
      <c r="A1104" t="s">
        <v>1253</v>
      </c>
      <c r="C1104" s="65"/>
      <c r="D1104" t="s">
        <v>3749</v>
      </c>
      <c r="E1104" s="45" t="s">
        <v>3761</v>
      </c>
      <c r="G1104" s="45"/>
      <c r="H1104" s="45"/>
      <c r="I1104">
        <f t="shared" si="153"/>
        <v>2024</v>
      </c>
      <c r="J1104">
        <f t="shared" si="154"/>
        <v>2024</v>
      </c>
      <c r="K1104" s="2" t="str">
        <f t="shared" si="155"/>
        <v>-</v>
      </c>
      <c r="BN1104">
        <v>2024</v>
      </c>
    </row>
    <row r="1105" spans="1:66" ht="15" customHeight="1" x14ac:dyDescent="0.25">
      <c r="A1105" t="s">
        <v>1253</v>
      </c>
      <c r="C1105" s="65"/>
      <c r="D1105" t="s">
        <v>480</v>
      </c>
      <c r="E1105" s="45" t="s">
        <v>481</v>
      </c>
      <c r="G1105" s="45" t="s">
        <v>481</v>
      </c>
      <c r="H1105" s="45" t="s">
        <v>1850</v>
      </c>
      <c r="I1105">
        <f t="shared" si="153"/>
        <v>1980</v>
      </c>
      <c r="J1105">
        <f t="shared" si="154"/>
        <v>2024</v>
      </c>
      <c r="K1105" s="2" t="str">
        <f t="shared" si="155"/>
        <v>-</v>
      </c>
      <c r="V1105">
        <v>1980</v>
      </c>
      <c r="W1105">
        <v>1981</v>
      </c>
      <c r="X1105">
        <v>1982</v>
      </c>
      <c r="Y1105">
        <v>1983</v>
      </c>
      <c r="Z1105">
        <v>1984</v>
      </c>
      <c r="AA1105">
        <v>1985</v>
      </c>
      <c r="AB1105">
        <v>1986</v>
      </c>
      <c r="AC1105">
        <v>1987</v>
      </c>
      <c r="AD1105">
        <v>1988</v>
      </c>
      <c r="AE1105">
        <v>1989</v>
      </c>
      <c r="AF1105">
        <v>1990</v>
      </c>
      <c r="AG1105">
        <v>1991</v>
      </c>
      <c r="AH1105">
        <v>1992</v>
      </c>
      <c r="AI1105">
        <v>1993</v>
      </c>
      <c r="AJ1105">
        <v>1994</v>
      </c>
      <c r="AK1105">
        <v>1995</v>
      </c>
      <c r="AL1105">
        <v>1996</v>
      </c>
      <c r="AM1105">
        <v>1997</v>
      </c>
      <c r="AN1105">
        <v>1998</v>
      </c>
      <c r="AO1105">
        <v>1999</v>
      </c>
      <c r="AP1105">
        <v>2000</v>
      </c>
      <c r="AQ1105">
        <v>2001</v>
      </c>
      <c r="AR1105">
        <v>2002</v>
      </c>
      <c r="AS1105">
        <v>2003</v>
      </c>
      <c r="AT1105">
        <v>2004</v>
      </c>
      <c r="AU1105">
        <v>2005</v>
      </c>
      <c r="AV1105">
        <v>2006</v>
      </c>
      <c r="AW1105">
        <v>2007</v>
      </c>
      <c r="AX1105">
        <v>2008</v>
      </c>
      <c r="AY1105">
        <v>2009</v>
      </c>
      <c r="AZ1105">
        <v>2010</v>
      </c>
      <c r="BA1105">
        <v>2011</v>
      </c>
      <c r="BB1105">
        <v>2012</v>
      </c>
      <c r="BC1105">
        <v>2013</v>
      </c>
      <c r="BD1105">
        <v>2014</v>
      </c>
      <c r="BE1105">
        <v>2015</v>
      </c>
      <c r="BF1105">
        <v>2016</v>
      </c>
      <c r="BG1105">
        <v>2017</v>
      </c>
      <c r="BH1105">
        <v>2018</v>
      </c>
      <c r="BI1105">
        <v>2019</v>
      </c>
      <c r="BJ1105">
        <v>2020</v>
      </c>
      <c r="BK1105">
        <v>2021</v>
      </c>
      <c r="BL1105">
        <v>2022</v>
      </c>
      <c r="BM1105">
        <v>2023</v>
      </c>
      <c r="BN1105">
        <v>2024</v>
      </c>
    </row>
    <row r="1106" spans="1:66" ht="15" customHeight="1" x14ac:dyDescent="0.25">
      <c r="A1106" t="s">
        <v>1253</v>
      </c>
      <c r="C1106" s="65"/>
      <c r="D1106" t="s">
        <v>482</v>
      </c>
      <c r="E1106" s="45" t="s">
        <v>483</v>
      </c>
      <c r="G1106" s="45" t="s">
        <v>483</v>
      </c>
      <c r="H1106" s="45" t="s">
        <v>1851</v>
      </c>
      <c r="I1106">
        <f t="shared" si="153"/>
        <v>1980</v>
      </c>
      <c r="J1106">
        <f t="shared" si="154"/>
        <v>2024</v>
      </c>
      <c r="K1106" s="2" t="str">
        <f t="shared" si="155"/>
        <v>-</v>
      </c>
      <c r="V1106">
        <v>1980</v>
      </c>
      <c r="W1106">
        <v>1981</v>
      </c>
      <c r="X1106">
        <v>1982</v>
      </c>
      <c r="Y1106">
        <v>1983</v>
      </c>
      <c r="Z1106">
        <v>1984</v>
      </c>
      <c r="AA1106">
        <v>1985</v>
      </c>
      <c r="AB1106">
        <v>1986</v>
      </c>
      <c r="AC1106">
        <v>1987</v>
      </c>
      <c r="AD1106">
        <v>1988</v>
      </c>
      <c r="AE1106">
        <v>1989</v>
      </c>
      <c r="AF1106">
        <v>1990</v>
      </c>
      <c r="AG1106">
        <v>1991</v>
      </c>
      <c r="AH1106">
        <v>1992</v>
      </c>
      <c r="AI1106">
        <v>1993</v>
      </c>
      <c r="AJ1106">
        <v>1994</v>
      </c>
      <c r="AK1106">
        <v>1995</v>
      </c>
      <c r="AL1106">
        <v>1996</v>
      </c>
      <c r="AM1106">
        <v>1997</v>
      </c>
      <c r="AN1106">
        <v>1998</v>
      </c>
      <c r="AO1106">
        <v>1999</v>
      </c>
      <c r="AP1106">
        <v>2000</v>
      </c>
      <c r="AQ1106">
        <v>2001</v>
      </c>
      <c r="AR1106">
        <v>2002</v>
      </c>
      <c r="AS1106">
        <v>2003</v>
      </c>
      <c r="AT1106">
        <v>2004</v>
      </c>
      <c r="AU1106">
        <v>2005</v>
      </c>
      <c r="AV1106">
        <v>2006</v>
      </c>
      <c r="AW1106">
        <v>2007</v>
      </c>
      <c r="AX1106">
        <v>2008</v>
      </c>
      <c r="AY1106">
        <v>2009</v>
      </c>
      <c r="AZ1106">
        <v>2010</v>
      </c>
      <c r="BA1106">
        <v>2011</v>
      </c>
      <c r="BB1106">
        <v>2012</v>
      </c>
      <c r="BC1106">
        <v>2013</v>
      </c>
      <c r="BD1106">
        <v>2014</v>
      </c>
      <c r="BE1106">
        <v>2015</v>
      </c>
      <c r="BF1106">
        <v>2016</v>
      </c>
      <c r="BG1106">
        <v>2017</v>
      </c>
      <c r="BH1106">
        <v>2018</v>
      </c>
      <c r="BI1106">
        <v>2019</v>
      </c>
      <c r="BJ1106">
        <v>2020</v>
      </c>
      <c r="BK1106">
        <v>2021</v>
      </c>
      <c r="BL1106">
        <v>2022</v>
      </c>
      <c r="BM1106">
        <v>2023</v>
      </c>
      <c r="BN1106">
        <v>2024</v>
      </c>
    </row>
    <row r="1107" spans="1:66" ht="15" customHeight="1" x14ac:dyDescent="0.25">
      <c r="A1107" t="s">
        <v>1253</v>
      </c>
      <c r="C1107" s="65"/>
      <c r="D1107" t="s">
        <v>484</v>
      </c>
      <c r="E1107" s="45" t="s">
        <v>485</v>
      </c>
      <c r="G1107" s="45" t="s">
        <v>485</v>
      </c>
      <c r="H1107" s="45" t="s">
        <v>1852</v>
      </c>
      <c r="I1107">
        <f t="shared" si="153"/>
        <v>1980</v>
      </c>
      <c r="J1107">
        <f t="shared" si="154"/>
        <v>2024</v>
      </c>
      <c r="K1107" s="2" t="str">
        <f t="shared" si="155"/>
        <v>-</v>
      </c>
      <c r="V1107">
        <v>1980</v>
      </c>
      <c r="W1107">
        <v>1981</v>
      </c>
      <c r="X1107">
        <v>1982</v>
      </c>
      <c r="Y1107">
        <v>1983</v>
      </c>
      <c r="Z1107">
        <v>1984</v>
      </c>
      <c r="AA1107">
        <v>1985</v>
      </c>
      <c r="AB1107">
        <v>1986</v>
      </c>
      <c r="AC1107">
        <v>1987</v>
      </c>
      <c r="AD1107">
        <v>1988</v>
      </c>
      <c r="AE1107">
        <v>1989</v>
      </c>
      <c r="AF1107">
        <v>1990</v>
      </c>
      <c r="AG1107">
        <v>1991</v>
      </c>
      <c r="AH1107">
        <v>1992</v>
      </c>
      <c r="AI1107">
        <v>1993</v>
      </c>
      <c r="AJ1107">
        <v>1994</v>
      </c>
      <c r="AK1107">
        <v>1995</v>
      </c>
      <c r="AL1107">
        <v>1996</v>
      </c>
      <c r="AM1107">
        <v>1997</v>
      </c>
      <c r="AN1107">
        <v>1998</v>
      </c>
      <c r="AO1107">
        <v>1999</v>
      </c>
      <c r="AP1107">
        <v>2000</v>
      </c>
      <c r="AQ1107">
        <v>2001</v>
      </c>
      <c r="AR1107">
        <v>2002</v>
      </c>
      <c r="AS1107">
        <v>2003</v>
      </c>
      <c r="AT1107">
        <v>2004</v>
      </c>
      <c r="AU1107">
        <v>2005</v>
      </c>
      <c r="AV1107">
        <v>2006</v>
      </c>
      <c r="AW1107">
        <v>2007</v>
      </c>
      <c r="AX1107">
        <v>2008</v>
      </c>
      <c r="AY1107">
        <v>2009</v>
      </c>
      <c r="AZ1107">
        <v>2010</v>
      </c>
      <c r="BA1107">
        <v>2011</v>
      </c>
      <c r="BB1107">
        <v>2012</v>
      </c>
      <c r="BC1107">
        <v>2013</v>
      </c>
      <c r="BD1107">
        <v>2014</v>
      </c>
      <c r="BE1107">
        <v>2015</v>
      </c>
      <c r="BF1107">
        <v>2016</v>
      </c>
      <c r="BG1107">
        <v>2017</v>
      </c>
      <c r="BH1107">
        <v>2018</v>
      </c>
      <c r="BI1107">
        <v>2019</v>
      </c>
      <c r="BJ1107">
        <v>2020</v>
      </c>
      <c r="BK1107">
        <v>2021</v>
      </c>
      <c r="BL1107">
        <v>2022</v>
      </c>
      <c r="BM1107">
        <v>2023</v>
      </c>
      <c r="BN1107">
        <v>2024</v>
      </c>
    </row>
    <row r="1108" spans="1:66" ht="15" customHeight="1" x14ac:dyDescent="0.25">
      <c r="A1108" t="s">
        <v>1253</v>
      </c>
      <c r="C1108" s="65"/>
      <c r="D1108" t="s">
        <v>3750</v>
      </c>
      <c r="E1108" s="45" t="s">
        <v>3762</v>
      </c>
      <c r="G1108" s="45"/>
      <c r="H1108" s="45"/>
      <c r="I1108">
        <f t="shared" si="153"/>
        <v>2024</v>
      </c>
      <c r="J1108">
        <f t="shared" si="154"/>
        <v>2024</v>
      </c>
      <c r="K1108" s="2" t="str">
        <f t="shared" si="155"/>
        <v>-</v>
      </c>
      <c r="BN1108">
        <v>2024</v>
      </c>
    </row>
    <row r="1109" spans="1:66" ht="15" customHeight="1" x14ac:dyDescent="0.25">
      <c r="A1109" t="s">
        <v>1253</v>
      </c>
      <c r="C1109" s="65"/>
      <c r="D1109" t="s">
        <v>486</v>
      </c>
      <c r="E1109" s="45" t="s">
        <v>487</v>
      </c>
      <c r="G1109" s="45" t="s">
        <v>1853</v>
      </c>
      <c r="H1109" s="45" t="s">
        <v>1854</v>
      </c>
      <c r="I1109">
        <f t="shared" si="153"/>
        <v>1980</v>
      </c>
      <c r="J1109">
        <f t="shared" si="154"/>
        <v>2024</v>
      </c>
      <c r="K1109" s="2" t="str">
        <f t="shared" si="155"/>
        <v>-</v>
      </c>
      <c r="V1109">
        <v>1980</v>
      </c>
      <c r="W1109">
        <v>1981</v>
      </c>
      <c r="X1109">
        <v>1982</v>
      </c>
      <c r="Y1109">
        <v>1983</v>
      </c>
      <c r="Z1109">
        <v>1984</v>
      </c>
      <c r="AA1109">
        <v>1985</v>
      </c>
      <c r="AB1109">
        <v>1986</v>
      </c>
      <c r="AC1109">
        <v>1987</v>
      </c>
      <c r="AD1109">
        <v>1988</v>
      </c>
      <c r="AE1109">
        <v>1989</v>
      </c>
      <c r="AF1109">
        <v>1990</v>
      </c>
      <c r="AG1109">
        <v>1991</v>
      </c>
      <c r="AH1109">
        <v>1992</v>
      </c>
      <c r="AI1109">
        <v>1993</v>
      </c>
      <c r="AJ1109">
        <v>1994</v>
      </c>
      <c r="AK1109">
        <v>1995</v>
      </c>
      <c r="AL1109">
        <v>1996</v>
      </c>
      <c r="AM1109">
        <v>1997</v>
      </c>
      <c r="AN1109">
        <v>1998</v>
      </c>
      <c r="AO1109">
        <v>1999</v>
      </c>
      <c r="AP1109">
        <v>2000</v>
      </c>
      <c r="AQ1109">
        <v>2001</v>
      </c>
      <c r="AR1109">
        <v>2002</v>
      </c>
      <c r="AS1109">
        <v>2003</v>
      </c>
      <c r="AT1109">
        <v>2004</v>
      </c>
      <c r="AU1109">
        <v>2005</v>
      </c>
      <c r="AV1109">
        <v>2006</v>
      </c>
      <c r="AW1109">
        <v>2007</v>
      </c>
      <c r="AX1109">
        <v>2008</v>
      </c>
      <c r="AY1109">
        <v>2009</v>
      </c>
      <c r="AZ1109">
        <v>2010</v>
      </c>
      <c r="BA1109">
        <v>2011</v>
      </c>
      <c r="BB1109">
        <v>2012</v>
      </c>
      <c r="BC1109">
        <v>2013</v>
      </c>
      <c r="BD1109">
        <v>2014</v>
      </c>
      <c r="BE1109">
        <v>2015</v>
      </c>
      <c r="BF1109">
        <v>2016</v>
      </c>
      <c r="BG1109">
        <v>2017</v>
      </c>
      <c r="BH1109">
        <v>2018</v>
      </c>
      <c r="BI1109">
        <v>2019</v>
      </c>
      <c r="BJ1109">
        <v>2020</v>
      </c>
      <c r="BK1109">
        <v>2021</v>
      </c>
      <c r="BL1109">
        <v>2022</v>
      </c>
      <c r="BM1109">
        <v>2023</v>
      </c>
      <c r="BN1109">
        <v>2024</v>
      </c>
    </row>
    <row r="1110" spans="1:66" ht="15" customHeight="1" x14ac:dyDescent="0.25">
      <c r="A1110" t="s">
        <v>1253</v>
      </c>
      <c r="C1110" s="65"/>
      <c r="D1110" t="s">
        <v>3257</v>
      </c>
      <c r="E1110" s="45" t="s">
        <v>487</v>
      </c>
      <c r="G1110" s="45" t="s">
        <v>1853</v>
      </c>
      <c r="H1110" s="45" t="s">
        <v>1854</v>
      </c>
      <c r="I1110">
        <f t="shared" si="153"/>
        <v>2020</v>
      </c>
      <c r="J1110">
        <f t="shared" si="154"/>
        <v>2024</v>
      </c>
      <c r="K1110" s="2" t="str">
        <f t="shared" si="155"/>
        <v>-</v>
      </c>
      <c r="BJ1110">
        <v>2020</v>
      </c>
      <c r="BK1110">
        <v>2021</v>
      </c>
      <c r="BL1110">
        <v>2022</v>
      </c>
      <c r="BM1110">
        <v>2023</v>
      </c>
      <c r="BN1110">
        <v>2024</v>
      </c>
    </row>
    <row r="1111" spans="1:66" ht="15" customHeight="1" x14ac:dyDescent="0.25">
      <c r="A1111" t="s">
        <v>1253</v>
      </c>
      <c r="C1111" s="65"/>
      <c r="D1111" t="s">
        <v>488</v>
      </c>
      <c r="E1111" s="45" t="s">
        <v>489</v>
      </c>
      <c r="G1111" s="45" t="s">
        <v>1833</v>
      </c>
      <c r="H1111" s="45" t="s">
        <v>1855</v>
      </c>
      <c r="I1111">
        <f t="shared" si="153"/>
        <v>1980</v>
      </c>
      <c r="J1111">
        <f t="shared" si="154"/>
        <v>2024</v>
      </c>
      <c r="K1111" s="2" t="str">
        <f t="shared" si="155"/>
        <v>-</v>
      </c>
      <c r="V1111">
        <v>1980</v>
      </c>
      <c r="W1111">
        <v>1981</v>
      </c>
      <c r="X1111">
        <v>1982</v>
      </c>
      <c r="Y1111">
        <v>1983</v>
      </c>
      <c r="Z1111">
        <v>1984</v>
      </c>
      <c r="AA1111">
        <v>1985</v>
      </c>
      <c r="AB1111">
        <v>1986</v>
      </c>
      <c r="AC1111">
        <v>1987</v>
      </c>
      <c r="AD1111">
        <v>1988</v>
      </c>
      <c r="AE1111">
        <v>1989</v>
      </c>
      <c r="AF1111">
        <v>1990</v>
      </c>
      <c r="AG1111">
        <v>1991</v>
      </c>
      <c r="AH1111">
        <v>1992</v>
      </c>
      <c r="AI1111">
        <v>1993</v>
      </c>
      <c r="AJ1111">
        <v>1994</v>
      </c>
      <c r="AK1111">
        <v>1995</v>
      </c>
      <c r="AL1111">
        <v>1996</v>
      </c>
      <c r="AM1111">
        <v>1997</v>
      </c>
      <c r="AN1111">
        <v>1998</v>
      </c>
      <c r="AO1111">
        <v>1999</v>
      </c>
      <c r="AP1111">
        <v>2000</v>
      </c>
      <c r="AQ1111">
        <v>2001</v>
      </c>
      <c r="AR1111">
        <v>2002</v>
      </c>
      <c r="AS1111">
        <v>2003</v>
      </c>
      <c r="AT1111">
        <v>2004</v>
      </c>
      <c r="AU1111">
        <v>2005</v>
      </c>
      <c r="AV1111">
        <v>2006</v>
      </c>
      <c r="AW1111">
        <v>2007</v>
      </c>
      <c r="AX1111">
        <v>2008</v>
      </c>
      <c r="AY1111">
        <v>2009</v>
      </c>
      <c r="AZ1111">
        <v>2010</v>
      </c>
      <c r="BA1111">
        <v>2011</v>
      </c>
      <c r="BB1111">
        <v>2012</v>
      </c>
      <c r="BC1111">
        <v>2013</v>
      </c>
      <c r="BD1111">
        <v>2014</v>
      </c>
      <c r="BE1111">
        <v>2015</v>
      </c>
      <c r="BF1111">
        <v>2016</v>
      </c>
      <c r="BG1111">
        <v>2017</v>
      </c>
      <c r="BH1111">
        <v>2018</v>
      </c>
      <c r="BI1111">
        <v>2019</v>
      </c>
      <c r="BJ1111">
        <v>2020</v>
      </c>
      <c r="BK1111">
        <v>2021</v>
      </c>
      <c r="BL1111">
        <v>2022</v>
      </c>
      <c r="BM1111">
        <v>2023</v>
      </c>
      <c r="BN1111">
        <v>2024</v>
      </c>
    </row>
    <row r="1112" spans="1:66" ht="15" customHeight="1" x14ac:dyDescent="0.25">
      <c r="A1112" t="s">
        <v>1253</v>
      </c>
      <c r="C1112" s="65"/>
      <c r="D1112" t="s">
        <v>3751</v>
      </c>
      <c r="E1112" s="21" t="s">
        <v>3763</v>
      </c>
      <c r="I1112">
        <f t="shared" si="153"/>
        <v>2024</v>
      </c>
      <c r="J1112">
        <f t="shared" si="154"/>
        <v>2024</v>
      </c>
      <c r="K1112" s="2" t="str">
        <f t="shared" si="155"/>
        <v>-</v>
      </c>
      <c r="BN1112">
        <v>2024</v>
      </c>
    </row>
    <row r="1113" spans="1:66" ht="15" customHeight="1" x14ac:dyDescent="0.25">
      <c r="A1113" t="s">
        <v>1253</v>
      </c>
      <c r="C1113" s="65"/>
      <c r="D1113" t="s">
        <v>490</v>
      </c>
      <c r="E1113" s="45" t="s">
        <v>491</v>
      </c>
      <c r="G1113" s="45" t="s">
        <v>491</v>
      </c>
      <c r="H1113" s="45" t="s">
        <v>1856</v>
      </c>
      <c r="I1113">
        <f t="shared" si="153"/>
        <v>1991</v>
      </c>
      <c r="J1113">
        <f t="shared" si="154"/>
        <v>2024</v>
      </c>
      <c r="K1113" s="2" t="str">
        <f t="shared" si="155"/>
        <v>-</v>
      </c>
      <c r="AG1113">
        <v>1991</v>
      </c>
      <c r="AH1113">
        <v>1992</v>
      </c>
      <c r="AI1113">
        <v>1993</v>
      </c>
      <c r="AJ1113">
        <v>1994</v>
      </c>
      <c r="AK1113">
        <v>1995</v>
      </c>
      <c r="AL1113">
        <v>1996</v>
      </c>
      <c r="AM1113">
        <v>1997</v>
      </c>
      <c r="AN1113">
        <v>1998</v>
      </c>
      <c r="AO1113">
        <v>1999</v>
      </c>
      <c r="AP1113">
        <v>2000</v>
      </c>
      <c r="AQ1113">
        <v>2001</v>
      </c>
      <c r="AR1113">
        <v>2002</v>
      </c>
      <c r="AS1113">
        <v>2003</v>
      </c>
      <c r="AT1113">
        <v>2004</v>
      </c>
      <c r="AU1113">
        <v>2005</v>
      </c>
      <c r="AV1113">
        <v>2006</v>
      </c>
      <c r="AW1113">
        <v>2007</v>
      </c>
      <c r="AX1113">
        <v>2008</v>
      </c>
      <c r="AY1113">
        <v>2009</v>
      </c>
      <c r="AZ1113">
        <v>2010</v>
      </c>
      <c r="BA1113">
        <v>2011</v>
      </c>
      <c r="BB1113">
        <v>2012</v>
      </c>
      <c r="BC1113">
        <v>2013</v>
      </c>
      <c r="BD1113">
        <v>2014</v>
      </c>
      <c r="BE1113">
        <v>2015</v>
      </c>
      <c r="BF1113">
        <v>2016</v>
      </c>
      <c r="BG1113">
        <v>2017</v>
      </c>
      <c r="BH1113">
        <v>2018</v>
      </c>
      <c r="BI1113">
        <v>2019</v>
      </c>
      <c r="BJ1113">
        <v>2020</v>
      </c>
      <c r="BK1113">
        <v>2021</v>
      </c>
      <c r="BL1113">
        <v>2022</v>
      </c>
      <c r="BM1113">
        <v>2023</v>
      </c>
      <c r="BN1113">
        <v>2024</v>
      </c>
    </row>
    <row r="1114" spans="1:66" ht="15" customHeight="1" x14ac:dyDescent="0.25">
      <c r="A1114" t="s">
        <v>1253</v>
      </c>
      <c r="C1114" s="65"/>
      <c r="D1114" t="s">
        <v>3752</v>
      </c>
      <c r="E1114" s="21" t="s">
        <v>3764</v>
      </c>
      <c r="I1114">
        <f t="shared" si="153"/>
        <v>2024</v>
      </c>
      <c r="J1114">
        <f t="shared" si="154"/>
        <v>2024</v>
      </c>
      <c r="K1114" s="2" t="str">
        <f t="shared" si="155"/>
        <v>-</v>
      </c>
      <c r="BN1114">
        <v>2024</v>
      </c>
    </row>
    <row r="1115" spans="1:66" ht="15" customHeight="1" x14ac:dyDescent="0.25">
      <c r="A1115" t="s">
        <v>1253</v>
      </c>
      <c r="C1115" s="65"/>
      <c r="D1115" t="s">
        <v>492</v>
      </c>
      <c r="E1115" s="45" t="s">
        <v>493</v>
      </c>
      <c r="G1115" s="45" t="s">
        <v>493</v>
      </c>
      <c r="H1115" s="45" t="s">
        <v>1857</v>
      </c>
      <c r="I1115">
        <f t="shared" si="153"/>
        <v>1995</v>
      </c>
      <c r="J1115">
        <f t="shared" si="154"/>
        <v>2024</v>
      </c>
      <c r="K1115" s="2" t="str">
        <f t="shared" si="155"/>
        <v>-</v>
      </c>
      <c r="AK1115">
        <v>1995</v>
      </c>
      <c r="AL1115">
        <v>1996</v>
      </c>
      <c r="AM1115">
        <v>1997</v>
      </c>
      <c r="AN1115">
        <v>1998</v>
      </c>
      <c r="AO1115">
        <v>1999</v>
      </c>
      <c r="AP1115">
        <v>2000</v>
      </c>
      <c r="AQ1115">
        <v>2001</v>
      </c>
      <c r="AR1115">
        <v>2002</v>
      </c>
      <c r="AS1115">
        <v>2003</v>
      </c>
      <c r="AT1115">
        <v>2004</v>
      </c>
      <c r="AU1115">
        <v>2005</v>
      </c>
      <c r="AV1115">
        <v>2006</v>
      </c>
      <c r="AW1115">
        <v>2007</v>
      </c>
      <c r="AX1115">
        <v>2008</v>
      </c>
      <c r="AY1115">
        <v>2009</v>
      </c>
      <c r="AZ1115">
        <v>2010</v>
      </c>
      <c r="BA1115">
        <v>2011</v>
      </c>
      <c r="BB1115">
        <v>2012</v>
      </c>
      <c r="BC1115">
        <v>2013</v>
      </c>
      <c r="BD1115">
        <v>2014</v>
      </c>
      <c r="BE1115">
        <v>2015</v>
      </c>
      <c r="BF1115">
        <v>2016</v>
      </c>
      <c r="BG1115">
        <v>2017</v>
      </c>
      <c r="BH1115">
        <v>2018</v>
      </c>
      <c r="BI1115">
        <v>2019</v>
      </c>
      <c r="BJ1115">
        <v>2020</v>
      </c>
      <c r="BK1115">
        <v>2021</v>
      </c>
      <c r="BL1115">
        <v>2022</v>
      </c>
      <c r="BM1115">
        <v>2023</v>
      </c>
      <c r="BN1115">
        <v>2024</v>
      </c>
    </row>
    <row r="1116" spans="1:66" ht="15" customHeight="1" x14ac:dyDescent="0.25">
      <c r="A1116" t="s">
        <v>1253</v>
      </c>
      <c r="C1116" s="65"/>
      <c r="D1116" t="s">
        <v>3753</v>
      </c>
      <c r="E1116" s="21" t="s">
        <v>3765</v>
      </c>
      <c r="I1116">
        <f t="shared" si="153"/>
        <v>2024</v>
      </c>
      <c r="J1116">
        <f t="shared" si="154"/>
        <v>2024</v>
      </c>
      <c r="K1116" s="2" t="str">
        <f t="shared" si="155"/>
        <v>-</v>
      </c>
      <c r="BN1116">
        <v>2024</v>
      </c>
    </row>
    <row r="1117" spans="1:66" ht="15" customHeight="1" x14ac:dyDescent="0.25">
      <c r="A1117" t="s">
        <v>1253</v>
      </c>
      <c r="C1117" s="65"/>
      <c r="D1117" t="s">
        <v>3754</v>
      </c>
      <c r="E1117" s="21" t="s">
        <v>3766</v>
      </c>
      <c r="I1117">
        <f t="shared" si="153"/>
        <v>2024</v>
      </c>
      <c r="J1117">
        <f t="shared" si="154"/>
        <v>2024</v>
      </c>
      <c r="K1117" s="2" t="str">
        <f t="shared" si="155"/>
        <v>-</v>
      </c>
      <c r="BN1117">
        <v>2024</v>
      </c>
    </row>
    <row r="1118" spans="1:66" ht="15" customHeight="1" x14ac:dyDescent="0.25">
      <c r="A1118" t="s">
        <v>1253</v>
      </c>
      <c r="C1118" s="65"/>
      <c r="D1118" t="s">
        <v>3755</v>
      </c>
      <c r="E1118" s="21" t="s">
        <v>870</v>
      </c>
      <c r="I1118">
        <f t="shared" si="153"/>
        <v>2024</v>
      </c>
      <c r="J1118">
        <f t="shared" si="154"/>
        <v>2024</v>
      </c>
      <c r="K1118" s="2" t="str">
        <f t="shared" si="155"/>
        <v>-</v>
      </c>
      <c r="BN1118">
        <v>2024</v>
      </c>
    </row>
    <row r="1119" spans="1:66" ht="15" customHeight="1" x14ac:dyDescent="0.25">
      <c r="A1119" t="s">
        <v>1253</v>
      </c>
      <c r="C1119" s="65"/>
      <c r="D1119" t="s">
        <v>3756</v>
      </c>
      <c r="E1119" s="21" t="s">
        <v>3767</v>
      </c>
      <c r="I1119">
        <f t="shared" si="153"/>
        <v>2024</v>
      </c>
      <c r="J1119">
        <f t="shared" si="154"/>
        <v>2024</v>
      </c>
      <c r="K1119" s="2" t="str">
        <f t="shared" si="155"/>
        <v>-</v>
      </c>
      <c r="BN1119">
        <v>2024</v>
      </c>
    </row>
    <row r="1120" spans="1:66" ht="15" customHeight="1" x14ac:dyDescent="0.25">
      <c r="A1120" t="s">
        <v>1253</v>
      </c>
      <c r="C1120" s="65"/>
      <c r="D1120" t="s">
        <v>475</v>
      </c>
      <c r="E1120" s="45" t="s">
        <v>874</v>
      </c>
      <c r="G1120" s="45" t="s">
        <v>1839</v>
      </c>
      <c r="H1120" s="45" t="s">
        <v>1849</v>
      </c>
      <c r="I1120">
        <f t="shared" si="153"/>
        <v>1980</v>
      </c>
      <c r="J1120">
        <f t="shared" si="154"/>
        <v>2024</v>
      </c>
      <c r="K1120" s="2" t="str">
        <f t="shared" si="155"/>
        <v>-</v>
      </c>
      <c r="V1120">
        <v>1980</v>
      </c>
      <c r="W1120">
        <v>1981</v>
      </c>
      <c r="X1120">
        <v>1982</v>
      </c>
      <c r="Y1120">
        <v>1983</v>
      </c>
      <c r="Z1120">
        <v>1984</v>
      </c>
      <c r="AA1120">
        <v>1985</v>
      </c>
      <c r="AB1120">
        <v>1986</v>
      </c>
      <c r="AC1120">
        <v>1987</v>
      </c>
      <c r="AD1120">
        <v>1988</v>
      </c>
      <c r="AE1120">
        <v>1989</v>
      </c>
      <c r="AF1120">
        <v>1990</v>
      </c>
      <c r="AG1120">
        <v>1991</v>
      </c>
      <c r="AH1120">
        <v>1992</v>
      </c>
      <c r="AI1120">
        <v>1993</v>
      </c>
      <c r="AJ1120">
        <v>1994</v>
      </c>
      <c r="AK1120">
        <v>1995</v>
      </c>
      <c r="AL1120">
        <v>1996</v>
      </c>
      <c r="AM1120">
        <v>1997</v>
      </c>
      <c r="AN1120">
        <v>1998</v>
      </c>
      <c r="AO1120">
        <v>1999</v>
      </c>
      <c r="AP1120">
        <v>2000</v>
      </c>
      <c r="AQ1120">
        <v>2001</v>
      </c>
      <c r="AR1120">
        <v>2002</v>
      </c>
      <c r="AS1120">
        <v>2003</v>
      </c>
      <c r="AT1120">
        <v>2004</v>
      </c>
      <c r="AU1120">
        <v>2005</v>
      </c>
      <c r="AV1120">
        <v>2006</v>
      </c>
      <c r="AW1120">
        <v>2007</v>
      </c>
      <c r="AX1120">
        <v>2008</v>
      </c>
      <c r="AY1120">
        <v>2009</v>
      </c>
      <c r="AZ1120">
        <v>2010</v>
      </c>
      <c r="BA1120">
        <v>2011</v>
      </c>
      <c r="BB1120">
        <v>2012</v>
      </c>
      <c r="BC1120">
        <v>2013</v>
      </c>
      <c r="BD1120">
        <v>2014</v>
      </c>
      <c r="BE1120">
        <v>2015</v>
      </c>
      <c r="BF1120">
        <v>2016</v>
      </c>
      <c r="BG1120">
        <v>2017</v>
      </c>
      <c r="BH1120">
        <v>2018</v>
      </c>
      <c r="BI1120">
        <v>2019</v>
      </c>
      <c r="BJ1120">
        <v>2020</v>
      </c>
      <c r="BK1120">
        <v>2021</v>
      </c>
      <c r="BL1120">
        <v>2022</v>
      </c>
      <c r="BM1120">
        <v>2023</v>
      </c>
      <c r="BN1120">
        <v>2024</v>
      </c>
    </row>
    <row r="1121" spans="1:66" ht="15" customHeight="1" x14ac:dyDescent="0.25">
      <c r="A1121" t="s">
        <v>1253</v>
      </c>
      <c r="C1121" s="65"/>
      <c r="D1121" t="s">
        <v>21</v>
      </c>
      <c r="E1121" s="45" t="s">
        <v>1084</v>
      </c>
      <c r="F1121" s="7" t="s">
        <v>1303</v>
      </c>
      <c r="G1121" s="45" t="s">
        <v>733</v>
      </c>
      <c r="H1121" s="45" t="s">
        <v>1533</v>
      </c>
      <c r="I1121">
        <f t="shared" si="153"/>
        <v>1980</v>
      </c>
      <c r="J1121">
        <f t="shared" si="154"/>
        <v>2024</v>
      </c>
      <c r="K1121" s="2" t="str">
        <f t="shared" si="155"/>
        <v>-</v>
      </c>
      <c r="V1121">
        <v>1980</v>
      </c>
      <c r="W1121">
        <v>1981</v>
      </c>
      <c r="X1121">
        <v>1982</v>
      </c>
      <c r="Y1121">
        <v>1983</v>
      </c>
      <c r="Z1121">
        <v>1984</v>
      </c>
      <c r="AA1121">
        <v>1985</v>
      </c>
      <c r="AB1121">
        <v>1986</v>
      </c>
      <c r="AC1121">
        <v>1987</v>
      </c>
      <c r="AD1121">
        <v>1988</v>
      </c>
      <c r="AE1121">
        <v>1989</v>
      </c>
      <c r="AF1121">
        <v>1990</v>
      </c>
      <c r="AG1121">
        <v>1991</v>
      </c>
      <c r="AH1121">
        <v>1992</v>
      </c>
      <c r="AI1121">
        <v>1993</v>
      </c>
      <c r="AJ1121">
        <v>1994</v>
      </c>
      <c r="AK1121">
        <v>1995</v>
      </c>
      <c r="AL1121">
        <v>1996</v>
      </c>
      <c r="AM1121">
        <v>1997</v>
      </c>
      <c r="AN1121">
        <v>1998</v>
      </c>
      <c r="AO1121">
        <v>1999</v>
      </c>
      <c r="AP1121">
        <v>2000</v>
      </c>
      <c r="AQ1121">
        <v>2001</v>
      </c>
      <c r="AR1121">
        <v>2002</v>
      </c>
      <c r="AS1121">
        <v>2003</v>
      </c>
      <c r="AT1121">
        <v>2004</v>
      </c>
      <c r="AU1121">
        <v>2005</v>
      </c>
      <c r="AV1121">
        <v>2006</v>
      </c>
      <c r="AW1121">
        <v>2007</v>
      </c>
      <c r="AX1121">
        <v>2008</v>
      </c>
      <c r="AY1121">
        <v>2009</v>
      </c>
      <c r="AZ1121">
        <v>2010</v>
      </c>
      <c r="BA1121">
        <v>2011</v>
      </c>
      <c r="BB1121">
        <v>2012</v>
      </c>
      <c r="BC1121">
        <v>2013</v>
      </c>
      <c r="BD1121">
        <v>2014</v>
      </c>
      <c r="BE1121">
        <v>2015</v>
      </c>
      <c r="BF1121">
        <v>2016</v>
      </c>
      <c r="BG1121">
        <v>2017</v>
      </c>
      <c r="BH1121">
        <v>2018</v>
      </c>
      <c r="BI1121">
        <v>2019</v>
      </c>
      <c r="BJ1121">
        <v>2020</v>
      </c>
      <c r="BK1121">
        <v>2021</v>
      </c>
      <c r="BL1121">
        <v>2022</v>
      </c>
      <c r="BM1121">
        <v>2023</v>
      </c>
      <c r="BN1121">
        <v>2024</v>
      </c>
    </row>
    <row r="1122" spans="1:66" ht="15" customHeight="1" x14ac:dyDescent="0.25">
      <c r="C1122" s="63"/>
      <c r="E1122" s="45"/>
      <c r="G1122" s="45"/>
      <c r="H1122" s="45"/>
    </row>
    <row r="1123" spans="1:66" ht="15" customHeight="1" x14ac:dyDescent="0.25">
      <c r="A1123" t="s">
        <v>1254</v>
      </c>
      <c r="B1123" t="str">
        <f>A1123&amp;MIN(I1123:I1137)&amp;"(-"&amp;MAX(J1123:J1137)&amp;")"</f>
        <v>KRKO1980(-2024)</v>
      </c>
      <c r="C1123" s="65"/>
      <c r="D1123" t="s">
        <v>763</v>
      </c>
      <c r="E1123" s="45" t="s">
        <v>764</v>
      </c>
      <c r="G1123" s="45"/>
      <c r="H1123" s="45"/>
      <c r="I1123">
        <f t="shared" si="148"/>
        <v>2013</v>
      </c>
      <c r="J1123">
        <f t="shared" ref="J1123:J1193" si="156">MAX(L1123:BT1123)</f>
        <v>2024</v>
      </c>
      <c r="K1123" s="2" t="str">
        <f t="shared" si="149"/>
        <v>-</v>
      </c>
      <c r="BC1123">
        <v>2013</v>
      </c>
      <c r="BD1123">
        <v>2014</v>
      </c>
      <c r="BE1123">
        <v>2015</v>
      </c>
      <c r="BF1123">
        <v>2016</v>
      </c>
      <c r="BG1123">
        <v>2017</v>
      </c>
      <c r="BH1123">
        <v>2018</v>
      </c>
      <c r="BI1123">
        <v>2019</v>
      </c>
      <c r="BJ1123">
        <v>2020</v>
      </c>
      <c r="BK1123">
        <v>2021</v>
      </c>
      <c r="BL1123">
        <v>2022</v>
      </c>
      <c r="BM1123">
        <v>2023</v>
      </c>
      <c r="BN1123">
        <v>2024</v>
      </c>
    </row>
    <row r="1124" spans="1:66" ht="15" customHeight="1" x14ac:dyDescent="0.25">
      <c r="A1124" t="s">
        <v>1254</v>
      </c>
      <c r="C1124" s="65"/>
      <c r="D1124" t="s">
        <v>765</v>
      </c>
      <c r="E1124" s="45" t="s">
        <v>766</v>
      </c>
      <c r="G1124" s="45"/>
      <c r="H1124" s="45"/>
      <c r="I1124">
        <f t="shared" si="148"/>
        <v>2013</v>
      </c>
      <c r="J1124">
        <f t="shared" si="156"/>
        <v>2024</v>
      </c>
      <c r="K1124" s="2" t="str">
        <f t="shared" si="149"/>
        <v>-</v>
      </c>
      <c r="BC1124">
        <v>2013</v>
      </c>
      <c r="BD1124">
        <v>2014</v>
      </c>
      <c r="BE1124">
        <v>2015</v>
      </c>
      <c r="BF1124">
        <v>2016</v>
      </c>
      <c r="BG1124">
        <v>2017</v>
      </c>
      <c r="BH1124">
        <v>2018</v>
      </c>
      <c r="BI1124">
        <v>2019</v>
      </c>
      <c r="BJ1124">
        <v>2020</v>
      </c>
      <c r="BK1124">
        <v>2021</v>
      </c>
      <c r="BL1124">
        <v>2022</v>
      </c>
      <c r="BM1124">
        <v>2023</v>
      </c>
      <c r="BN1124">
        <v>2024</v>
      </c>
    </row>
    <row r="1125" spans="1:66" ht="15" customHeight="1" x14ac:dyDescent="0.25">
      <c r="A1125" t="s">
        <v>1254</v>
      </c>
      <c r="C1125" s="65"/>
      <c r="D1125" t="s">
        <v>475</v>
      </c>
      <c r="E1125" s="45" t="s">
        <v>476</v>
      </c>
      <c r="G1125" s="45" t="s">
        <v>1839</v>
      </c>
      <c r="H1125" s="45" t="s">
        <v>1849</v>
      </c>
      <c r="I1125">
        <f t="shared" si="148"/>
        <v>1980</v>
      </c>
      <c r="J1125">
        <f t="shared" si="156"/>
        <v>2024</v>
      </c>
      <c r="K1125" s="2" t="str">
        <f t="shared" si="149"/>
        <v>-</v>
      </c>
      <c r="V1125">
        <v>1980</v>
      </c>
      <c r="W1125">
        <v>1981</v>
      </c>
      <c r="X1125">
        <v>1982</v>
      </c>
      <c r="Y1125">
        <v>1983</v>
      </c>
      <c r="Z1125">
        <v>1984</v>
      </c>
      <c r="AA1125">
        <v>1985</v>
      </c>
      <c r="AB1125">
        <v>1986</v>
      </c>
      <c r="AC1125">
        <v>1987</v>
      </c>
      <c r="AD1125">
        <v>1988</v>
      </c>
      <c r="AE1125">
        <v>1989</v>
      </c>
      <c r="AF1125">
        <v>1990</v>
      </c>
      <c r="AG1125">
        <v>1991</v>
      </c>
      <c r="AH1125">
        <v>1992</v>
      </c>
      <c r="AI1125">
        <v>1993</v>
      </c>
      <c r="AJ1125">
        <v>1994</v>
      </c>
      <c r="AK1125">
        <v>1995</v>
      </c>
      <c r="AL1125">
        <v>1996</v>
      </c>
      <c r="AM1125">
        <v>1997</v>
      </c>
      <c r="AN1125">
        <v>1998</v>
      </c>
      <c r="AO1125">
        <v>1999</v>
      </c>
      <c r="AP1125">
        <v>2000</v>
      </c>
      <c r="AQ1125">
        <v>2001</v>
      </c>
      <c r="AR1125">
        <v>2002</v>
      </c>
      <c r="AS1125">
        <v>2003</v>
      </c>
      <c r="AT1125">
        <v>2004</v>
      </c>
      <c r="AU1125">
        <v>2005</v>
      </c>
      <c r="AV1125">
        <v>2006</v>
      </c>
      <c r="AW1125">
        <v>2007</v>
      </c>
      <c r="AX1125">
        <v>2008</v>
      </c>
      <c r="AY1125">
        <v>2009</v>
      </c>
      <c r="AZ1125">
        <v>2010</v>
      </c>
      <c r="BA1125">
        <v>2011</v>
      </c>
      <c r="BB1125">
        <v>2012</v>
      </c>
      <c r="BC1125">
        <v>2013</v>
      </c>
      <c r="BD1125">
        <v>2014</v>
      </c>
      <c r="BE1125">
        <v>2015</v>
      </c>
      <c r="BF1125">
        <v>2016</v>
      </c>
      <c r="BG1125">
        <v>2017</v>
      </c>
      <c r="BH1125">
        <v>2018</v>
      </c>
      <c r="BI1125">
        <v>2019</v>
      </c>
      <c r="BJ1125">
        <v>2020</v>
      </c>
      <c r="BK1125">
        <v>2021</v>
      </c>
      <c r="BL1125">
        <v>2022</v>
      </c>
      <c r="BM1125">
        <v>2023</v>
      </c>
      <c r="BN1125">
        <v>2024</v>
      </c>
    </row>
    <row r="1126" spans="1:66" ht="14.25" customHeight="1" x14ac:dyDescent="0.25">
      <c r="A1126" t="s">
        <v>1254</v>
      </c>
      <c r="C1126" s="65"/>
      <c r="D1126" t="s">
        <v>494</v>
      </c>
      <c r="E1126" s="45" t="s">
        <v>495</v>
      </c>
      <c r="G1126" s="45"/>
      <c r="H1126" s="45"/>
      <c r="I1126">
        <f t="shared" si="148"/>
        <v>1980</v>
      </c>
      <c r="J1126">
        <f t="shared" si="156"/>
        <v>2024</v>
      </c>
      <c r="K1126" s="2" t="str">
        <f t="shared" si="149"/>
        <v>Yes</v>
      </c>
      <c r="V1126">
        <v>1980</v>
      </c>
      <c r="W1126">
        <v>1981</v>
      </c>
      <c r="X1126">
        <v>1982</v>
      </c>
      <c r="Y1126">
        <v>1983</v>
      </c>
      <c r="Z1126">
        <v>1984</v>
      </c>
      <c r="AA1126">
        <v>1985</v>
      </c>
      <c r="AB1126">
        <v>1986</v>
      </c>
      <c r="AC1126">
        <v>1987</v>
      </c>
      <c r="AD1126">
        <v>1988</v>
      </c>
      <c r="AE1126">
        <v>1989</v>
      </c>
      <c r="AF1126">
        <v>1990</v>
      </c>
      <c r="AG1126">
        <v>1991</v>
      </c>
      <c r="AH1126">
        <v>1992</v>
      </c>
      <c r="AI1126">
        <v>1993</v>
      </c>
      <c r="AJ1126">
        <v>1994</v>
      </c>
      <c r="AK1126">
        <v>1995</v>
      </c>
      <c r="AL1126">
        <v>1996</v>
      </c>
      <c r="AM1126">
        <v>1997</v>
      </c>
      <c r="AN1126">
        <v>1998</v>
      </c>
      <c r="AO1126">
        <v>1999</v>
      </c>
      <c r="AP1126">
        <v>2000</v>
      </c>
      <c r="AQ1126">
        <v>2001</v>
      </c>
      <c r="AR1126">
        <v>2002</v>
      </c>
      <c r="AS1126">
        <v>2003</v>
      </c>
      <c r="AT1126">
        <v>2004</v>
      </c>
      <c r="AU1126">
        <v>2005</v>
      </c>
      <c r="AV1126">
        <v>2006</v>
      </c>
      <c r="AW1126">
        <v>2007</v>
      </c>
      <c r="AX1126">
        <v>2008</v>
      </c>
      <c r="AY1126">
        <v>2009</v>
      </c>
      <c r="AZ1126">
        <v>2010</v>
      </c>
      <c r="BA1126">
        <v>2011</v>
      </c>
      <c r="BB1126">
        <v>2012</v>
      </c>
      <c r="BC1126">
        <v>2013</v>
      </c>
      <c r="BF1126">
        <v>2016</v>
      </c>
      <c r="BG1126">
        <v>2017</v>
      </c>
      <c r="BH1126">
        <v>2018</v>
      </c>
      <c r="BI1126">
        <v>2019</v>
      </c>
      <c r="BJ1126">
        <v>2020</v>
      </c>
      <c r="BK1126">
        <v>2021</v>
      </c>
      <c r="BL1126">
        <v>2022</v>
      </c>
      <c r="BM1126">
        <v>2023</v>
      </c>
      <c r="BN1126">
        <v>2024</v>
      </c>
    </row>
    <row r="1127" spans="1:66" ht="15" customHeight="1" x14ac:dyDescent="0.25">
      <c r="A1127" t="s">
        <v>1254</v>
      </c>
      <c r="C1127" s="65"/>
      <c r="D1127" t="s">
        <v>496</v>
      </c>
      <c r="E1127" s="45" t="s">
        <v>497</v>
      </c>
      <c r="G1127" s="45"/>
      <c r="H1127" s="45"/>
      <c r="I1127">
        <f t="shared" si="148"/>
        <v>1980</v>
      </c>
      <c r="J1127">
        <f t="shared" si="156"/>
        <v>2004</v>
      </c>
      <c r="K1127" s="2" t="str">
        <f t="shared" si="149"/>
        <v>-</v>
      </c>
      <c r="V1127">
        <v>1980</v>
      </c>
      <c r="W1127">
        <v>1981</v>
      </c>
      <c r="X1127">
        <v>1982</v>
      </c>
      <c r="Y1127">
        <v>1983</v>
      </c>
      <c r="Z1127">
        <v>1984</v>
      </c>
      <c r="AA1127">
        <v>1985</v>
      </c>
      <c r="AB1127">
        <v>1986</v>
      </c>
      <c r="AC1127">
        <v>1987</v>
      </c>
      <c r="AD1127">
        <v>1988</v>
      </c>
      <c r="AE1127">
        <v>1989</v>
      </c>
      <c r="AF1127">
        <v>1990</v>
      </c>
      <c r="AG1127">
        <v>1991</v>
      </c>
      <c r="AH1127">
        <v>1992</v>
      </c>
      <c r="AI1127">
        <v>1993</v>
      </c>
      <c r="AJ1127">
        <v>1994</v>
      </c>
      <c r="AK1127">
        <v>1995</v>
      </c>
      <c r="AL1127">
        <v>1996</v>
      </c>
      <c r="AM1127">
        <v>1997</v>
      </c>
      <c r="AN1127">
        <v>1998</v>
      </c>
      <c r="AO1127">
        <v>1999</v>
      </c>
      <c r="AP1127">
        <v>2000</v>
      </c>
      <c r="AQ1127">
        <v>2001</v>
      </c>
      <c r="AR1127">
        <v>2002</v>
      </c>
      <c r="AS1127">
        <v>2003</v>
      </c>
      <c r="AT1127">
        <v>2004</v>
      </c>
    </row>
    <row r="1128" spans="1:66" ht="15" customHeight="1" x14ac:dyDescent="0.25">
      <c r="A1128" t="s">
        <v>1254</v>
      </c>
      <c r="C1128" s="65"/>
      <c r="D1128" t="s">
        <v>498</v>
      </c>
      <c r="E1128" s="45" t="s">
        <v>499</v>
      </c>
      <c r="G1128" s="45" t="s">
        <v>1827</v>
      </c>
      <c r="H1128" s="45" t="s">
        <v>1858</v>
      </c>
      <c r="I1128">
        <f t="shared" si="148"/>
        <v>1980</v>
      </c>
      <c r="J1128">
        <f t="shared" si="156"/>
        <v>2024</v>
      </c>
      <c r="K1128" s="2" t="str">
        <f t="shared" si="149"/>
        <v>-</v>
      </c>
      <c r="V1128">
        <v>1980</v>
      </c>
      <c r="W1128">
        <v>1981</v>
      </c>
      <c r="X1128">
        <v>1982</v>
      </c>
      <c r="Y1128">
        <v>1983</v>
      </c>
      <c r="Z1128">
        <v>1984</v>
      </c>
      <c r="AA1128">
        <v>1985</v>
      </c>
      <c r="AB1128">
        <v>1986</v>
      </c>
      <c r="AC1128">
        <v>1987</v>
      </c>
      <c r="AD1128">
        <v>1988</v>
      </c>
      <c r="AE1128">
        <v>1989</v>
      </c>
      <c r="AF1128">
        <v>1990</v>
      </c>
      <c r="AG1128">
        <v>1991</v>
      </c>
      <c r="AH1128">
        <v>1992</v>
      </c>
      <c r="AI1128">
        <v>1993</v>
      </c>
      <c r="AJ1128">
        <v>1994</v>
      </c>
      <c r="AK1128">
        <v>1995</v>
      </c>
      <c r="AL1128">
        <v>1996</v>
      </c>
      <c r="AM1128">
        <v>1997</v>
      </c>
      <c r="AN1128">
        <v>1998</v>
      </c>
      <c r="AO1128">
        <v>1999</v>
      </c>
      <c r="AP1128">
        <v>2000</v>
      </c>
      <c r="AQ1128">
        <v>2001</v>
      </c>
      <c r="AR1128">
        <v>2002</v>
      </c>
      <c r="AS1128">
        <v>2003</v>
      </c>
      <c r="AT1128">
        <v>2004</v>
      </c>
      <c r="AU1128">
        <v>2005</v>
      </c>
      <c r="AV1128">
        <v>2006</v>
      </c>
      <c r="AW1128">
        <v>2007</v>
      </c>
      <c r="AX1128">
        <v>2008</v>
      </c>
      <c r="AY1128">
        <v>2009</v>
      </c>
      <c r="AZ1128">
        <v>2010</v>
      </c>
      <c r="BA1128">
        <v>2011</v>
      </c>
      <c r="BB1128">
        <v>2012</v>
      </c>
      <c r="BC1128">
        <v>2013</v>
      </c>
      <c r="BD1128">
        <v>2014</v>
      </c>
      <c r="BE1128">
        <v>2015</v>
      </c>
      <c r="BF1128">
        <v>2016</v>
      </c>
      <c r="BG1128">
        <v>2017</v>
      </c>
      <c r="BH1128">
        <v>2018</v>
      </c>
      <c r="BI1128">
        <v>2019</v>
      </c>
      <c r="BJ1128">
        <v>2020</v>
      </c>
      <c r="BK1128">
        <v>2021</v>
      </c>
      <c r="BL1128">
        <v>2022</v>
      </c>
      <c r="BM1128">
        <v>2023</v>
      </c>
      <c r="BN1128">
        <v>2024</v>
      </c>
    </row>
    <row r="1129" spans="1:66" ht="15" customHeight="1" x14ac:dyDescent="0.25">
      <c r="A1129" t="s">
        <v>1254</v>
      </c>
      <c r="C1129" s="65"/>
      <c r="D1129" t="s">
        <v>500</v>
      </c>
      <c r="E1129" s="45" t="s">
        <v>501</v>
      </c>
      <c r="G1129" s="45"/>
      <c r="H1129" s="45"/>
      <c r="I1129">
        <f t="shared" si="148"/>
        <v>2005</v>
      </c>
      <c r="J1129">
        <f t="shared" si="156"/>
        <v>2024</v>
      </c>
      <c r="K1129" s="2" t="str">
        <f t="shared" si="149"/>
        <v>Yes</v>
      </c>
      <c r="AU1129">
        <v>2005</v>
      </c>
      <c r="AV1129">
        <v>2006</v>
      </c>
      <c r="AW1129">
        <v>2007</v>
      </c>
      <c r="AX1129">
        <v>2008</v>
      </c>
      <c r="AY1129">
        <v>2009</v>
      </c>
      <c r="AZ1129">
        <v>2010</v>
      </c>
      <c r="BA1129">
        <v>2011</v>
      </c>
      <c r="BB1129">
        <v>2012</v>
      </c>
      <c r="BC1129">
        <v>2013</v>
      </c>
      <c r="BF1129">
        <v>2016</v>
      </c>
      <c r="BG1129">
        <v>2017</v>
      </c>
      <c r="BH1129">
        <v>2018</v>
      </c>
      <c r="BI1129">
        <v>2019</v>
      </c>
      <c r="BJ1129">
        <v>2020</v>
      </c>
      <c r="BK1129">
        <v>2021</v>
      </c>
      <c r="BL1129">
        <v>2022</v>
      </c>
      <c r="BM1129">
        <v>2023</v>
      </c>
      <c r="BN1129">
        <v>2024</v>
      </c>
    </row>
    <row r="1130" spans="1:66" ht="15" customHeight="1" x14ac:dyDescent="0.25">
      <c r="A1130" t="s">
        <v>1254</v>
      </c>
      <c r="C1130" s="65"/>
      <c r="D1130" t="s">
        <v>502</v>
      </c>
      <c r="E1130" s="45" t="s">
        <v>469</v>
      </c>
      <c r="G1130" s="45" t="s">
        <v>469</v>
      </c>
      <c r="H1130" s="45" t="s">
        <v>1832</v>
      </c>
      <c r="I1130">
        <f t="shared" si="148"/>
        <v>1980</v>
      </c>
      <c r="J1130">
        <f t="shared" si="156"/>
        <v>2024</v>
      </c>
      <c r="K1130" s="2" t="str">
        <f t="shared" si="149"/>
        <v>-</v>
      </c>
      <c r="V1130">
        <v>1980</v>
      </c>
      <c r="W1130">
        <v>1981</v>
      </c>
      <c r="X1130">
        <v>1982</v>
      </c>
      <c r="Y1130">
        <v>1983</v>
      </c>
      <c r="Z1130">
        <v>1984</v>
      </c>
      <c r="AA1130">
        <v>1985</v>
      </c>
      <c r="AB1130">
        <v>1986</v>
      </c>
      <c r="AC1130">
        <v>1987</v>
      </c>
      <c r="AD1130">
        <v>1988</v>
      </c>
      <c r="AE1130">
        <v>1989</v>
      </c>
      <c r="AF1130">
        <v>1990</v>
      </c>
      <c r="AG1130">
        <v>1991</v>
      </c>
      <c r="AH1130">
        <v>1992</v>
      </c>
      <c r="AI1130">
        <v>1993</v>
      </c>
      <c r="AJ1130">
        <v>1994</v>
      </c>
      <c r="AK1130">
        <v>1995</v>
      </c>
      <c r="AL1130">
        <v>1996</v>
      </c>
      <c r="AM1130">
        <v>1997</v>
      </c>
      <c r="AN1130">
        <v>1998</v>
      </c>
      <c r="AO1130">
        <v>1999</v>
      </c>
      <c r="AP1130">
        <v>2000</v>
      </c>
      <c r="AQ1130">
        <v>2001</v>
      </c>
      <c r="AR1130">
        <v>2002</v>
      </c>
      <c r="AS1130">
        <v>2003</v>
      </c>
      <c r="AT1130">
        <v>2004</v>
      </c>
      <c r="AU1130">
        <v>2005</v>
      </c>
      <c r="AV1130">
        <v>2006</v>
      </c>
      <c r="AW1130">
        <v>2007</v>
      </c>
      <c r="AX1130">
        <v>2008</v>
      </c>
      <c r="AY1130">
        <v>2009</v>
      </c>
      <c r="AZ1130">
        <v>2010</v>
      </c>
      <c r="BA1130">
        <v>2011</v>
      </c>
      <c r="BB1130">
        <v>2012</v>
      </c>
      <c r="BC1130">
        <v>2013</v>
      </c>
      <c r="BD1130">
        <v>2014</v>
      </c>
      <c r="BE1130">
        <v>2015</v>
      </c>
      <c r="BF1130">
        <v>2016</v>
      </c>
      <c r="BG1130">
        <v>2017</v>
      </c>
      <c r="BH1130">
        <v>2018</v>
      </c>
      <c r="BI1130">
        <v>2019</v>
      </c>
      <c r="BJ1130">
        <v>2020</v>
      </c>
      <c r="BK1130">
        <v>2021</v>
      </c>
      <c r="BL1130">
        <v>2022</v>
      </c>
      <c r="BM1130">
        <v>2023</v>
      </c>
      <c r="BN1130">
        <v>2024</v>
      </c>
    </row>
    <row r="1131" spans="1:66" ht="15" customHeight="1" x14ac:dyDescent="0.25">
      <c r="A1131" t="s">
        <v>1254</v>
      </c>
      <c r="C1131" s="65"/>
      <c r="D1131" t="s">
        <v>3258</v>
      </c>
      <c r="E1131" s="45" t="s">
        <v>2899</v>
      </c>
      <c r="G1131" s="45" t="s">
        <v>2899</v>
      </c>
      <c r="H1131" s="45" t="s">
        <v>2900</v>
      </c>
      <c r="I1131">
        <f t="shared" si="148"/>
        <v>2020</v>
      </c>
      <c r="J1131">
        <f t="shared" si="156"/>
        <v>2024</v>
      </c>
      <c r="K1131" s="2" t="str">
        <f t="shared" si="149"/>
        <v>-</v>
      </c>
      <c r="BJ1131">
        <v>2020</v>
      </c>
      <c r="BK1131">
        <v>2021</v>
      </c>
      <c r="BL1131">
        <v>2022</v>
      </c>
      <c r="BM1131">
        <v>2023</v>
      </c>
      <c r="BN1131">
        <v>2024</v>
      </c>
    </row>
    <row r="1132" spans="1:66" ht="15" customHeight="1" x14ac:dyDescent="0.25">
      <c r="A1132" t="s">
        <v>1254</v>
      </c>
      <c r="C1132" s="65"/>
      <c r="D1132" t="s">
        <v>503</v>
      </c>
      <c r="E1132" s="45" t="s">
        <v>504</v>
      </c>
      <c r="G1132" s="45" t="s">
        <v>1833</v>
      </c>
      <c r="H1132" s="45" t="s">
        <v>1834</v>
      </c>
      <c r="I1132">
        <f t="shared" si="148"/>
        <v>1981</v>
      </c>
      <c r="J1132">
        <f t="shared" si="156"/>
        <v>2024</v>
      </c>
      <c r="K1132" s="2" t="str">
        <f t="shared" si="149"/>
        <v>-</v>
      </c>
      <c r="W1132">
        <v>1981</v>
      </c>
      <c r="X1132">
        <v>1982</v>
      </c>
      <c r="Y1132">
        <v>1983</v>
      </c>
      <c r="Z1132">
        <v>1984</v>
      </c>
      <c r="AA1132">
        <v>1985</v>
      </c>
      <c r="AB1132">
        <v>1986</v>
      </c>
      <c r="AC1132">
        <v>1987</v>
      </c>
      <c r="AD1132">
        <v>1988</v>
      </c>
      <c r="AE1132">
        <v>1989</v>
      </c>
      <c r="AF1132">
        <v>1990</v>
      </c>
      <c r="AG1132">
        <v>1991</v>
      </c>
      <c r="AH1132">
        <v>1992</v>
      </c>
      <c r="AI1132">
        <v>1993</v>
      </c>
      <c r="AJ1132">
        <v>1994</v>
      </c>
      <c r="AK1132">
        <v>1995</v>
      </c>
      <c r="AL1132">
        <v>1996</v>
      </c>
      <c r="AM1132">
        <v>1997</v>
      </c>
      <c r="AN1132">
        <v>1998</v>
      </c>
      <c r="AO1132">
        <v>1999</v>
      </c>
      <c r="AP1132">
        <v>2000</v>
      </c>
      <c r="AQ1132">
        <v>2001</v>
      </c>
      <c r="AR1132">
        <v>2002</v>
      </c>
      <c r="AS1132">
        <v>2003</v>
      </c>
      <c r="AT1132">
        <v>2004</v>
      </c>
      <c r="AU1132">
        <v>2005</v>
      </c>
      <c r="AV1132">
        <v>2006</v>
      </c>
      <c r="AW1132">
        <v>2007</v>
      </c>
      <c r="AX1132">
        <v>2008</v>
      </c>
      <c r="AY1132">
        <v>2009</v>
      </c>
      <c r="AZ1132">
        <v>2010</v>
      </c>
      <c r="BA1132">
        <v>2011</v>
      </c>
      <c r="BB1132">
        <v>2012</v>
      </c>
      <c r="BC1132">
        <v>2013</v>
      </c>
      <c r="BD1132">
        <v>2014</v>
      </c>
      <c r="BE1132">
        <v>2015</v>
      </c>
      <c r="BF1132">
        <v>2016</v>
      </c>
      <c r="BG1132">
        <v>2017</v>
      </c>
      <c r="BH1132">
        <v>2018</v>
      </c>
      <c r="BI1132">
        <v>2019</v>
      </c>
      <c r="BJ1132">
        <v>2020</v>
      </c>
      <c r="BK1132">
        <v>2021</v>
      </c>
      <c r="BL1132">
        <v>2022</v>
      </c>
      <c r="BM1132">
        <v>2023</v>
      </c>
      <c r="BN1132">
        <v>2024</v>
      </c>
    </row>
    <row r="1133" spans="1:66" ht="15" customHeight="1" x14ac:dyDescent="0.25">
      <c r="A1133" t="s">
        <v>1254</v>
      </c>
      <c r="C1133" s="65"/>
      <c r="D1133" t="s">
        <v>875</v>
      </c>
      <c r="E1133" s="45" t="s">
        <v>184</v>
      </c>
      <c r="G1133" s="45"/>
      <c r="H1133" s="45"/>
      <c r="I1133">
        <f t="shared" si="148"/>
        <v>2013</v>
      </c>
      <c r="J1133">
        <f t="shared" si="156"/>
        <v>2024</v>
      </c>
      <c r="K1133" s="2" t="str">
        <f t="shared" si="149"/>
        <v>Yes</v>
      </c>
      <c r="BC1133">
        <v>2013</v>
      </c>
      <c r="BF1133">
        <v>2016</v>
      </c>
      <c r="BG1133">
        <v>2017</v>
      </c>
      <c r="BH1133">
        <v>2018</v>
      </c>
      <c r="BI1133">
        <v>2019</v>
      </c>
      <c r="BJ1133">
        <v>2020</v>
      </c>
      <c r="BK1133">
        <v>2021</v>
      </c>
      <c r="BL1133">
        <v>2022</v>
      </c>
      <c r="BM1133">
        <v>2023</v>
      </c>
      <c r="BN1133">
        <v>2024</v>
      </c>
    </row>
    <row r="1134" spans="1:66" ht="15" customHeight="1" x14ac:dyDescent="0.25">
      <c r="A1134" t="s">
        <v>1254</v>
      </c>
      <c r="C1134" s="65"/>
      <c r="D1134" t="s">
        <v>505</v>
      </c>
      <c r="E1134" s="45" t="s">
        <v>506</v>
      </c>
      <c r="G1134" s="45" t="s">
        <v>1839</v>
      </c>
      <c r="H1134" s="45" t="s">
        <v>1849</v>
      </c>
      <c r="I1134">
        <f t="shared" si="148"/>
        <v>1980</v>
      </c>
      <c r="J1134">
        <f t="shared" si="156"/>
        <v>2024</v>
      </c>
      <c r="K1134" s="2" t="str">
        <f t="shared" si="149"/>
        <v>-</v>
      </c>
      <c r="V1134">
        <v>1980</v>
      </c>
      <c r="W1134">
        <v>1981</v>
      </c>
      <c r="X1134">
        <v>1982</v>
      </c>
      <c r="Y1134">
        <v>1983</v>
      </c>
      <c r="Z1134">
        <v>1984</v>
      </c>
      <c r="AA1134">
        <v>1985</v>
      </c>
      <c r="AB1134">
        <v>1986</v>
      </c>
      <c r="AC1134">
        <v>1987</v>
      </c>
      <c r="AD1134">
        <v>1988</v>
      </c>
      <c r="AE1134">
        <v>1989</v>
      </c>
      <c r="AF1134">
        <v>1990</v>
      </c>
      <c r="AG1134">
        <v>1991</v>
      </c>
      <c r="AH1134">
        <v>1992</v>
      </c>
      <c r="AI1134">
        <v>1993</v>
      </c>
      <c r="AJ1134">
        <v>1994</v>
      </c>
      <c r="AK1134">
        <v>1995</v>
      </c>
      <c r="AL1134">
        <v>1996</v>
      </c>
      <c r="AM1134">
        <v>1997</v>
      </c>
      <c r="AN1134">
        <v>1998</v>
      </c>
      <c r="AO1134">
        <v>1999</v>
      </c>
      <c r="AP1134">
        <v>2000</v>
      </c>
      <c r="AQ1134">
        <v>2001</v>
      </c>
      <c r="AR1134">
        <v>2002</v>
      </c>
      <c r="AS1134">
        <v>2003</v>
      </c>
      <c r="AT1134">
        <v>2004</v>
      </c>
      <c r="AU1134">
        <v>2005</v>
      </c>
      <c r="AV1134">
        <v>2006</v>
      </c>
      <c r="AW1134">
        <v>2007</v>
      </c>
      <c r="AX1134">
        <v>2008</v>
      </c>
      <c r="AY1134">
        <v>2009</v>
      </c>
      <c r="AZ1134">
        <v>2010</v>
      </c>
      <c r="BA1134">
        <v>2011</v>
      </c>
      <c r="BB1134">
        <v>2012</v>
      </c>
      <c r="BC1134">
        <v>2013</v>
      </c>
      <c r="BD1134">
        <v>2014</v>
      </c>
      <c r="BE1134">
        <v>2015</v>
      </c>
      <c r="BF1134">
        <v>2016</v>
      </c>
      <c r="BG1134">
        <v>2017</v>
      </c>
      <c r="BH1134">
        <v>2018</v>
      </c>
      <c r="BI1134">
        <v>2019</v>
      </c>
      <c r="BJ1134">
        <v>2020</v>
      </c>
      <c r="BK1134">
        <v>2021</v>
      </c>
      <c r="BL1134">
        <v>2022</v>
      </c>
      <c r="BM1134">
        <v>2023</v>
      </c>
      <c r="BN1134">
        <v>2024</v>
      </c>
    </row>
    <row r="1135" spans="1:66" ht="15" customHeight="1" x14ac:dyDescent="0.25">
      <c r="A1135" t="s">
        <v>1254</v>
      </c>
      <c r="C1135" s="65"/>
      <c r="D1135" t="s">
        <v>507</v>
      </c>
      <c r="E1135" s="45" t="s">
        <v>508</v>
      </c>
      <c r="G1135" s="45"/>
      <c r="H1135" s="45"/>
      <c r="I1135">
        <f t="shared" si="148"/>
        <v>1995</v>
      </c>
      <c r="J1135">
        <f t="shared" si="156"/>
        <v>2024</v>
      </c>
      <c r="K1135" s="2" t="str">
        <f t="shared" si="149"/>
        <v>Yes</v>
      </c>
      <c r="AK1135">
        <v>1995</v>
      </c>
      <c r="AL1135">
        <v>1996</v>
      </c>
      <c r="AM1135">
        <v>1997</v>
      </c>
      <c r="AN1135">
        <v>1998</v>
      </c>
      <c r="AO1135">
        <v>1999</v>
      </c>
      <c r="AP1135">
        <v>2000</v>
      </c>
      <c r="AQ1135">
        <v>2001</v>
      </c>
      <c r="AR1135">
        <v>2002</v>
      </c>
      <c r="AS1135">
        <v>2003</v>
      </c>
      <c r="AT1135">
        <v>2004</v>
      </c>
      <c r="AU1135">
        <v>2005</v>
      </c>
      <c r="AV1135">
        <v>2006</v>
      </c>
      <c r="AW1135">
        <v>2007</v>
      </c>
      <c r="AX1135">
        <v>2008</v>
      </c>
      <c r="AY1135">
        <v>2009</v>
      </c>
      <c r="AZ1135">
        <v>2010</v>
      </c>
      <c r="BA1135">
        <v>2011</v>
      </c>
      <c r="BB1135">
        <v>2012</v>
      </c>
      <c r="BC1135">
        <v>2013</v>
      </c>
      <c r="BF1135">
        <v>2016</v>
      </c>
      <c r="BG1135">
        <v>2017</v>
      </c>
      <c r="BH1135">
        <v>2018</v>
      </c>
      <c r="BI1135">
        <v>2019</v>
      </c>
      <c r="BJ1135">
        <v>2020</v>
      </c>
      <c r="BK1135">
        <v>2021</v>
      </c>
      <c r="BL1135">
        <v>2022</v>
      </c>
      <c r="BM1135">
        <v>2023</v>
      </c>
      <c r="BN1135">
        <v>2024</v>
      </c>
    </row>
    <row r="1136" spans="1:66" ht="15" customHeight="1" x14ac:dyDescent="0.25">
      <c r="A1136" t="s">
        <v>1254</v>
      </c>
      <c r="C1136" s="65"/>
      <c r="D1136" t="s">
        <v>21</v>
      </c>
      <c r="E1136" s="45" t="s">
        <v>12</v>
      </c>
      <c r="F1136" s="7" t="s">
        <v>1303</v>
      </c>
      <c r="G1136" s="45" t="s">
        <v>733</v>
      </c>
      <c r="H1136" s="45" t="s">
        <v>1533</v>
      </c>
      <c r="I1136">
        <f t="shared" si="148"/>
        <v>1980</v>
      </c>
      <c r="J1136">
        <f t="shared" si="156"/>
        <v>2024</v>
      </c>
      <c r="K1136" s="2" t="str">
        <f t="shared" si="149"/>
        <v>-</v>
      </c>
      <c r="V1136">
        <v>1980</v>
      </c>
      <c r="W1136">
        <v>1981</v>
      </c>
      <c r="X1136">
        <v>1982</v>
      </c>
      <c r="Y1136">
        <v>1983</v>
      </c>
      <c r="Z1136">
        <v>1984</v>
      </c>
      <c r="AA1136">
        <v>1985</v>
      </c>
      <c r="AB1136">
        <v>1986</v>
      </c>
      <c r="AC1136">
        <v>1987</v>
      </c>
      <c r="AD1136">
        <v>1988</v>
      </c>
      <c r="AE1136">
        <v>1989</v>
      </c>
      <c r="AF1136">
        <v>1990</v>
      </c>
      <c r="AG1136">
        <v>1991</v>
      </c>
      <c r="AH1136">
        <v>1992</v>
      </c>
      <c r="AI1136">
        <v>1993</v>
      </c>
      <c r="AJ1136">
        <v>1994</v>
      </c>
      <c r="AK1136">
        <v>1995</v>
      </c>
      <c r="AL1136">
        <v>1996</v>
      </c>
      <c r="AM1136">
        <v>1997</v>
      </c>
      <c r="AN1136">
        <v>1998</v>
      </c>
      <c r="AO1136">
        <v>1999</v>
      </c>
      <c r="AP1136">
        <v>2000</v>
      </c>
      <c r="AQ1136">
        <v>2001</v>
      </c>
      <c r="AR1136">
        <v>2002</v>
      </c>
      <c r="AS1136">
        <v>2003</v>
      </c>
      <c r="AT1136">
        <v>2004</v>
      </c>
      <c r="AU1136">
        <v>2005</v>
      </c>
      <c r="AV1136">
        <v>2006</v>
      </c>
      <c r="AW1136">
        <v>2007</v>
      </c>
      <c r="AX1136">
        <v>2008</v>
      </c>
      <c r="AY1136">
        <v>2009</v>
      </c>
      <c r="AZ1136">
        <v>2010</v>
      </c>
      <c r="BA1136">
        <v>2011</v>
      </c>
      <c r="BB1136">
        <v>2012</v>
      </c>
      <c r="BC1136">
        <v>2013</v>
      </c>
      <c r="BD1136">
        <v>2014</v>
      </c>
      <c r="BE1136">
        <v>2015</v>
      </c>
      <c r="BF1136">
        <v>2016</v>
      </c>
      <c r="BG1136">
        <v>2017</v>
      </c>
      <c r="BH1136">
        <v>2018</v>
      </c>
      <c r="BI1136">
        <v>2019</v>
      </c>
      <c r="BJ1136">
        <v>2020</v>
      </c>
      <c r="BK1136">
        <v>2021</v>
      </c>
      <c r="BL1136">
        <v>2022</v>
      </c>
      <c r="BM1136">
        <v>2023</v>
      </c>
      <c r="BN1136">
        <v>2024</v>
      </c>
    </row>
    <row r="1137" spans="1:66" ht="15" customHeight="1" x14ac:dyDescent="0.25">
      <c r="A1137" t="s">
        <v>1254</v>
      </c>
      <c r="C1137" s="65"/>
      <c r="D1137" t="s">
        <v>876</v>
      </c>
      <c r="E1137" s="45" t="s">
        <v>877</v>
      </c>
      <c r="G1137" s="45"/>
      <c r="H1137" s="45"/>
      <c r="I1137">
        <f t="shared" si="148"/>
        <v>2013</v>
      </c>
      <c r="J1137">
        <f t="shared" si="156"/>
        <v>2024</v>
      </c>
      <c r="K1137" s="2" t="str">
        <f t="shared" si="149"/>
        <v>Yes</v>
      </c>
      <c r="BC1137">
        <v>2013</v>
      </c>
      <c r="BF1137">
        <v>2016</v>
      </c>
      <c r="BG1137">
        <v>2017</v>
      </c>
      <c r="BH1137">
        <v>2018</v>
      </c>
      <c r="BI1137">
        <v>2019</v>
      </c>
      <c r="BJ1137">
        <v>2020</v>
      </c>
      <c r="BK1137">
        <v>2021</v>
      </c>
      <c r="BL1137">
        <v>2022</v>
      </c>
      <c r="BM1137">
        <v>2023</v>
      </c>
      <c r="BN1137">
        <v>2024</v>
      </c>
    </row>
    <row r="1138" spans="1:66" ht="15" customHeight="1" x14ac:dyDescent="0.25">
      <c r="C1138" s="63"/>
      <c r="E1138" s="45"/>
      <c r="G1138" s="45"/>
      <c r="H1138" s="45"/>
    </row>
    <row r="1139" spans="1:66" ht="15" customHeight="1" x14ac:dyDescent="0.25">
      <c r="A1139" t="s">
        <v>1280</v>
      </c>
      <c r="B1139" s="1" t="str">
        <f>A1139&amp;MIN(I1139:I1169)&amp;"(-"&amp;MAX(J1139:J1169)&amp;")"</f>
        <v>KRMS2005(-2023)</v>
      </c>
      <c r="C1139" s="60"/>
      <c r="D1139" t="s">
        <v>33</v>
      </c>
      <c r="E1139" s="45" t="s">
        <v>752</v>
      </c>
      <c r="F1139" s="7" t="s">
        <v>1303</v>
      </c>
      <c r="G1139" s="45"/>
      <c r="H1139" s="45"/>
      <c r="I1139">
        <f t="shared" si="148"/>
        <v>2005</v>
      </c>
      <c r="J1139">
        <f t="shared" si="156"/>
        <v>2023</v>
      </c>
      <c r="K1139" s="2" t="str">
        <f t="shared" si="149"/>
        <v>-</v>
      </c>
      <c r="AU1139">
        <v>2005</v>
      </c>
      <c r="AV1139">
        <v>2006</v>
      </c>
      <c r="AW1139">
        <v>2007</v>
      </c>
      <c r="AX1139">
        <v>2008</v>
      </c>
      <c r="AY1139">
        <v>2009</v>
      </c>
      <c r="AZ1139">
        <v>2010</v>
      </c>
      <c r="BA1139">
        <v>2011</v>
      </c>
      <c r="BB1139">
        <v>2012</v>
      </c>
      <c r="BC1139">
        <v>2013</v>
      </c>
      <c r="BD1139">
        <v>2014</v>
      </c>
      <c r="BE1139">
        <v>2015</v>
      </c>
      <c r="BF1139">
        <v>2016</v>
      </c>
      <c r="BG1139">
        <v>2017</v>
      </c>
      <c r="BH1139">
        <v>2018</v>
      </c>
      <c r="BI1139">
        <v>2019</v>
      </c>
      <c r="BJ1139">
        <v>2020</v>
      </c>
      <c r="BK1139">
        <v>2021</v>
      </c>
      <c r="BL1139">
        <v>2022</v>
      </c>
      <c r="BM1139">
        <v>2023</v>
      </c>
    </row>
    <row r="1140" spans="1:66" ht="15" customHeight="1" x14ac:dyDescent="0.25">
      <c r="A1140" t="s">
        <v>1280</v>
      </c>
      <c r="C1140" s="60"/>
      <c r="D1140" t="s">
        <v>763</v>
      </c>
      <c r="E1140" s="45" t="s">
        <v>764</v>
      </c>
      <c r="G1140" s="45"/>
      <c r="H1140" s="45"/>
      <c r="I1140">
        <f t="shared" si="148"/>
        <v>2005</v>
      </c>
      <c r="J1140">
        <f t="shared" si="156"/>
        <v>2023</v>
      </c>
      <c r="K1140" s="2" t="str">
        <f t="shared" si="149"/>
        <v>-</v>
      </c>
      <c r="AU1140">
        <v>2005</v>
      </c>
      <c r="AV1140">
        <v>2006</v>
      </c>
      <c r="AW1140">
        <v>2007</v>
      </c>
      <c r="AX1140">
        <v>2008</v>
      </c>
      <c r="AY1140">
        <v>2009</v>
      </c>
      <c r="AZ1140">
        <v>2010</v>
      </c>
      <c r="BA1140">
        <v>2011</v>
      </c>
      <c r="BB1140">
        <v>2012</v>
      </c>
      <c r="BC1140">
        <v>2013</v>
      </c>
      <c r="BD1140">
        <v>2014</v>
      </c>
      <c r="BE1140">
        <v>2015</v>
      </c>
      <c r="BF1140">
        <v>2016</v>
      </c>
      <c r="BG1140">
        <v>2017</v>
      </c>
      <c r="BH1140">
        <v>2018</v>
      </c>
      <c r="BI1140">
        <v>2019</v>
      </c>
      <c r="BJ1140">
        <v>2020</v>
      </c>
      <c r="BK1140">
        <v>2021</v>
      </c>
      <c r="BL1140">
        <v>2022</v>
      </c>
      <c r="BM1140">
        <v>2023</v>
      </c>
    </row>
    <row r="1141" spans="1:66" ht="15" customHeight="1" x14ac:dyDescent="0.25">
      <c r="A1141" t="s">
        <v>1280</v>
      </c>
      <c r="C1141" s="60"/>
      <c r="D1141" t="s">
        <v>765</v>
      </c>
      <c r="E1141" s="45" t="s">
        <v>766</v>
      </c>
      <c r="G1141" s="45"/>
      <c r="H1141" s="45"/>
      <c r="I1141">
        <f t="shared" si="148"/>
        <v>2005</v>
      </c>
      <c r="J1141">
        <f t="shared" si="156"/>
        <v>2023</v>
      </c>
      <c r="K1141" s="2" t="str">
        <f t="shared" si="149"/>
        <v>-</v>
      </c>
      <c r="AU1141">
        <v>2005</v>
      </c>
      <c r="AV1141">
        <v>2006</v>
      </c>
      <c r="AW1141">
        <v>2007</v>
      </c>
      <c r="AX1141">
        <v>2008</v>
      </c>
      <c r="AY1141">
        <v>2009</v>
      </c>
      <c r="AZ1141">
        <v>2010</v>
      </c>
      <c r="BA1141">
        <v>2011</v>
      </c>
      <c r="BB1141">
        <v>2012</v>
      </c>
      <c r="BC1141">
        <v>2013</v>
      </c>
      <c r="BD1141">
        <v>2014</v>
      </c>
      <c r="BE1141">
        <v>2015</v>
      </c>
      <c r="BF1141">
        <v>2016</v>
      </c>
      <c r="BG1141">
        <v>2017</v>
      </c>
      <c r="BH1141">
        <v>2018</v>
      </c>
      <c r="BI1141">
        <v>2019</v>
      </c>
      <c r="BJ1141">
        <v>2020</v>
      </c>
      <c r="BK1141">
        <v>2021</v>
      </c>
      <c r="BL1141">
        <v>2022</v>
      </c>
      <c r="BM1141">
        <v>2023</v>
      </c>
    </row>
    <row r="1142" spans="1:66" ht="15" customHeight="1" x14ac:dyDescent="0.25">
      <c r="A1142" t="s">
        <v>1280</v>
      </c>
      <c r="C1142" s="60"/>
      <c r="D1142" t="s">
        <v>475</v>
      </c>
      <c r="E1142" s="45" t="s">
        <v>476</v>
      </c>
      <c r="G1142" s="45"/>
      <c r="H1142" s="45"/>
      <c r="I1142">
        <f t="shared" si="148"/>
        <v>2005</v>
      </c>
      <c r="J1142">
        <f t="shared" si="156"/>
        <v>2023</v>
      </c>
      <c r="K1142" s="2" t="str">
        <f t="shared" si="149"/>
        <v>-</v>
      </c>
      <c r="AU1142">
        <v>2005</v>
      </c>
      <c r="AV1142">
        <v>2006</v>
      </c>
      <c r="AW1142">
        <v>2007</v>
      </c>
      <c r="AX1142">
        <v>2008</v>
      </c>
      <c r="AY1142">
        <v>2009</v>
      </c>
      <c r="AZ1142">
        <v>2010</v>
      </c>
      <c r="BA1142">
        <v>2011</v>
      </c>
      <c r="BB1142">
        <v>2012</v>
      </c>
      <c r="BC1142">
        <v>2013</v>
      </c>
      <c r="BD1142">
        <v>2014</v>
      </c>
      <c r="BE1142">
        <v>2015</v>
      </c>
      <c r="BF1142">
        <v>2016</v>
      </c>
      <c r="BG1142">
        <v>2017</v>
      </c>
      <c r="BH1142">
        <v>2018</v>
      </c>
      <c r="BI1142">
        <v>2019</v>
      </c>
      <c r="BJ1142">
        <v>2020</v>
      </c>
      <c r="BK1142">
        <v>2021</v>
      </c>
      <c r="BL1142">
        <v>2022</v>
      </c>
      <c r="BM1142">
        <v>2023</v>
      </c>
    </row>
    <row r="1143" spans="1:66" ht="15" customHeight="1" x14ac:dyDescent="0.25">
      <c r="A1143" t="s">
        <v>1280</v>
      </c>
      <c r="C1143" s="60"/>
      <c r="D1143" t="s">
        <v>1085</v>
      </c>
      <c r="E1143" s="45" t="s">
        <v>1086</v>
      </c>
      <c r="G1143" s="45"/>
      <c r="H1143" s="45"/>
      <c r="I1143">
        <f t="shared" si="148"/>
        <v>2005</v>
      </c>
      <c r="J1143">
        <f t="shared" si="156"/>
        <v>2023</v>
      </c>
      <c r="K1143" s="2" t="str">
        <f t="shared" si="149"/>
        <v>-</v>
      </c>
      <c r="AU1143">
        <v>2005</v>
      </c>
      <c r="AV1143">
        <v>2006</v>
      </c>
      <c r="AW1143">
        <v>2007</v>
      </c>
      <c r="AX1143">
        <v>2008</v>
      </c>
      <c r="AY1143">
        <v>2009</v>
      </c>
      <c r="AZ1143">
        <v>2010</v>
      </c>
      <c r="BA1143">
        <v>2011</v>
      </c>
      <c r="BB1143">
        <v>2012</v>
      </c>
      <c r="BC1143">
        <v>2013</v>
      </c>
      <c r="BD1143">
        <v>2014</v>
      </c>
      <c r="BE1143">
        <v>2015</v>
      </c>
      <c r="BF1143">
        <v>2016</v>
      </c>
      <c r="BG1143">
        <v>2017</v>
      </c>
      <c r="BH1143">
        <v>2018</v>
      </c>
      <c r="BI1143">
        <v>2019</v>
      </c>
      <c r="BJ1143">
        <v>2020</v>
      </c>
      <c r="BK1143">
        <v>2021</v>
      </c>
      <c r="BL1143">
        <v>2022</v>
      </c>
      <c r="BM1143">
        <v>2023</v>
      </c>
    </row>
    <row r="1144" spans="1:66" ht="15" customHeight="1" x14ac:dyDescent="0.25">
      <c r="A1144" t="s">
        <v>1280</v>
      </c>
      <c r="C1144" s="60"/>
      <c r="D1144" t="s">
        <v>1087</v>
      </c>
      <c r="E1144" s="45" t="s">
        <v>499</v>
      </c>
      <c r="G1144" s="45"/>
      <c r="H1144" s="45"/>
      <c r="I1144">
        <f t="shared" si="148"/>
        <v>2005</v>
      </c>
      <c r="J1144">
        <f t="shared" si="156"/>
        <v>2023</v>
      </c>
      <c r="K1144" s="2" t="str">
        <f t="shared" si="149"/>
        <v>-</v>
      </c>
      <c r="AU1144">
        <v>2005</v>
      </c>
      <c r="AV1144">
        <v>2006</v>
      </c>
      <c r="AW1144">
        <v>2007</v>
      </c>
      <c r="AX1144">
        <v>2008</v>
      </c>
      <c r="AY1144">
        <v>2009</v>
      </c>
      <c r="AZ1144">
        <v>2010</v>
      </c>
      <c r="BA1144">
        <v>2011</v>
      </c>
      <c r="BB1144">
        <v>2012</v>
      </c>
      <c r="BC1144">
        <v>2013</v>
      </c>
      <c r="BD1144">
        <v>2014</v>
      </c>
      <c r="BE1144">
        <v>2015</v>
      </c>
      <c r="BF1144">
        <v>2016</v>
      </c>
      <c r="BG1144">
        <v>2017</v>
      </c>
      <c r="BH1144">
        <v>2018</v>
      </c>
      <c r="BI1144">
        <v>2019</v>
      </c>
      <c r="BJ1144">
        <v>2020</v>
      </c>
      <c r="BK1144">
        <v>2021</v>
      </c>
      <c r="BL1144">
        <v>2022</v>
      </c>
      <c r="BM1144">
        <v>2023</v>
      </c>
    </row>
    <row r="1145" spans="1:66" ht="15" customHeight="1" x14ac:dyDescent="0.25">
      <c r="A1145" t="s">
        <v>1280</v>
      </c>
      <c r="C1145" s="60"/>
      <c r="D1145" t="s">
        <v>1088</v>
      </c>
      <c r="E1145" s="45" t="s">
        <v>1089</v>
      </c>
      <c r="G1145" s="45"/>
      <c r="H1145" s="45"/>
      <c r="I1145">
        <f t="shared" si="148"/>
        <v>2005</v>
      </c>
      <c r="J1145">
        <f t="shared" si="156"/>
        <v>2023</v>
      </c>
      <c r="K1145" s="2" t="str">
        <f t="shared" si="149"/>
        <v>-</v>
      </c>
      <c r="AU1145">
        <v>2005</v>
      </c>
      <c r="AV1145">
        <v>2006</v>
      </c>
      <c r="AW1145">
        <v>2007</v>
      </c>
      <c r="AX1145">
        <v>2008</v>
      </c>
      <c r="AY1145">
        <v>2009</v>
      </c>
      <c r="AZ1145">
        <v>2010</v>
      </c>
      <c r="BA1145">
        <v>2011</v>
      </c>
      <c r="BB1145">
        <v>2012</v>
      </c>
      <c r="BC1145">
        <v>2013</v>
      </c>
      <c r="BD1145">
        <v>2014</v>
      </c>
      <c r="BE1145">
        <v>2015</v>
      </c>
      <c r="BF1145">
        <v>2016</v>
      </c>
      <c r="BG1145">
        <v>2017</v>
      </c>
      <c r="BH1145">
        <v>2018</v>
      </c>
      <c r="BI1145">
        <v>2019</v>
      </c>
      <c r="BJ1145">
        <v>2020</v>
      </c>
      <c r="BK1145">
        <v>2021</v>
      </c>
      <c r="BL1145">
        <v>2022</v>
      </c>
      <c r="BM1145">
        <v>2023</v>
      </c>
    </row>
    <row r="1146" spans="1:66" ht="15" customHeight="1" x14ac:dyDescent="0.25">
      <c r="A1146" t="s">
        <v>1280</v>
      </c>
      <c r="C1146" s="60"/>
      <c r="D1146" t="s">
        <v>1090</v>
      </c>
      <c r="E1146" s="45" t="s">
        <v>510</v>
      </c>
      <c r="G1146" s="45"/>
      <c r="H1146" s="45"/>
      <c r="I1146">
        <f t="shared" si="148"/>
        <v>2005</v>
      </c>
      <c r="J1146">
        <f t="shared" si="156"/>
        <v>2023</v>
      </c>
      <c r="K1146" s="2" t="str">
        <f t="shared" si="149"/>
        <v>-</v>
      </c>
      <c r="AU1146">
        <v>2005</v>
      </c>
      <c r="AV1146">
        <v>2006</v>
      </c>
      <c r="AW1146">
        <v>2007</v>
      </c>
      <c r="AX1146">
        <v>2008</v>
      </c>
      <c r="AY1146">
        <v>2009</v>
      </c>
      <c r="AZ1146">
        <v>2010</v>
      </c>
      <c r="BA1146">
        <v>2011</v>
      </c>
      <c r="BB1146">
        <v>2012</v>
      </c>
      <c r="BC1146">
        <v>2013</v>
      </c>
      <c r="BD1146">
        <v>2014</v>
      </c>
      <c r="BE1146">
        <v>2015</v>
      </c>
      <c r="BF1146">
        <v>2016</v>
      </c>
      <c r="BG1146">
        <v>2017</v>
      </c>
      <c r="BH1146">
        <v>2018</v>
      </c>
      <c r="BI1146">
        <v>2019</v>
      </c>
      <c r="BJ1146">
        <v>2020</v>
      </c>
      <c r="BK1146">
        <v>2021</v>
      </c>
      <c r="BL1146">
        <v>2022</v>
      </c>
      <c r="BM1146">
        <v>2023</v>
      </c>
    </row>
    <row r="1147" spans="1:66" ht="15" customHeight="1" x14ac:dyDescent="0.25">
      <c r="A1147" t="s">
        <v>1280</v>
      </c>
      <c r="C1147" s="60"/>
      <c r="D1147" t="s">
        <v>1091</v>
      </c>
      <c r="E1147" s="45" t="s">
        <v>1092</v>
      </c>
      <c r="G1147" s="45"/>
      <c r="H1147" s="45"/>
      <c r="I1147">
        <f t="shared" si="148"/>
        <v>2005</v>
      </c>
      <c r="J1147">
        <f t="shared" si="156"/>
        <v>2023</v>
      </c>
      <c r="K1147" s="2" t="str">
        <f t="shared" si="149"/>
        <v>-</v>
      </c>
      <c r="AU1147">
        <v>2005</v>
      </c>
      <c r="AV1147">
        <v>2006</v>
      </c>
      <c r="AW1147">
        <v>2007</v>
      </c>
      <c r="AX1147">
        <v>2008</v>
      </c>
      <c r="AY1147">
        <v>2009</v>
      </c>
      <c r="AZ1147">
        <v>2010</v>
      </c>
      <c r="BA1147">
        <v>2011</v>
      </c>
      <c r="BB1147">
        <v>2012</v>
      </c>
      <c r="BC1147">
        <v>2013</v>
      </c>
      <c r="BD1147">
        <v>2014</v>
      </c>
      <c r="BE1147">
        <v>2015</v>
      </c>
      <c r="BF1147">
        <v>2016</v>
      </c>
      <c r="BG1147">
        <v>2017</v>
      </c>
      <c r="BH1147">
        <v>2018</v>
      </c>
      <c r="BI1147">
        <v>2019</v>
      </c>
      <c r="BJ1147">
        <v>2020</v>
      </c>
      <c r="BK1147">
        <v>2021</v>
      </c>
      <c r="BL1147">
        <v>2022</v>
      </c>
      <c r="BM1147">
        <v>2023</v>
      </c>
    </row>
    <row r="1148" spans="1:66" ht="15" customHeight="1" x14ac:dyDescent="0.25">
      <c r="A1148" t="s">
        <v>1280</v>
      </c>
      <c r="C1148" s="60"/>
      <c r="D1148" t="s">
        <v>1093</v>
      </c>
      <c r="E1148" s="45" t="s">
        <v>1094</v>
      </c>
      <c r="G1148" s="45"/>
      <c r="H1148" s="45"/>
      <c r="I1148">
        <f t="shared" si="148"/>
        <v>2005</v>
      </c>
      <c r="J1148">
        <f t="shared" si="156"/>
        <v>2023</v>
      </c>
      <c r="K1148" s="2" t="str">
        <f t="shared" si="149"/>
        <v>-</v>
      </c>
      <c r="AU1148">
        <v>2005</v>
      </c>
      <c r="AV1148">
        <v>2006</v>
      </c>
      <c r="AW1148">
        <v>2007</v>
      </c>
      <c r="AX1148">
        <v>2008</v>
      </c>
      <c r="AY1148">
        <v>2009</v>
      </c>
      <c r="AZ1148">
        <v>2010</v>
      </c>
      <c r="BA1148">
        <v>2011</v>
      </c>
      <c r="BB1148">
        <v>2012</v>
      </c>
      <c r="BC1148">
        <v>2013</v>
      </c>
      <c r="BD1148">
        <v>2014</v>
      </c>
      <c r="BE1148">
        <v>2015</v>
      </c>
      <c r="BF1148">
        <v>2016</v>
      </c>
      <c r="BG1148">
        <v>2017</v>
      </c>
      <c r="BH1148">
        <v>2018</v>
      </c>
      <c r="BI1148">
        <v>2019</v>
      </c>
      <c r="BJ1148">
        <v>2020</v>
      </c>
      <c r="BK1148">
        <v>2021</v>
      </c>
      <c r="BL1148">
        <v>2022</v>
      </c>
      <c r="BM1148">
        <v>2023</v>
      </c>
    </row>
    <row r="1149" spans="1:66" ht="15" customHeight="1" x14ac:dyDescent="0.25">
      <c r="A1149" t="s">
        <v>1280</v>
      </c>
      <c r="C1149" s="60"/>
      <c r="D1149" t="s">
        <v>1095</v>
      </c>
      <c r="E1149" s="45" t="s">
        <v>872</v>
      </c>
      <c r="G1149" s="45"/>
      <c r="H1149" s="45"/>
      <c r="I1149">
        <f t="shared" si="148"/>
        <v>2005</v>
      </c>
      <c r="J1149">
        <f t="shared" si="156"/>
        <v>2023</v>
      </c>
      <c r="K1149" s="2" t="str">
        <f t="shared" si="149"/>
        <v>-</v>
      </c>
      <c r="AU1149">
        <v>2005</v>
      </c>
      <c r="AV1149">
        <v>2006</v>
      </c>
      <c r="AW1149">
        <v>2007</v>
      </c>
      <c r="AX1149">
        <v>2008</v>
      </c>
      <c r="AY1149">
        <v>2009</v>
      </c>
      <c r="AZ1149">
        <v>2010</v>
      </c>
      <c r="BA1149">
        <v>2011</v>
      </c>
      <c r="BB1149">
        <v>2012</v>
      </c>
      <c r="BC1149">
        <v>2013</v>
      </c>
      <c r="BD1149">
        <v>2014</v>
      </c>
      <c r="BE1149">
        <v>2015</v>
      </c>
      <c r="BF1149">
        <v>2016</v>
      </c>
      <c r="BG1149">
        <v>2017</v>
      </c>
      <c r="BH1149">
        <v>2018</v>
      </c>
      <c r="BI1149">
        <v>2019</v>
      </c>
      <c r="BJ1149">
        <v>2020</v>
      </c>
      <c r="BK1149">
        <v>2021</v>
      </c>
      <c r="BL1149">
        <v>2022</v>
      </c>
      <c r="BM1149">
        <v>2023</v>
      </c>
    </row>
    <row r="1150" spans="1:66" ht="15" customHeight="1" x14ac:dyDescent="0.25">
      <c r="A1150" t="s">
        <v>1280</v>
      </c>
      <c r="C1150" s="60"/>
      <c r="D1150" t="s">
        <v>1096</v>
      </c>
      <c r="E1150" s="45" t="s">
        <v>1097</v>
      </c>
      <c r="G1150" s="45"/>
      <c r="H1150" s="45"/>
      <c r="I1150">
        <f t="shared" si="148"/>
        <v>2005</v>
      </c>
      <c r="J1150">
        <f t="shared" si="156"/>
        <v>2023</v>
      </c>
      <c r="K1150" s="2" t="str">
        <f t="shared" si="149"/>
        <v>-</v>
      </c>
      <c r="AU1150">
        <v>2005</v>
      </c>
      <c r="AV1150">
        <v>2006</v>
      </c>
      <c r="AW1150">
        <v>2007</v>
      </c>
      <c r="AX1150">
        <v>2008</v>
      </c>
      <c r="AY1150">
        <v>2009</v>
      </c>
      <c r="AZ1150">
        <v>2010</v>
      </c>
      <c r="BA1150">
        <v>2011</v>
      </c>
      <c r="BB1150">
        <v>2012</v>
      </c>
      <c r="BC1150">
        <v>2013</v>
      </c>
      <c r="BD1150">
        <v>2014</v>
      </c>
      <c r="BE1150">
        <v>2015</v>
      </c>
      <c r="BF1150">
        <v>2016</v>
      </c>
      <c r="BG1150">
        <v>2017</v>
      </c>
      <c r="BH1150">
        <v>2018</v>
      </c>
      <c r="BI1150">
        <v>2019</v>
      </c>
      <c r="BJ1150">
        <v>2020</v>
      </c>
      <c r="BK1150">
        <v>2021</v>
      </c>
      <c r="BL1150">
        <v>2022</v>
      </c>
      <c r="BM1150">
        <v>2023</v>
      </c>
    </row>
    <row r="1151" spans="1:66" ht="15" customHeight="1" x14ac:dyDescent="0.25">
      <c r="A1151" t="s">
        <v>1280</v>
      </c>
      <c r="C1151" s="60"/>
      <c r="D1151" t="s">
        <v>1098</v>
      </c>
      <c r="E1151" s="45" t="s">
        <v>1099</v>
      </c>
      <c r="G1151" s="45"/>
      <c r="H1151" s="45"/>
      <c r="I1151">
        <f t="shared" si="148"/>
        <v>2005</v>
      </c>
      <c r="J1151">
        <f t="shared" si="156"/>
        <v>2023</v>
      </c>
      <c r="K1151" s="2" t="str">
        <f t="shared" si="149"/>
        <v>-</v>
      </c>
      <c r="AU1151">
        <v>2005</v>
      </c>
      <c r="AV1151">
        <v>2006</v>
      </c>
      <c r="AW1151">
        <v>2007</v>
      </c>
      <c r="AX1151">
        <v>2008</v>
      </c>
      <c r="AY1151">
        <v>2009</v>
      </c>
      <c r="AZ1151">
        <v>2010</v>
      </c>
      <c r="BA1151">
        <v>2011</v>
      </c>
      <c r="BB1151">
        <v>2012</v>
      </c>
      <c r="BC1151">
        <v>2013</v>
      </c>
      <c r="BD1151">
        <v>2014</v>
      </c>
      <c r="BE1151">
        <v>2015</v>
      </c>
      <c r="BF1151">
        <v>2016</v>
      </c>
      <c r="BG1151">
        <v>2017</v>
      </c>
      <c r="BH1151">
        <v>2018</v>
      </c>
      <c r="BI1151">
        <v>2019</v>
      </c>
      <c r="BJ1151">
        <v>2020</v>
      </c>
      <c r="BK1151">
        <v>2021</v>
      </c>
      <c r="BL1151">
        <v>2022</v>
      </c>
      <c r="BM1151">
        <v>2023</v>
      </c>
    </row>
    <row r="1152" spans="1:66" ht="15" customHeight="1" x14ac:dyDescent="0.25">
      <c r="A1152" t="s">
        <v>1280</v>
      </c>
      <c r="C1152" s="60"/>
      <c r="D1152" t="s">
        <v>1100</v>
      </c>
      <c r="E1152" s="45" t="s">
        <v>469</v>
      </c>
      <c r="G1152" s="45"/>
      <c r="H1152" s="45"/>
      <c r="I1152">
        <f t="shared" si="148"/>
        <v>2005</v>
      </c>
      <c r="J1152">
        <f t="shared" si="156"/>
        <v>2023</v>
      </c>
      <c r="K1152" s="2" t="str">
        <f t="shared" si="149"/>
        <v>-</v>
      </c>
      <c r="AU1152">
        <v>2005</v>
      </c>
      <c r="AV1152">
        <v>2006</v>
      </c>
      <c r="AW1152">
        <v>2007</v>
      </c>
      <c r="AX1152">
        <v>2008</v>
      </c>
      <c r="AY1152">
        <v>2009</v>
      </c>
      <c r="AZ1152">
        <v>2010</v>
      </c>
      <c r="BA1152">
        <v>2011</v>
      </c>
      <c r="BB1152">
        <v>2012</v>
      </c>
      <c r="BC1152">
        <v>2013</v>
      </c>
      <c r="BD1152">
        <v>2014</v>
      </c>
      <c r="BE1152">
        <v>2015</v>
      </c>
      <c r="BF1152">
        <v>2016</v>
      </c>
      <c r="BG1152">
        <v>2017</v>
      </c>
      <c r="BH1152">
        <v>2018</v>
      </c>
      <c r="BI1152">
        <v>2019</v>
      </c>
      <c r="BJ1152">
        <v>2020</v>
      </c>
      <c r="BK1152">
        <v>2021</v>
      </c>
      <c r="BL1152">
        <v>2022</v>
      </c>
      <c r="BM1152">
        <v>2023</v>
      </c>
    </row>
    <row r="1153" spans="1:65" ht="15" customHeight="1" x14ac:dyDescent="0.25">
      <c r="A1153" t="s">
        <v>1280</v>
      </c>
      <c r="C1153" s="60"/>
      <c r="D1153" t="s">
        <v>3259</v>
      </c>
      <c r="E1153" s="45" t="s">
        <v>2899</v>
      </c>
      <c r="G1153" s="45"/>
      <c r="H1153" s="45"/>
      <c r="I1153">
        <f t="shared" si="148"/>
        <v>2021</v>
      </c>
      <c r="J1153">
        <f t="shared" si="156"/>
        <v>2023</v>
      </c>
      <c r="K1153" s="2" t="str">
        <f t="shared" si="149"/>
        <v>-</v>
      </c>
      <c r="BK1153">
        <v>2021</v>
      </c>
      <c r="BL1153">
        <v>2022</v>
      </c>
      <c r="BM1153">
        <v>2023</v>
      </c>
    </row>
    <row r="1154" spans="1:65" ht="15" customHeight="1" x14ac:dyDescent="0.25">
      <c r="A1154" t="s">
        <v>1280</v>
      </c>
      <c r="C1154" s="60"/>
      <c r="D1154" t="s">
        <v>1101</v>
      </c>
      <c r="E1154" s="45" t="s">
        <v>1102</v>
      </c>
      <c r="G1154" s="45"/>
      <c r="H1154" s="45"/>
      <c r="I1154">
        <f t="shared" si="148"/>
        <v>2005</v>
      </c>
      <c r="J1154">
        <f t="shared" si="156"/>
        <v>2023</v>
      </c>
      <c r="K1154" s="2" t="str">
        <f t="shared" si="149"/>
        <v>-</v>
      </c>
      <c r="AU1154">
        <v>2005</v>
      </c>
      <c r="AV1154">
        <v>2006</v>
      </c>
      <c r="AW1154">
        <v>2007</v>
      </c>
      <c r="AX1154">
        <v>2008</v>
      </c>
      <c r="AY1154">
        <v>2009</v>
      </c>
      <c r="AZ1154">
        <v>2010</v>
      </c>
      <c r="BA1154">
        <v>2011</v>
      </c>
      <c r="BB1154">
        <v>2012</v>
      </c>
      <c r="BC1154">
        <v>2013</v>
      </c>
      <c r="BD1154">
        <v>2014</v>
      </c>
      <c r="BE1154">
        <v>2015</v>
      </c>
      <c r="BF1154">
        <v>2016</v>
      </c>
      <c r="BG1154">
        <v>2017</v>
      </c>
      <c r="BH1154">
        <v>2018</v>
      </c>
      <c r="BI1154">
        <v>2019</v>
      </c>
      <c r="BJ1154">
        <v>2020</v>
      </c>
      <c r="BK1154">
        <v>2021</v>
      </c>
      <c r="BL1154">
        <v>2022</v>
      </c>
      <c r="BM1154">
        <v>2023</v>
      </c>
    </row>
    <row r="1155" spans="1:65" ht="15" customHeight="1" x14ac:dyDescent="0.25">
      <c r="A1155" t="s">
        <v>1280</v>
      </c>
      <c r="C1155" s="60"/>
      <c r="D1155" t="s">
        <v>1103</v>
      </c>
      <c r="E1155" s="45" t="s">
        <v>1104</v>
      </c>
      <c r="G1155" s="45"/>
      <c r="H1155" s="45"/>
      <c r="I1155">
        <f t="shared" si="148"/>
        <v>2005</v>
      </c>
      <c r="J1155">
        <f t="shared" si="156"/>
        <v>2023</v>
      </c>
      <c r="K1155" s="2" t="str">
        <f t="shared" si="149"/>
        <v>-</v>
      </c>
      <c r="AU1155">
        <v>2005</v>
      </c>
      <c r="AV1155">
        <v>2006</v>
      </c>
      <c r="AW1155">
        <v>2007</v>
      </c>
      <c r="AX1155">
        <v>2008</v>
      </c>
      <c r="AY1155">
        <v>2009</v>
      </c>
      <c r="AZ1155">
        <v>2010</v>
      </c>
      <c r="BA1155">
        <v>2011</v>
      </c>
      <c r="BB1155">
        <v>2012</v>
      </c>
      <c r="BC1155">
        <v>2013</v>
      </c>
      <c r="BD1155">
        <v>2014</v>
      </c>
      <c r="BE1155">
        <v>2015</v>
      </c>
      <c r="BF1155">
        <v>2016</v>
      </c>
      <c r="BG1155">
        <v>2017</v>
      </c>
      <c r="BH1155">
        <v>2018</v>
      </c>
      <c r="BI1155">
        <v>2019</v>
      </c>
      <c r="BJ1155">
        <v>2020</v>
      </c>
      <c r="BK1155">
        <v>2021</v>
      </c>
      <c r="BL1155">
        <v>2022</v>
      </c>
      <c r="BM1155">
        <v>2023</v>
      </c>
    </row>
    <row r="1156" spans="1:65" ht="15" customHeight="1" x14ac:dyDescent="0.25">
      <c r="A1156" t="s">
        <v>1280</v>
      </c>
      <c r="C1156" s="60"/>
      <c r="D1156" t="s">
        <v>1105</v>
      </c>
      <c r="E1156" s="45" t="s">
        <v>184</v>
      </c>
      <c r="G1156" s="45"/>
      <c r="H1156" s="45"/>
      <c r="I1156">
        <f t="shared" si="148"/>
        <v>2005</v>
      </c>
      <c r="J1156">
        <f t="shared" si="156"/>
        <v>2023</v>
      </c>
      <c r="K1156" s="2" t="str">
        <f t="shared" si="149"/>
        <v>-</v>
      </c>
      <c r="AU1156">
        <v>2005</v>
      </c>
      <c r="AV1156">
        <v>2006</v>
      </c>
      <c r="AW1156">
        <v>2007</v>
      </c>
      <c r="AX1156">
        <v>2008</v>
      </c>
      <c r="AY1156">
        <v>2009</v>
      </c>
      <c r="AZ1156">
        <v>2010</v>
      </c>
      <c r="BA1156">
        <v>2011</v>
      </c>
      <c r="BB1156">
        <v>2012</v>
      </c>
      <c r="BC1156">
        <v>2013</v>
      </c>
      <c r="BD1156">
        <v>2014</v>
      </c>
      <c r="BE1156">
        <v>2015</v>
      </c>
      <c r="BF1156">
        <v>2016</v>
      </c>
      <c r="BG1156">
        <v>2017</v>
      </c>
      <c r="BH1156">
        <v>2018</v>
      </c>
      <c r="BI1156">
        <v>2019</v>
      </c>
      <c r="BJ1156">
        <v>2020</v>
      </c>
      <c r="BK1156">
        <v>2021</v>
      </c>
      <c r="BL1156">
        <v>2022</v>
      </c>
      <c r="BM1156">
        <v>2023</v>
      </c>
    </row>
    <row r="1157" spans="1:65" ht="15" customHeight="1" x14ac:dyDescent="0.25">
      <c r="A1157" t="s">
        <v>1280</v>
      </c>
      <c r="C1157" s="60"/>
      <c r="D1157" t="s">
        <v>1106</v>
      </c>
      <c r="E1157" s="45" t="s">
        <v>1107</v>
      </c>
      <c r="G1157" s="45"/>
      <c r="H1157" s="45"/>
      <c r="I1157">
        <f t="shared" si="148"/>
        <v>2005</v>
      </c>
      <c r="J1157">
        <f t="shared" si="156"/>
        <v>2023</v>
      </c>
      <c r="K1157" s="2" t="str">
        <f t="shared" si="149"/>
        <v>-</v>
      </c>
      <c r="AU1157">
        <v>2005</v>
      </c>
      <c r="AV1157">
        <v>2006</v>
      </c>
      <c r="AW1157">
        <v>2007</v>
      </c>
      <c r="AX1157">
        <v>2008</v>
      </c>
      <c r="AY1157">
        <v>2009</v>
      </c>
      <c r="AZ1157">
        <v>2010</v>
      </c>
      <c r="BA1157">
        <v>2011</v>
      </c>
      <c r="BB1157">
        <v>2012</v>
      </c>
      <c r="BC1157">
        <v>2013</v>
      </c>
      <c r="BD1157">
        <v>2014</v>
      </c>
      <c r="BE1157">
        <v>2015</v>
      </c>
      <c r="BF1157">
        <v>2016</v>
      </c>
      <c r="BG1157">
        <v>2017</v>
      </c>
      <c r="BH1157">
        <v>2018</v>
      </c>
      <c r="BI1157">
        <v>2019</v>
      </c>
      <c r="BJ1157">
        <v>2020</v>
      </c>
      <c r="BK1157">
        <v>2021</v>
      </c>
      <c r="BL1157">
        <v>2022</v>
      </c>
      <c r="BM1157">
        <v>2023</v>
      </c>
    </row>
    <row r="1158" spans="1:65" ht="15" customHeight="1" x14ac:dyDescent="0.25">
      <c r="A1158" t="s">
        <v>1280</v>
      </c>
      <c r="C1158" s="60"/>
      <c r="D1158" t="s">
        <v>1108</v>
      </c>
      <c r="E1158" s="45" t="s">
        <v>1109</v>
      </c>
      <c r="G1158" s="45"/>
      <c r="H1158" s="45"/>
      <c r="I1158">
        <f t="shared" si="148"/>
        <v>2005</v>
      </c>
      <c r="J1158">
        <f t="shared" si="156"/>
        <v>2023</v>
      </c>
      <c r="K1158" s="2" t="str">
        <f t="shared" si="149"/>
        <v>-</v>
      </c>
      <c r="AU1158">
        <v>2005</v>
      </c>
      <c r="AV1158">
        <v>2006</v>
      </c>
      <c r="AW1158">
        <v>2007</v>
      </c>
      <c r="AX1158">
        <v>2008</v>
      </c>
      <c r="AY1158">
        <v>2009</v>
      </c>
      <c r="AZ1158">
        <v>2010</v>
      </c>
      <c r="BA1158">
        <v>2011</v>
      </c>
      <c r="BB1158">
        <v>2012</v>
      </c>
      <c r="BC1158">
        <v>2013</v>
      </c>
      <c r="BD1158">
        <v>2014</v>
      </c>
      <c r="BE1158">
        <v>2015</v>
      </c>
      <c r="BF1158">
        <v>2016</v>
      </c>
      <c r="BG1158">
        <v>2017</v>
      </c>
      <c r="BH1158">
        <v>2018</v>
      </c>
      <c r="BI1158">
        <v>2019</v>
      </c>
      <c r="BJ1158">
        <v>2020</v>
      </c>
      <c r="BK1158">
        <v>2021</v>
      </c>
      <c r="BL1158">
        <v>2022</v>
      </c>
      <c r="BM1158">
        <v>2023</v>
      </c>
    </row>
    <row r="1159" spans="1:65" ht="15" customHeight="1" x14ac:dyDescent="0.25">
      <c r="A1159" t="s">
        <v>1280</v>
      </c>
      <c r="C1159" s="60"/>
      <c r="D1159" t="s">
        <v>1110</v>
      </c>
      <c r="E1159" s="45" t="s">
        <v>1111</v>
      </c>
      <c r="G1159" s="45"/>
      <c r="H1159" s="45"/>
      <c r="I1159">
        <f t="shared" si="148"/>
        <v>2005</v>
      </c>
      <c r="J1159">
        <f t="shared" si="156"/>
        <v>2023</v>
      </c>
      <c r="K1159" s="2" t="str">
        <f t="shared" si="149"/>
        <v>-</v>
      </c>
      <c r="AU1159">
        <v>2005</v>
      </c>
      <c r="AV1159">
        <v>2006</v>
      </c>
      <c r="AW1159">
        <v>2007</v>
      </c>
      <c r="AX1159">
        <v>2008</v>
      </c>
      <c r="AY1159">
        <v>2009</v>
      </c>
      <c r="AZ1159">
        <v>2010</v>
      </c>
      <c r="BA1159">
        <v>2011</v>
      </c>
      <c r="BB1159">
        <v>2012</v>
      </c>
      <c r="BC1159">
        <v>2013</v>
      </c>
      <c r="BD1159">
        <v>2014</v>
      </c>
      <c r="BE1159">
        <v>2015</v>
      </c>
      <c r="BF1159">
        <v>2016</v>
      </c>
      <c r="BG1159">
        <v>2017</v>
      </c>
      <c r="BH1159">
        <v>2018</v>
      </c>
      <c r="BI1159">
        <v>2019</v>
      </c>
      <c r="BJ1159">
        <v>2020</v>
      </c>
      <c r="BK1159">
        <v>2021</v>
      </c>
      <c r="BL1159">
        <v>2022</v>
      </c>
      <c r="BM1159">
        <v>2023</v>
      </c>
    </row>
    <row r="1160" spans="1:65" ht="15" customHeight="1" x14ac:dyDescent="0.25">
      <c r="A1160" t="s">
        <v>1280</v>
      </c>
      <c r="C1160" s="60"/>
      <c r="D1160" t="s">
        <v>1112</v>
      </c>
      <c r="E1160" s="45" t="s">
        <v>1113</v>
      </c>
      <c r="G1160" s="45"/>
      <c r="H1160" s="45"/>
      <c r="I1160">
        <f t="shared" si="148"/>
        <v>2005</v>
      </c>
      <c r="J1160">
        <f t="shared" si="156"/>
        <v>2023</v>
      </c>
      <c r="K1160" s="2" t="str">
        <f t="shared" si="149"/>
        <v>-</v>
      </c>
      <c r="AU1160">
        <v>2005</v>
      </c>
      <c r="AV1160">
        <v>2006</v>
      </c>
      <c r="AW1160">
        <v>2007</v>
      </c>
      <c r="AX1160">
        <v>2008</v>
      </c>
      <c r="AY1160">
        <v>2009</v>
      </c>
      <c r="AZ1160">
        <v>2010</v>
      </c>
      <c r="BA1160">
        <v>2011</v>
      </c>
      <c r="BB1160">
        <v>2012</v>
      </c>
      <c r="BC1160">
        <v>2013</v>
      </c>
      <c r="BD1160">
        <v>2014</v>
      </c>
      <c r="BE1160">
        <v>2015</v>
      </c>
      <c r="BF1160">
        <v>2016</v>
      </c>
      <c r="BG1160">
        <v>2017</v>
      </c>
      <c r="BH1160">
        <v>2018</v>
      </c>
      <c r="BI1160">
        <v>2019</v>
      </c>
      <c r="BJ1160">
        <v>2020</v>
      </c>
      <c r="BK1160">
        <v>2021</v>
      </c>
      <c r="BL1160">
        <v>2022</v>
      </c>
      <c r="BM1160">
        <v>2023</v>
      </c>
    </row>
    <row r="1161" spans="1:65" ht="15" customHeight="1" x14ac:dyDescent="0.25">
      <c r="A1161" t="s">
        <v>1280</v>
      </c>
      <c r="C1161" s="60"/>
      <c r="D1161" t="s">
        <v>1114</v>
      </c>
      <c r="E1161" s="45" t="s">
        <v>1115</v>
      </c>
      <c r="G1161" s="45"/>
      <c r="H1161" s="45"/>
      <c r="I1161">
        <f t="shared" si="148"/>
        <v>2005</v>
      </c>
      <c r="J1161">
        <f t="shared" si="156"/>
        <v>2023</v>
      </c>
      <c r="K1161" s="2" t="str">
        <f t="shared" si="149"/>
        <v>-</v>
      </c>
      <c r="AU1161">
        <v>2005</v>
      </c>
      <c r="AV1161">
        <v>2006</v>
      </c>
      <c r="AW1161">
        <v>2007</v>
      </c>
      <c r="AX1161">
        <v>2008</v>
      </c>
      <c r="AY1161">
        <v>2009</v>
      </c>
      <c r="AZ1161">
        <v>2010</v>
      </c>
      <c r="BA1161">
        <v>2011</v>
      </c>
      <c r="BB1161">
        <v>2012</v>
      </c>
      <c r="BC1161">
        <v>2013</v>
      </c>
      <c r="BD1161">
        <v>2014</v>
      </c>
      <c r="BE1161">
        <v>2015</v>
      </c>
      <c r="BF1161">
        <v>2016</v>
      </c>
      <c r="BG1161">
        <v>2017</v>
      </c>
      <c r="BH1161">
        <v>2018</v>
      </c>
      <c r="BI1161">
        <v>2019</v>
      </c>
      <c r="BJ1161">
        <v>2020</v>
      </c>
      <c r="BK1161">
        <v>2021</v>
      </c>
      <c r="BL1161">
        <v>2022</v>
      </c>
      <c r="BM1161">
        <v>2023</v>
      </c>
    </row>
    <row r="1162" spans="1:65" ht="15" customHeight="1" x14ac:dyDescent="0.25">
      <c r="A1162" t="s">
        <v>1280</v>
      </c>
      <c r="C1162" s="60"/>
      <c r="D1162" t="s">
        <v>1116</v>
      </c>
      <c r="E1162" s="45" t="s">
        <v>1117</v>
      </c>
      <c r="G1162" s="45"/>
      <c r="H1162" s="45"/>
      <c r="I1162">
        <f t="shared" si="148"/>
        <v>2005</v>
      </c>
      <c r="J1162">
        <f t="shared" si="156"/>
        <v>2023</v>
      </c>
      <c r="K1162" s="2" t="str">
        <f t="shared" si="149"/>
        <v>-</v>
      </c>
      <c r="AU1162">
        <v>2005</v>
      </c>
      <c r="AV1162">
        <v>2006</v>
      </c>
      <c r="AW1162">
        <v>2007</v>
      </c>
      <c r="AX1162">
        <v>2008</v>
      </c>
      <c r="AY1162">
        <v>2009</v>
      </c>
      <c r="AZ1162">
        <v>2010</v>
      </c>
      <c r="BA1162">
        <v>2011</v>
      </c>
      <c r="BB1162">
        <v>2012</v>
      </c>
      <c r="BC1162">
        <v>2013</v>
      </c>
      <c r="BD1162">
        <v>2014</v>
      </c>
      <c r="BE1162">
        <v>2015</v>
      </c>
      <c r="BF1162">
        <v>2016</v>
      </c>
      <c r="BG1162">
        <v>2017</v>
      </c>
      <c r="BH1162">
        <v>2018</v>
      </c>
      <c r="BI1162">
        <v>2019</v>
      </c>
      <c r="BJ1162">
        <v>2020</v>
      </c>
      <c r="BK1162">
        <v>2021</v>
      </c>
      <c r="BL1162">
        <v>2022</v>
      </c>
      <c r="BM1162">
        <v>2023</v>
      </c>
    </row>
    <row r="1163" spans="1:65" ht="15" customHeight="1" x14ac:dyDescent="0.25">
      <c r="A1163" t="s">
        <v>1280</v>
      </c>
      <c r="C1163" s="60"/>
      <c r="D1163" t="s">
        <v>1118</v>
      </c>
      <c r="E1163" s="45" t="s">
        <v>1119</v>
      </c>
      <c r="G1163" s="45"/>
      <c r="H1163" s="45"/>
      <c r="I1163">
        <f t="shared" si="148"/>
        <v>2005</v>
      </c>
      <c r="J1163">
        <f t="shared" si="156"/>
        <v>2023</v>
      </c>
      <c r="K1163" s="2" t="str">
        <f t="shared" si="149"/>
        <v>-</v>
      </c>
      <c r="AU1163">
        <v>2005</v>
      </c>
      <c r="AV1163">
        <v>2006</v>
      </c>
      <c r="AW1163">
        <v>2007</v>
      </c>
      <c r="AX1163">
        <v>2008</v>
      </c>
      <c r="AY1163">
        <v>2009</v>
      </c>
      <c r="AZ1163">
        <v>2010</v>
      </c>
      <c r="BA1163">
        <v>2011</v>
      </c>
      <c r="BB1163">
        <v>2012</v>
      </c>
      <c r="BC1163">
        <v>2013</v>
      </c>
      <c r="BD1163">
        <v>2014</v>
      </c>
      <c r="BE1163">
        <v>2015</v>
      </c>
      <c r="BF1163">
        <v>2016</v>
      </c>
      <c r="BG1163">
        <v>2017</v>
      </c>
      <c r="BH1163">
        <v>2018</v>
      </c>
      <c r="BI1163">
        <v>2019</v>
      </c>
      <c r="BJ1163">
        <v>2020</v>
      </c>
      <c r="BK1163">
        <v>2021</v>
      </c>
      <c r="BL1163">
        <v>2022</v>
      </c>
      <c r="BM1163">
        <v>2023</v>
      </c>
    </row>
    <row r="1164" spans="1:65" ht="15" customHeight="1" x14ac:dyDescent="0.25">
      <c r="A1164" t="s">
        <v>1280</v>
      </c>
      <c r="C1164" s="60"/>
      <c r="D1164" t="s">
        <v>1120</v>
      </c>
      <c r="E1164" s="45" t="s">
        <v>1121</v>
      </c>
      <c r="G1164" s="45"/>
      <c r="H1164" s="45"/>
      <c r="I1164">
        <f t="shared" si="148"/>
        <v>2005</v>
      </c>
      <c r="J1164">
        <f t="shared" si="156"/>
        <v>2023</v>
      </c>
      <c r="K1164" s="2" t="str">
        <f t="shared" si="149"/>
        <v>-</v>
      </c>
      <c r="AU1164">
        <v>2005</v>
      </c>
      <c r="AV1164">
        <v>2006</v>
      </c>
      <c r="AW1164">
        <v>2007</v>
      </c>
      <c r="AX1164">
        <v>2008</v>
      </c>
      <c r="AY1164">
        <v>2009</v>
      </c>
      <c r="AZ1164">
        <v>2010</v>
      </c>
      <c r="BA1164">
        <v>2011</v>
      </c>
      <c r="BB1164">
        <v>2012</v>
      </c>
      <c r="BC1164">
        <v>2013</v>
      </c>
      <c r="BD1164">
        <v>2014</v>
      </c>
      <c r="BE1164">
        <v>2015</v>
      </c>
      <c r="BF1164">
        <v>2016</v>
      </c>
      <c r="BG1164">
        <v>2017</v>
      </c>
      <c r="BH1164">
        <v>2018</v>
      </c>
      <c r="BI1164">
        <v>2019</v>
      </c>
      <c r="BJ1164">
        <v>2020</v>
      </c>
      <c r="BK1164">
        <v>2021</v>
      </c>
      <c r="BL1164">
        <v>2022</v>
      </c>
      <c r="BM1164">
        <v>2023</v>
      </c>
    </row>
    <row r="1165" spans="1:65" ht="15" customHeight="1" x14ac:dyDescent="0.25">
      <c r="A1165" t="s">
        <v>1280</v>
      </c>
      <c r="C1165" s="60"/>
      <c r="D1165" t="s">
        <v>1122</v>
      </c>
      <c r="E1165" s="45" t="s">
        <v>1123</v>
      </c>
      <c r="G1165" s="45"/>
      <c r="H1165" s="45"/>
      <c r="I1165">
        <f t="shared" ref="I1165:I1237" si="157">MIN(L1165:BT1165)</f>
        <v>2005</v>
      </c>
      <c r="J1165">
        <f t="shared" si="156"/>
        <v>2023</v>
      </c>
      <c r="K1165" s="2" t="str">
        <f t="shared" si="149"/>
        <v>-</v>
      </c>
      <c r="AU1165">
        <v>2005</v>
      </c>
      <c r="AV1165">
        <v>2006</v>
      </c>
      <c r="AW1165">
        <v>2007</v>
      </c>
      <c r="AX1165">
        <v>2008</v>
      </c>
      <c r="AY1165">
        <v>2009</v>
      </c>
      <c r="AZ1165">
        <v>2010</v>
      </c>
      <c r="BA1165">
        <v>2011</v>
      </c>
      <c r="BB1165">
        <v>2012</v>
      </c>
      <c r="BC1165">
        <v>2013</v>
      </c>
      <c r="BD1165">
        <v>2014</v>
      </c>
      <c r="BE1165">
        <v>2015</v>
      </c>
      <c r="BF1165">
        <v>2016</v>
      </c>
      <c r="BG1165">
        <v>2017</v>
      </c>
      <c r="BH1165">
        <v>2018</v>
      </c>
      <c r="BI1165">
        <v>2019</v>
      </c>
      <c r="BJ1165">
        <v>2020</v>
      </c>
      <c r="BK1165">
        <v>2021</v>
      </c>
      <c r="BL1165">
        <v>2022</v>
      </c>
      <c r="BM1165">
        <v>2023</v>
      </c>
    </row>
    <row r="1166" spans="1:65" ht="15" customHeight="1" x14ac:dyDescent="0.25">
      <c r="A1166" t="s">
        <v>1280</v>
      </c>
      <c r="C1166" s="60"/>
      <c r="D1166" t="s">
        <v>1124</v>
      </c>
      <c r="E1166" s="45" t="s">
        <v>1125</v>
      </c>
      <c r="G1166" s="45"/>
      <c r="H1166" s="45"/>
      <c r="I1166">
        <f t="shared" si="157"/>
        <v>2005</v>
      </c>
      <c r="J1166">
        <f t="shared" si="156"/>
        <v>2023</v>
      </c>
      <c r="K1166" s="2" t="str">
        <f t="shared" si="149"/>
        <v>-</v>
      </c>
      <c r="AU1166">
        <v>2005</v>
      </c>
      <c r="AV1166">
        <v>2006</v>
      </c>
      <c r="AW1166">
        <v>2007</v>
      </c>
      <c r="AX1166">
        <v>2008</v>
      </c>
      <c r="AY1166">
        <v>2009</v>
      </c>
      <c r="AZ1166">
        <v>2010</v>
      </c>
      <c r="BA1166">
        <v>2011</v>
      </c>
      <c r="BB1166">
        <v>2012</v>
      </c>
      <c r="BC1166">
        <v>2013</v>
      </c>
      <c r="BD1166">
        <v>2014</v>
      </c>
      <c r="BE1166">
        <v>2015</v>
      </c>
      <c r="BF1166">
        <v>2016</v>
      </c>
      <c r="BG1166">
        <v>2017</v>
      </c>
      <c r="BH1166">
        <v>2018</v>
      </c>
      <c r="BI1166">
        <v>2019</v>
      </c>
      <c r="BJ1166">
        <v>2020</v>
      </c>
      <c r="BK1166">
        <v>2021</v>
      </c>
      <c r="BL1166">
        <v>2022</v>
      </c>
      <c r="BM1166">
        <v>2023</v>
      </c>
    </row>
    <row r="1167" spans="1:65" ht="15" customHeight="1" x14ac:dyDescent="0.25">
      <c r="A1167" t="s">
        <v>1280</v>
      </c>
      <c r="C1167" s="60"/>
      <c r="D1167" t="s">
        <v>62</v>
      </c>
      <c r="E1167" s="45" t="s">
        <v>956</v>
      </c>
      <c r="F1167" s="7" t="s">
        <v>1303</v>
      </c>
      <c r="G1167" s="45"/>
      <c r="H1167" s="45"/>
      <c r="I1167">
        <f t="shared" si="157"/>
        <v>2005</v>
      </c>
      <c r="J1167">
        <f t="shared" si="156"/>
        <v>2023</v>
      </c>
      <c r="K1167" s="2" t="str">
        <f t="shared" si="149"/>
        <v>-</v>
      </c>
      <c r="AU1167">
        <v>2005</v>
      </c>
      <c r="AV1167">
        <v>2006</v>
      </c>
      <c r="AW1167">
        <v>2007</v>
      </c>
      <c r="AX1167">
        <v>2008</v>
      </c>
      <c r="AY1167">
        <v>2009</v>
      </c>
      <c r="AZ1167">
        <v>2010</v>
      </c>
      <c r="BA1167">
        <v>2011</v>
      </c>
      <c r="BB1167">
        <v>2012</v>
      </c>
      <c r="BC1167">
        <v>2013</v>
      </c>
      <c r="BD1167">
        <v>2014</v>
      </c>
      <c r="BE1167">
        <v>2015</v>
      </c>
      <c r="BF1167">
        <v>2016</v>
      </c>
      <c r="BG1167">
        <v>2017</v>
      </c>
      <c r="BH1167">
        <v>2018</v>
      </c>
      <c r="BI1167">
        <v>2019</v>
      </c>
      <c r="BJ1167">
        <v>2020</v>
      </c>
      <c r="BK1167">
        <v>2021</v>
      </c>
      <c r="BL1167">
        <v>2022</v>
      </c>
      <c r="BM1167">
        <v>2023</v>
      </c>
    </row>
    <row r="1168" spans="1:65" ht="15" customHeight="1" x14ac:dyDescent="0.25">
      <c r="A1168" t="s">
        <v>1280</v>
      </c>
      <c r="C1168" s="60"/>
      <c r="D1168" t="s">
        <v>21</v>
      </c>
      <c r="E1168" s="45" t="s">
        <v>12</v>
      </c>
      <c r="F1168" s="7" t="s">
        <v>1303</v>
      </c>
      <c r="G1168" s="45"/>
      <c r="H1168" s="45"/>
      <c r="I1168">
        <f t="shared" si="157"/>
        <v>2005</v>
      </c>
      <c r="J1168">
        <f t="shared" si="156"/>
        <v>2023</v>
      </c>
      <c r="K1168" s="2" t="str">
        <f t="shared" si="149"/>
        <v>-</v>
      </c>
      <c r="AU1168">
        <v>2005</v>
      </c>
      <c r="AV1168">
        <v>2006</v>
      </c>
      <c r="AW1168">
        <v>2007</v>
      </c>
      <c r="AX1168">
        <v>2008</v>
      </c>
      <c r="AY1168">
        <v>2009</v>
      </c>
      <c r="AZ1168">
        <v>2010</v>
      </c>
      <c r="BA1168">
        <v>2011</v>
      </c>
      <c r="BB1168">
        <v>2012</v>
      </c>
      <c r="BC1168">
        <v>2013</v>
      </c>
      <c r="BD1168">
        <v>2014</v>
      </c>
      <c r="BE1168">
        <v>2015</v>
      </c>
      <c r="BF1168">
        <v>2016</v>
      </c>
      <c r="BG1168">
        <v>2017</v>
      </c>
      <c r="BH1168">
        <v>2018</v>
      </c>
      <c r="BI1168">
        <v>2019</v>
      </c>
      <c r="BJ1168">
        <v>2020</v>
      </c>
      <c r="BK1168">
        <v>2021</v>
      </c>
      <c r="BL1168">
        <v>2022</v>
      </c>
      <c r="BM1168">
        <v>2023</v>
      </c>
    </row>
    <row r="1169" spans="1:66" ht="15" customHeight="1" x14ac:dyDescent="0.25">
      <c r="A1169" t="s">
        <v>1280</v>
      </c>
      <c r="C1169" s="60"/>
      <c r="D1169" t="s">
        <v>876</v>
      </c>
      <c r="E1169" s="45" t="s">
        <v>877</v>
      </c>
      <c r="G1169" s="45"/>
      <c r="H1169" s="45"/>
      <c r="I1169">
        <f t="shared" si="157"/>
        <v>2005</v>
      </c>
      <c r="J1169">
        <f t="shared" si="156"/>
        <v>2023</v>
      </c>
      <c r="K1169" s="2" t="str">
        <f t="shared" si="149"/>
        <v>-</v>
      </c>
      <c r="AU1169">
        <v>2005</v>
      </c>
      <c r="AV1169">
        <v>2006</v>
      </c>
      <c r="AW1169">
        <v>2007</v>
      </c>
      <c r="AX1169">
        <v>2008</v>
      </c>
      <c r="AY1169">
        <v>2009</v>
      </c>
      <c r="AZ1169">
        <v>2010</v>
      </c>
      <c r="BA1169">
        <v>2011</v>
      </c>
      <c r="BB1169">
        <v>2012</v>
      </c>
      <c r="BC1169">
        <v>2013</v>
      </c>
      <c r="BD1169">
        <v>2014</v>
      </c>
      <c r="BE1169">
        <v>2015</v>
      </c>
      <c r="BF1169">
        <v>2016</v>
      </c>
      <c r="BG1169">
        <v>2017</v>
      </c>
      <c r="BH1169">
        <v>2018</v>
      </c>
      <c r="BI1169">
        <v>2019</v>
      </c>
      <c r="BJ1169">
        <v>2020</v>
      </c>
      <c r="BK1169">
        <v>2021</v>
      </c>
      <c r="BL1169">
        <v>2022</v>
      </c>
      <c r="BM1169">
        <v>2023</v>
      </c>
    </row>
    <row r="1170" spans="1:66" ht="15" customHeight="1" x14ac:dyDescent="0.25">
      <c r="C1170" s="63"/>
      <c r="E1170" s="45"/>
      <c r="G1170" s="45"/>
      <c r="H1170" s="45"/>
    </row>
    <row r="1171" spans="1:66" ht="15" customHeight="1" x14ac:dyDescent="0.25">
      <c r="A1171" t="s">
        <v>1281</v>
      </c>
      <c r="B1171" s="1" t="str">
        <f>A1171&amp;MIN(I1171:I1178)&amp;"(-"&amp;MAX(J1171:J1178)&amp;")"</f>
        <v>KROF2001(-2022)</v>
      </c>
      <c r="C1171" s="65"/>
      <c r="D1171" t="s">
        <v>763</v>
      </c>
      <c r="E1171" s="45" t="s">
        <v>764</v>
      </c>
      <c r="G1171" s="45"/>
      <c r="H1171" s="45"/>
      <c r="I1171">
        <f t="shared" si="157"/>
        <v>2014</v>
      </c>
      <c r="J1171">
        <f t="shared" si="156"/>
        <v>2022</v>
      </c>
      <c r="K1171" s="2" t="str">
        <f t="shared" si="149"/>
        <v>-</v>
      </c>
      <c r="BD1171">
        <v>2014</v>
      </c>
      <c r="BE1171">
        <v>2015</v>
      </c>
      <c r="BF1171">
        <v>2016</v>
      </c>
      <c r="BG1171">
        <v>2017</v>
      </c>
      <c r="BH1171">
        <v>2018</v>
      </c>
      <c r="BI1171">
        <v>2019</v>
      </c>
      <c r="BJ1171">
        <v>2020</v>
      </c>
      <c r="BK1171">
        <v>2021</v>
      </c>
      <c r="BL1171">
        <v>2022</v>
      </c>
    </row>
    <row r="1172" spans="1:66" ht="15" customHeight="1" x14ac:dyDescent="0.25">
      <c r="A1172" t="s">
        <v>1281</v>
      </c>
      <c r="C1172" s="65"/>
      <c r="D1172" t="s">
        <v>765</v>
      </c>
      <c r="E1172" s="45" t="s">
        <v>766</v>
      </c>
      <c r="G1172" s="45"/>
      <c r="H1172" s="45"/>
      <c r="I1172">
        <f t="shared" si="157"/>
        <v>2014</v>
      </c>
      <c r="J1172">
        <f t="shared" si="156"/>
        <v>2022</v>
      </c>
      <c r="K1172" s="2" t="str">
        <f t="shared" ref="K1172:K1244" si="158">IF(J1172-I1172+1-COUNTA(L1172:BT1172)=0, "-", "Yes")</f>
        <v>-</v>
      </c>
      <c r="BD1172">
        <v>2014</v>
      </c>
      <c r="BE1172">
        <v>2015</v>
      </c>
      <c r="BF1172">
        <v>2016</v>
      </c>
      <c r="BG1172">
        <v>2017</v>
      </c>
      <c r="BH1172">
        <v>2018</v>
      </c>
      <c r="BI1172">
        <v>2019</v>
      </c>
      <c r="BJ1172">
        <v>2020</v>
      </c>
      <c r="BK1172">
        <v>2021</v>
      </c>
      <c r="BL1172">
        <v>2022</v>
      </c>
    </row>
    <row r="1173" spans="1:66" ht="15" customHeight="1" x14ac:dyDescent="0.25">
      <c r="A1173" t="s">
        <v>1281</v>
      </c>
      <c r="C1173" s="65"/>
      <c r="D1173" t="s">
        <v>475</v>
      </c>
      <c r="E1173" s="45" t="s">
        <v>905</v>
      </c>
      <c r="G1173" s="45" t="s">
        <v>1839</v>
      </c>
      <c r="H1173" s="45" t="s">
        <v>1849</v>
      </c>
      <c r="I1173">
        <f t="shared" si="157"/>
        <v>2001</v>
      </c>
      <c r="J1173">
        <f t="shared" si="156"/>
        <v>2022</v>
      </c>
      <c r="K1173" s="2" t="str">
        <f t="shared" si="158"/>
        <v>-</v>
      </c>
      <c r="AQ1173">
        <v>2001</v>
      </c>
      <c r="AR1173">
        <v>2002</v>
      </c>
      <c r="AS1173">
        <v>2003</v>
      </c>
      <c r="AT1173">
        <v>2004</v>
      </c>
      <c r="AU1173">
        <v>2005</v>
      </c>
      <c r="AV1173">
        <v>2006</v>
      </c>
      <c r="AW1173">
        <v>2007</v>
      </c>
      <c r="AX1173">
        <v>2008</v>
      </c>
      <c r="AY1173">
        <v>2009</v>
      </c>
      <c r="AZ1173">
        <v>2010</v>
      </c>
      <c r="BA1173">
        <v>2011</v>
      </c>
      <c r="BB1173">
        <v>2012</v>
      </c>
      <c r="BC1173">
        <v>2013</v>
      </c>
      <c r="BD1173">
        <v>2014</v>
      </c>
      <c r="BE1173">
        <v>2015</v>
      </c>
      <c r="BF1173">
        <v>2016</v>
      </c>
      <c r="BG1173">
        <v>2017</v>
      </c>
      <c r="BH1173">
        <v>2018</v>
      </c>
      <c r="BI1173">
        <v>2019</v>
      </c>
      <c r="BJ1173">
        <v>2020</v>
      </c>
      <c r="BK1173">
        <v>2021</v>
      </c>
      <c r="BL1173">
        <v>2022</v>
      </c>
    </row>
    <row r="1174" spans="1:66" ht="15" customHeight="1" x14ac:dyDescent="0.25">
      <c r="A1174" t="s">
        <v>1281</v>
      </c>
      <c r="C1174" s="65"/>
      <c r="D1174" t="s">
        <v>636</v>
      </c>
      <c r="E1174" s="45" t="s">
        <v>637</v>
      </c>
      <c r="G1174" s="45" t="s">
        <v>637</v>
      </c>
      <c r="H1174" s="45" t="s">
        <v>1859</v>
      </c>
      <c r="I1174">
        <f t="shared" si="157"/>
        <v>2001</v>
      </c>
      <c r="J1174">
        <f t="shared" si="156"/>
        <v>2022</v>
      </c>
      <c r="K1174" s="2" t="str">
        <f t="shared" si="158"/>
        <v>-</v>
      </c>
      <c r="AQ1174">
        <v>2001</v>
      </c>
      <c r="AR1174">
        <v>2002</v>
      </c>
      <c r="AS1174">
        <v>2003</v>
      </c>
      <c r="AT1174">
        <v>2004</v>
      </c>
      <c r="AU1174">
        <v>2005</v>
      </c>
      <c r="AV1174">
        <v>2006</v>
      </c>
      <c r="AW1174">
        <v>2007</v>
      </c>
      <c r="AX1174">
        <v>2008</v>
      </c>
      <c r="AY1174">
        <v>2009</v>
      </c>
      <c r="AZ1174">
        <v>2010</v>
      </c>
      <c r="BA1174">
        <v>2011</v>
      </c>
      <c r="BB1174">
        <v>2012</v>
      </c>
      <c r="BC1174">
        <v>2013</v>
      </c>
      <c r="BD1174">
        <v>2014</v>
      </c>
      <c r="BE1174">
        <v>2015</v>
      </c>
      <c r="BF1174">
        <v>2016</v>
      </c>
      <c r="BG1174">
        <v>2017</v>
      </c>
      <c r="BH1174">
        <v>2018</v>
      </c>
      <c r="BI1174">
        <v>2019</v>
      </c>
      <c r="BJ1174">
        <v>2020</v>
      </c>
      <c r="BK1174">
        <v>2021</v>
      </c>
      <c r="BL1174">
        <v>2022</v>
      </c>
    </row>
    <row r="1175" spans="1:66" ht="15" customHeight="1" x14ac:dyDescent="0.25">
      <c r="A1175" t="s">
        <v>1281</v>
      </c>
      <c r="C1175" s="65"/>
      <c r="D1175" t="s">
        <v>3260</v>
      </c>
      <c r="E1175" s="45" t="s">
        <v>637</v>
      </c>
      <c r="G1175" s="45" t="s">
        <v>637</v>
      </c>
      <c r="H1175" s="45" t="s">
        <v>1859</v>
      </c>
      <c r="I1175">
        <f t="shared" si="157"/>
        <v>2022</v>
      </c>
      <c r="J1175">
        <f t="shared" si="156"/>
        <v>2022</v>
      </c>
      <c r="K1175" s="2" t="str">
        <f t="shared" si="158"/>
        <v>-</v>
      </c>
      <c r="BL1175">
        <v>2022</v>
      </c>
    </row>
    <row r="1176" spans="1:66" ht="15" customHeight="1" x14ac:dyDescent="0.25">
      <c r="A1176" t="s">
        <v>1281</v>
      </c>
      <c r="C1176" s="65"/>
      <c r="D1176" t="s">
        <v>638</v>
      </c>
      <c r="E1176" s="45" t="s">
        <v>639</v>
      </c>
      <c r="G1176" s="45" t="s">
        <v>1860</v>
      </c>
      <c r="H1176" s="45" t="s">
        <v>1861</v>
      </c>
      <c r="I1176">
        <f t="shared" si="157"/>
        <v>2001</v>
      </c>
      <c r="J1176">
        <f t="shared" si="156"/>
        <v>2022</v>
      </c>
      <c r="K1176" s="2" t="str">
        <f t="shared" si="158"/>
        <v>-</v>
      </c>
      <c r="AQ1176">
        <v>2001</v>
      </c>
      <c r="AR1176">
        <v>2002</v>
      </c>
      <c r="AS1176">
        <v>2003</v>
      </c>
      <c r="AT1176">
        <v>2004</v>
      </c>
      <c r="AU1176">
        <v>2005</v>
      </c>
      <c r="AV1176">
        <v>2006</v>
      </c>
      <c r="AW1176">
        <v>2007</v>
      </c>
      <c r="AX1176">
        <v>2008</v>
      </c>
      <c r="AY1176">
        <v>2009</v>
      </c>
      <c r="AZ1176">
        <v>2010</v>
      </c>
      <c r="BA1176">
        <v>2011</v>
      </c>
      <c r="BB1176">
        <v>2012</v>
      </c>
      <c r="BC1176">
        <v>2013</v>
      </c>
      <c r="BD1176">
        <v>2014</v>
      </c>
      <c r="BE1176">
        <v>2015</v>
      </c>
      <c r="BF1176">
        <v>2016</v>
      </c>
      <c r="BG1176">
        <v>2017</v>
      </c>
      <c r="BH1176">
        <v>2018</v>
      </c>
      <c r="BI1176">
        <v>2019</v>
      </c>
      <c r="BJ1176">
        <v>2020</v>
      </c>
      <c r="BK1176">
        <v>2021</v>
      </c>
      <c r="BL1176">
        <v>2022</v>
      </c>
    </row>
    <row r="1177" spans="1:66" ht="15" customHeight="1" x14ac:dyDescent="0.25">
      <c r="A1177" t="s">
        <v>1281</v>
      </c>
      <c r="C1177" s="65"/>
      <c r="D1177" t="s">
        <v>640</v>
      </c>
      <c r="E1177" s="45" t="s">
        <v>641</v>
      </c>
      <c r="G1177" s="45" t="s">
        <v>641</v>
      </c>
      <c r="H1177" s="45" t="s">
        <v>1862</v>
      </c>
      <c r="I1177">
        <f t="shared" si="157"/>
        <v>2001</v>
      </c>
      <c r="J1177">
        <f t="shared" si="156"/>
        <v>2022</v>
      </c>
      <c r="K1177" s="2" t="str">
        <f t="shared" si="158"/>
        <v>-</v>
      </c>
      <c r="AQ1177">
        <v>2001</v>
      </c>
      <c r="AR1177">
        <v>2002</v>
      </c>
      <c r="AS1177">
        <v>2003</v>
      </c>
      <c r="AT1177">
        <v>2004</v>
      </c>
      <c r="AU1177">
        <v>2005</v>
      </c>
      <c r="AV1177">
        <v>2006</v>
      </c>
      <c r="AW1177">
        <v>2007</v>
      </c>
      <c r="AX1177">
        <v>2008</v>
      </c>
      <c r="AY1177">
        <v>2009</v>
      </c>
      <c r="AZ1177">
        <v>2010</v>
      </c>
      <c r="BA1177">
        <v>2011</v>
      </c>
      <c r="BB1177">
        <v>2012</v>
      </c>
      <c r="BC1177">
        <v>2013</v>
      </c>
      <c r="BD1177">
        <v>2014</v>
      </c>
      <c r="BE1177">
        <v>2015</v>
      </c>
      <c r="BF1177">
        <v>2016</v>
      </c>
      <c r="BG1177">
        <v>2017</v>
      </c>
      <c r="BH1177">
        <v>2018</v>
      </c>
      <c r="BI1177">
        <v>2019</v>
      </c>
      <c r="BJ1177">
        <v>2020</v>
      </c>
      <c r="BK1177">
        <v>2021</v>
      </c>
      <c r="BL1177">
        <v>2022</v>
      </c>
    </row>
    <row r="1178" spans="1:66" ht="15" customHeight="1" x14ac:dyDescent="0.25">
      <c r="A1178" t="s">
        <v>1281</v>
      </c>
      <c r="C1178" s="65"/>
      <c r="D1178" t="s">
        <v>21</v>
      </c>
      <c r="E1178" s="45" t="s">
        <v>12</v>
      </c>
      <c r="F1178" s="7" t="s">
        <v>1303</v>
      </c>
      <c r="G1178" s="45" t="s">
        <v>733</v>
      </c>
      <c r="H1178" s="45" t="s">
        <v>1533</v>
      </c>
      <c r="I1178">
        <f t="shared" si="157"/>
        <v>2001</v>
      </c>
      <c r="J1178">
        <f t="shared" si="156"/>
        <v>2022</v>
      </c>
      <c r="K1178" s="2" t="str">
        <f t="shared" si="158"/>
        <v>-</v>
      </c>
      <c r="AQ1178">
        <v>2001</v>
      </c>
      <c r="AR1178">
        <v>2002</v>
      </c>
      <c r="AS1178">
        <v>2003</v>
      </c>
      <c r="AT1178">
        <v>2004</v>
      </c>
      <c r="AU1178">
        <v>2005</v>
      </c>
      <c r="AV1178">
        <v>2006</v>
      </c>
      <c r="AW1178">
        <v>2007</v>
      </c>
      <c r="AX1178">
        <v>2008</v>
      </c>
      <c r="AY1178">
        <v>2009</v>
      </c>
      <c r="AZ1178">
        <v>2010</v>
      </c>
      <c r="BA1178">
        <v>2011</v>
      </c>
      <c r="BB1178">
        <v>2012</v>
      </c>
      <c r="BC1178">
        <v>2013</v>
      </c>
      <c r="BD1178">
        <v>2014</v>
      </c>
      <c r="BE1178">
        <v>2015</v>
      </c>
      <c r="BF1178">
        <v>2016</v>
      </c>
      <c r="BG1178">
        <v>2017</v>
      </c>
      <c r="BH1178">
        <v>2018</v>
      </c>
      <c r="BI1178">
        <v>2019</v>
      </c>
      <c r="BJ1178">
        <v>2020</v>
      </c>
      <c r="BK1178">
        <v>2021</v>
      </c>
      <c r="BL1178">
        <v>2022</v>
      </c>
    </row>
    <row r="1179" spans="1:66" ht="15" customHeight="1" x14ac:dyDescent="0.25">
      <c r="C1179" s="63"/>
      <c r="E1179" s="45"/>
      <c r="G1179" s="45"/>
      <c r="H1179" s="45"/>
    </row>
    <row r="1180" spans="1:66" ht="15" customHeight="1" x14ac:dyDescent="0.25">
      <c r="A1180" t="s">
        <v>1255</v>
      </c>
      <c r="B1180" s="1" t="str">
        <f>A1180&amp;MIN(I1180:I1193)&amp;"(-"&amp;MAX(J1180:J1193)&amp;")"</f>
        <v>KRSI1980(-2024)</v>
      </c>
      <c r="C1180" s="65"/>
      <c r="D1180" t="s">
        <v>763</v>
      </c>
      <c r="E1180" s="45" t="s">
        <v>764</v>
      </c>
      <c r="G1180" s="45"/>
      <c r="H1180" s="45"/>
      <c r="I1180">
        <f t="shared" si="157"/>
        <v>2014</v>
      </c>
      <c r="J1180">
        <f t="shared" si="156"/>
        <v>2024</v>
      </c>
      <c r="K1180" s="2" t="str">
        <f t="shared" si="158"/>
        <v>-</v>
      </c>
      <c r="BD1180">
        <v>2014</v>
      </c>
      <c r="BE1180">
        <v>2015</v>
      </c>
      <c r="BF1180">
        <v>2016</v>
      </c>
      <c r="BG1180">
        <v>2017</v>
      </c>
      <c r="BH1180">
        <v>2018</v>
      </c>
      <c r="BI1180">
        <v>2019</v>
      </c>
      <c r="BJ1180">
        <v>2020</v>
      </c>
      <c r="BK1180">
        <v>2021</v>
      </c>
      <c r="BL1180">
        <v>2022</v>
      </c>
      <c r="BM1180">
        <v>2023</v>
      </c>
      <c r="BN1180">
        <v>2024</v>
      </c>
    </row>
    <row r="1181" spans="1:66" ht="15" customHeight="1" x14ac:dyDescent="0.25">
      <c r="A1181" t="s">
        <v>1255</v>
      </c>
      <c r="C1181" s="65"/>
      <c r="D1181" t="s">
        <v>765</v>
      </c>
      <c r="E1181" s="45" t="s">
        <v>766</v>
      </c>
      <c r="G1181" s="45"/>
      <c r="H1181" s="45"/>
      <c r="I1181">
        <f t="shared" si="157"/>
        <v>2014</v>
      </c>
      <c r="J1181">
        <f t="shared" si="156"/>
        <v>2024</v>
      </c>
      <c r="K1181" s="2" t="str">
        <f t="shared" si="158"/>
        <v>-</v>
      </c>
      <c r="BD1181">
        <v>2014</v>
      </c>
      <c r="BE1181">
        <v>2015</v>
      </c>
      <c r="BF1181">
        <v>2016</v>
      </c>
      <c r="BG1181">
        <v>2017</v>
      </c>
      <c r="BH1181">
        <v>2018</v>
      </c>
      <c r="BI1181">
        <v>2019</v>
      </c>
      <c r="BJ1181">
        <v>2020</v>
      </c>
      <c r="BK1181">
        <v>2021</v>
      </c>
      <c r="BL1181">
        <v>2022</v>
      </c>
      <c r="BM1181">
        <v>2023</v>
      </c>
      <c r="BN1181">
        <v>2024</v>
      </c>
    </row>
    <row r="1182" spans="1:66" ht="15" customHeight="1" x14ac:dyDescent="0.25">
      <c r="A1182" t="s">
        <v>1255</v>
      </c>
      <c r="C1182" s="65"/>
      <c r="D1182" t="s">
        <v>475</v>
      </c>
      <c r="E1182" s="45" t="s">
        <v>476</v>
      </c>
      <c r="G1182" s="45" t="s">
        <v>1839</v>
      </c>
      <c r="H1182" s="45" t="s">
        <v>1849</v>
      </c>
      <c r="I1182">
        <f t="shared" si="157"/>
        <v>1980</v>
      </c>
      <c r="J1182">
        <f t="shared" si="156"/>
        <v>2024</v>
      </c>
      <c r="K1182" s="2" t="str">
        <f t="shared" si="158"/>
        <v>-</v>
      </c>
      <c r="V1182">
        <v>1980</v>
      </c>
      <c r="W1182">
        <v>1981</v>
      </c>
      <c r="X1182">
        <v>1982</v>
      </c>
      <c r="Y1182">
        <v>1983</v>
      </c>
      <c r="Z1182">
        <v>1984</v>
      </c>
      <c r="AA1182">
        <v>1985</v>
      </c>
      <c r="AB1182">
        <v>1986</v>
      </c>
      <c r="AC1182">
        <v>1987</v>
      </c>
      <c r="AD1182">
        <v>1988</v>
      </c>
      <c r="AE1182">
        <v>1989</v>
      </c>
      <c r="AF1182">
        <v>1990</v>
      </c>
      <c r="AG1182">
        <v>1991</v>
      </c>
      <c r="AH1182">
        <v>1992</v>
      </c>
      <c r="AI1182">
        <v>1993</v>
      </c>
      <c r="AJ1182">
        <v>1994</v>
      </c>
      <c r="AK1182">
        <v>1995</v>
      </c>
      <c r="AL1182">
        <v>1996</v>
      </c>
      <c r="AM1182">
        <v>1997</v>
      </c>
      <c r="AN1182">
        <v>1998</v>
      </c>
      <c r="AO1182">
        <v>1999</v>
      </c>
      <c r="AP1182">
        <v>2000</v>
      </c>
      <c r="AQ1182">
        <v>2001</v>
      </c>
      <c r="AR1182">
        <v>2002</v>
      </c>
      <c r="AS1182">
        <v>2003</v>
      </c>
      <c r="AT1182">
        <v>2004</v>
      </c>
      <c r="AU1182">
        <v>2005</v>
      </c>
      <c r="AV1182">
        <v>2006</v>
      </c>
      <c r="AW1182">
        <v>2007</v>
      </c>
      <c r="AX1182">
        <v>2008</v>
      </c>
      <c r="AY1182">
        <v>2009</v>
      </c>
      <c r="AZ1182">
        <v>2010</v>
      </c>
      <c r="BA1182">
        <v>2011</v>
      </c>
      <c r="BB1182">
        <v>2012</v>
      </c>
      <c r="BC1182">
        <v>2013</v>
      </c>
      <c r="BD1182">
        <v>2014</v>
      </c>
      <c r="BE1182">
        <v>2015</v>
      </c>
      <c r="BF1182">
        <v>2016</v>
      </c>
      <c r="BG1182">
        <v>2017</v>
      </c>
      <c r="BH1182">
        <v>2018</v>
      </c>
      <c r="BI1182">
        <v>2019</v>
      </c>
      <c r="BJ1182">
        <v>2020</v>
      </c>
      <c r="BK1182">
        <v>2021</v>
      </c>
      <c r="BL1182">
        <v>2022</v>
      </c>
      <c r="BM1182">
        <v>2023</v>
      </c>
      <c r="BN1182">
        <v>2024</v>
      </c>
    </row>
    <row r="1183" spans="1:66" ht="15" customHeight="1" x14ac:dyDescent="0.25">
      <c r="A1183" t="s">
        <v>1255</v>
      </c>
      <c r="C1183" s="65"/>
      <c r="D1183" t="s">
        <v>21</v>
      </c>
      <c r="E1183" s="45" t="s">
        <v>12</v>
      </c>
      <c r="F1183" s="7" t="s">
        <v>1303</v>
      </c>
      <c r="G1183" s="45" t="s">
        <v>733</v>
      </c>
      <c r="H1183" s="45" t="s">
        <v>1533</v>
      </c>
      <c r="I1183">
        <f t="shared" si="157"/>
        <v>1980</v>
      </c>
      <c r="J1183">
        <f t="shared" si="156"/>
        <v>2024</v>
      </c>
      <c r="K1183" s="2" t="str">
        <f t="shared" si="158"/>
        <v>-</v>
      </c>
      <c r="V1183">
        <v>1980</v>
      </c>
      <c r="W1183">
        <v>1981</v>
      </c>
      <c r="X1183">
        <v>1982</v>
      </c>
      <c r="Y1183">
        <v>1983</v>
      </c>
      <c r="Z1183">
        <v>1984</v>
      </c>
      <c r="AA1183">
        <v>1985</v>
      </c>
      <c r="AB1183">
        <v>1986</v>
      </c>
      <c r="AC1183">
        <v>1987</v>
      </c>
      <c r="AD1183">
        <v>1988</v>
      </c>
      <c r="AE1183">
        <v>1989</v>
      </c>
      <c r="AF1183">
        <v>1990</v>
      </c>
      <c r="AG1183">
        <v>1991</v>
      </c>
      <c r="AH1183">
        <v>1992</v>
      </c>
      <c r="AI1183">
        <v>1993</v>
      </c>
      <c r="AJ1183">
        <v>1994</v>
      </c>
      <c r="AK1183">
        <v>1995</v>
      </c>
      <c r="AL1183">
        <v>1996</v>
      </c>
      <c r="AM1183">
        <v>1997</v>
      </c>
      <c r="AN1183">
        <v>1998</v>
      </c>
      <c r="AO1183">
        <v>1999</v>
      </c>
      <c r="AP1183">
        <v>2000</v>
      </c>
      <c r="AQ1183">
        <v>2001</v>
      </c>
      <c r="AR1183">
        <v>2002</v>
      </c>
      <c r="AS1183">
        <v>2003</v>
      </c>
      <c r="AT1183">
        <v>2004</v>
      </c>
      <c r="AU1183">
        <v>2005</v>
      </c>
      <c r="AV1183">
        <v>2006</v>
      </c>
      <c r="AW1183">
        <v>2007</v>
      </c>
      <c r="AX1183">
        <v>2008</v>
      </c>
      <c r="AY1183">
        <v>2009</v>
      </c>
      <c r="AZ1183">
        <v>2010</v>
      </c>
      <c r="BA1183">
        <v>2011</v>
      </c>
      <c r="BB1183">
        <v>2012</v>
      </c>
      <c r="BC1183">
        <v>2013</v>
      </c>
      <c r="BD1183">
        <v>2014</v>
      </c>
      <c r="BE1183">
        <v>2015</v>
      </c>
      <c r="BF1183">
        <v>2016</v>
      </c>
      <c r="BG1183">
        <v>2017</v>
      </c>
      <c r="BH1183">
        <v>2018</v>
      </c>
      <c r="BI1183">
        <v>2019</v>
      </c>
      <c r="BJ1183">
        <v>2020</v>
      </c>
      <c r="BK1183">
        <v>2021</v>
      </c>
      <c r="BL1183">
        <v>2022</v>
      </c>
      <c r="BM1183">
        <v>2023</v>
      </c>
      <c r="BN1183">
        <v>2024</v>
      </c>
    </row>
    <row r="1184" spans="1:66" ht="15" customHeight="1" x14ac:dyDescent="0.25">
      <c r="A1184" t="s">
        <v>1255</v>
      </c>
      <c r="C1184" s="65"/>
      <c r="D1184" t="s">
        <v>3604</v>
      </c>
      <c r="E1184" s="67" t="s">
        <v>3611</v>
      </c>
      <c r="F1184" s="7"/>
      <c r="G1184" s="45"/>
      <c r="H1184" s="45"/>
      <c r="I1184">
        <f t="shared" ref="I1184:I1185" si="159">MIN(L1184:BT1184)</f>
        <v>2024</v>
      </c>
      <c r="J1184">
        <f t="shared" ref="J1184:J1185" si="160">MAX(L1184:BT1184)</f>
        <v>2024</v>
      </c>
      <c r="K1184" s="2" t="str">
        <f t="shared" ref="K1184:K1185" si="161">IF(J1184-I1184+1-COUNTA(L1184:BT1184)=0, "-", "Yes")</f>
        <v>-</v>
      </c>
      <c r="BN1184">
        <v>2024</v>
      </c>
    </row>
    <row r="1185" spans="1:66" ht="15" customHeight="1" x14ac:dyDescent="0.25">
      <c r="A1185" t="s">
        <v>1255</v>
      </c>
      <c r="C1185" s="65"/>
      <c r="D1185" t="s">
        <v>3605</v>
      </c>
      <c r="E1185" s="45" t="s">
        <v>3612</v>
      </c>
      <c r="F1185" s="7"/>
      <c r="G1185" s="45"/>
      <c r="H1185" s="45"/>
      <c r="I1185">
        <f t="shared" si="159"/>
        <v>2024</v>
      </c>
      <c r="J1185">
        <f t="shared" si="160"/>
        <v>2024</v>
      </c>
      <c r="K1185" s="2" t="str">
        <f t="shared" si="161"/>
        <v>-</v>
      </c>
      <c r="BN1185">
        <v>2024</v>
      </c>
    </row>
    <row r="1186" spans="1:66" ht="15" customHeight="1" x14ac:dyDescent="0.25">
      <c r="A1186" t="s">
        <v>1255</v>
      </c>
      <c r="C1186" s="65"/>
      <c r="D1186" t="s">
        <v>509</v>
      </c>
      <c r="E1186" s="45" t="s">
        <v>510</v>
      </c>
      <c r="G1186" s="45" t="s">
        <v>510</v>
      </c>
      <c r="H1186" s="45" t="s">
        <v>1863</v>
      </c>
      <c r="I1186">
        <f t="shared" si="157"/>
        <v>1980</v>
      </c>
      <c r="J1186">
        <f t="shared" si="156"/>
        <v>2024</v>
      </c>
      <c r="K1186" s="2" t="str">
        <f t="shared" si="158"/>
        <v>-</v>
      </c>
      <c r="V1186">
        <v>1980</v>
      </c>
      <c r="W1186">
        <v>1981</v>
      </c>
      <c r="X1186">
        <v>1982</v>
      </c>
      <c r="Y1186">
        <v>1983</v>
      </c>
      <c r="Z1186">
        <v>1984</v>
      </c>
      <c r="AA1186">
        <v>1985</v>
      </c>
      <c r="AB1186">
        <v>1986</v>
      </c>
      <c r="AC1186">
        <v>1987</v>
      </c>
      <c r="AD1186">
        <v>1988</v>
      </c>
      <c r="AE1186">
        <v>1989</v>
      </c>
      <c r="AF1186">
        <v>1990</v>
      </c>
      <c r="AG1186">
        <v>1991</v>
      </c>
      <c r="AH1186">
        <v>1992</v>
      </c>
      <c r="AI1186">
        <v>1993</v>
      </c>
      <c r="AJ1186">
        <v>1994</v>
      </c>
      <c r="AK1186">
        <v>1995</v>
      </c>
      <c r="AL1186">
        <v>1996</v>
      </c>
      <c r="AM1186">
        <v>1997</v>
      </c>
      <c r="AN1186">
        <v>1998</v>
      </c>
      <c r="AO1186">
        <v>1999</v>
      </c>
      <c r="AP1186">
        <v>2000</v>
      </c>
      <c r="AQ1186">
        <v>2001</v>
      </c>
      <c r="AR1186">
        <v>2002</v>
      </c>
      <c r="AS1186">
        <v>2003</v>
      </c>
      <c r="AT1186">
        <v>2004</v>
      </c>
      <c r="AU1186">
        <v>2005</v>
      </c>
      <c r="AV1186">
        <v>2006</v>
      </c>
      <c r="AW1186">
        <v>2007</v>
      </c>
      <c r="AX1186">
        <v>2008</v>
      </c>
      <c r="AY1186">
        <v>2009</v>
      </c>
      <c r="AZ1186">
        <v>2010</v>
      </c>
      <c r="BA1186">
        <v>2011</v>
      </c>
      <c r="BB1186">
        <v>2012</v>
      </c>
      <c r="BC1186">
        <v>2013</v>
      </c>
      <c r="BD1186">
        <v>2014</v>
      </c>
      <c r="BE1186">
        <v>2015</v>
      </c>
      <c r="BF1186">
        <v>2016</v>
      </c>
      <c r="BG1186">
        <v>2017</v>
      </c>
      <c r="BH1186">
        <v>2018</v>
      </c>
      <c r="BI1186">
        <v>2019</v>
      </c>
      <c r="BJ1186">
        <v>2020</v>
      </c>
      <c r="BK1186">
        <v>2021</v>
      </c>
      <c r="BL1186">
        <v>2022</v>
      </c>
      <c r="BM1186">
        <v>2023</v>
      </c>
      <c r="BN1186">
        <v>2024</v>
      </c>
    </row>
    <row r="1187" spans="1:66" ht="15" customHeight="1" x14ac:dyDescent="0.25">
      <c r="A1187" t="s">
        <v>1255</v>
      </c>
      <c r="C1187" s="65"/>
      <c r="D1187" t="s">
        <v>511</v>
      </c>
      <c r="E1187" s="45" t="s">
        <v>512</v>
      </c>
      <c r="G1187" s="45" t="s">
        <v>512</v>
      </c>
      <c r="H1187" s="45" t="s">
        <v>1864</v>
      </c>
      <c r="I1187">
        <f t="shared" si="157"/>
        <v>1980</v>
      </c>
      <c r="J1187">
        <f t="shared" si="156"/>
        <v>2024</v>
      </c>
      <c r="K1187" s="2" t="str">
        <f t="shared" si="158"/>
        <v>-</v>
      </c>
      <c r="V1187">
        <v>1980</v>
      </c>
      <c r="W1187">
        <v>1981</v>
      </c>
      <c r="X1187">
        <v>1982</v>
      </c>
      <c r="Y1187">
        <v>1983</v>
      </c>
      <c r="Z1187">
        <v>1984</v>
      </c>
      <c r="AA1187">
        <v>1985</v>
      </c>
      <c r="AB1187">
        <v>1986</v>
      </c>
      <c r="AC1187">
        <v>1987</v>
      </c>
      <c r="AD1187">
        <v>1988</v>
      </c>
      <c r="AE1187">
        <v>1989</v>
      </c>
      <c r="AF1187">
        <v>1990</v>
      </c>
      <c r="AG1187">
        <v>1991</v>
      </c>
      <c r="AH1187">
        <v>1992</v>
      </c>
      <c r="AI1187">
        <v>1993</v>
      </c>
      <c r="AJ1187">
        <v>1994</v>
      </c>
      <c r="AK1187">
        <v>1995</v>
      </c>
      <c r="AL1187">
        <v>1996</v>
      </c>
      <c r="AM1187">
        <v>1997</v>
      </c>
      <c r="AN1187">
        <v>1998</v>
      </c>
      <c r="AO1187">
        <v>1999</v>
      </c>
      <c r="AP1187">
        <v>2000</v>
      </c>
      <c r="AQ1187">
        <v>2001</v>
      </c>
      <c r="AR1187">
        <v>2002</v>
      </c>
      <c r="AS1187">
        <v>2003</v>
      </c>
      <c r="AT1187">
        <v>2004</v>
      </c>
      <c r="AU1187">
        <v>2005</v>
      </c>
      <c r="AV1187">
        <v>2006</v>
      </c>
      <c r="AW1187">
        <v>2007</v>
      </c>
      <c r="AX1187">
        <v>2008</v>
      </c>
      <c r="AY1187">
        <v>2009</v>
      </c>
      <c r="AZ1187">
        <v>2010</v>
      </c>
      <c r="BA1187">
        <v>2011</v>
      </c>
      <c r="BB1187">
        <v>2012</v>
      </c>
      <c r="BC1187">
        <v>2013</v>
      </c>
      <c r="BD1187">
        <v>2014</v>
      </c>
      <c r="BE1187">
        <v>2015</v>
      </c>
      <c r="BF1187">
        <v>2016</v>
      </c>
      <c r="BG1187">
        <v>2017</v>
      </c>
      <c r="BH1187">
        <v>2018</v>
      </c>
      <c r="BI1187">
        <v>2019</v>
      </c>
      <c r="BJ1187">
        <v>2020</v>
      </c>
      <c r="BK1187">
        <v>2021</v>
      </c>
      <c r="BL1187">
        <v>2022</v>
      </c>
      <c r="BM1187">
        <v>2023</v>
      </c>
      <c r="BN1187">
        <v>2024</v>
      </c>
    </row>
    <row r="1188" spans="1:66" ht="15" customHeight="1" x14ac:dyDescent="0.25">
      <c r="A1188" t="s">
        <v>1255</v>
      </c>
      <c r="C1188" s="65"/>
      <c r="D1188" t="s">
        <v>513</v>
      </c>
      <c r="E1188" s="45" t="s">
        <v>514</v>
      </c>
      <c r="G1188" s="45" t="s">
        <v>1853</v>
      </c>
      <c r="H1188" s="45" t="s">
        <v>1865</v>
      </c>
      <c r="I1188">
        <f t="shared" si="157"/>
        <v>1980</v>
      </c>
      <c r="J1188">
        <f t="shared" si="156"/>
        <v>2024</v>
      </c>
      <c r="K1188" s="2" t="str">
        <f t="shared" si="158"/>
        <v>-</v>
      </c>
      <c r="V1188">
        <v>1980</v>
      </c>
      <c r="W1188">
        <v>1981</v>
      </c>
      <c r="X1188">
        <v>1982</v>
      </c>
      <c r="Y1188">
        <v>1983</v>
      </c>
      <c r="Z1188">
        <v>1984</v>
      </c>
      <c r="AA1188">
        <v>1985</v>
      </c>
      <c r="AB1188">
        <v>1986</v>
      </c>
      <c r="AC1188">
        <v>1987</v>
      </c>
      <c r="AD1188">
        <v>1988</v>
      </c>
      <c r="AE1188">
        <v>1989</v>
      </c>
      <c r="AF1188">
        <v>1990</v>
      </c>
      <c r="AG1188">
        <v>1991</v>
      </c>
      <c r="AH1188">
        <v>1992</v>
      </c>
      <c r="AI1188">
        <v>1993</v>
      </c>
      <c r="AJ1188">
        <v>1994</v>
      </c>
      <c r="AK1188">
        <v>1995</v>
      </c>
      <c r="AL1188">
        <v>1996</v>
      </c>
      <c r="AM1188">
        <v>1997</v>
      </c>
      <c r="AN1188">
        <v>1998</v>
      </c>
      <c r="AO1188">
        <v>1999</v>
      </c>
      <c r="AP1188">
        <v>2000</v>
      </c>
      <c r="AQ1188">
        <v>2001</v>
      </c>
      <c r="AR1188">
        <v>2002</v>
      </c>
      <c r="AS1188">
        <v>2003</v>
      </c>
      <c r="AT1188">
        <v>2004</v>
      </c>
      <c r="AU1188">
        <v>2005</v>
      </c>
      <c r="AV1188">
        <v>2006</v>
      </c>
      <c r="AW1188">
        <v>2007</v>
      </c>
      <c r="AX1188">
        <v>2008</v>
      </c>
      <c r="AY1188">
        <v>2009</v>
      </c>
      <c r="AZ1188">
        <v>2010</v>
      </c>
      <c r="BA1188">
        <v>2011</v>
      </c>
      <c r="BB1188">
        <v>2012</v>
      </c>
      <c r="BC1188">
        <v>2013</v>
      </c>
      <c r="BD1188">
        <v>2014</v>
      </c>
      <c r="BE1188">
        <v>2015</v>
      </c>
      <c r="BF1188">
        <v>2016</v>
      </c>
      <c r="BG1188">
        <v>2017</v>
      </c>
      <c r="BH1188">
        <v>2018</v>
      </c>
      <c r="BI1188">
        <v>2019</v>
      </c>
      <c r="BJ1188">
        <v>2020</v>
      </c>
      <c r="BK1188">
        <v>2021</v>
      </c>
      <c r="BL1188">
        <v>2022</v>
      </c>
      <c r="BM1188">
        <v>2023</v>
      </c>
      <c r="BN1188">
        <v>2024</v>
      </c>
    </row>
    <row r="1189" spans="1:66" ht="15" customHeight="1" x14ac:dyDescent="0.25">
      <c r="A1189" t="s">
        <v>1255</v>
      </c>
      <c r="C1189" s="65"/>
      <c r="D1189" t="s">
        <v>3261</v>
      </c>
      <c r="E1189" s="45" t="s">
        <v>514</v>
      </c>
      <c r="G1189" s="45" t="s">
        <v>1853</v>
      </c>
      <c r="H1189" s="45" t="s">
        <v>1865</v>
      </c>
      <c r="I1189">
        <f t="shared" si="157"/>
        <v>2020</v>
      </c>
      <c r="J1189">
        <f t="shared" si="156"/>
        <v>2024</v>
      </c>
      <c r="K1189" s="2" t="str">
        <f t="shared" si="158"/>
        <v>-</v>
      </c>
      <c r="BJ1189">
        <v>2020</v>
      </c>
      <c r="BK1189">
        <v>2021</v>
      </c>
      <c r="BL1189">
        <v>2022</v>
      </c>
      <c r="BM1189">
        <v>2023</v>
      </c>
      <c r="BN1189">
        <v>2024</v>
      </c>
    </row>
    <row r="1190" spans="1:66" ht="15" customHeight="1" x14ac:dyDescent="0.25">
      <c r="A1190" t="s">
        <v>1255</v>
      </c>
      <c r="C1190" s="65"/>
      <c r="D1190" t="s">
        <v>515</v>
      </c>
      <c r="E1190" s="45" t="s">
        <v>878</v>
      </c>
      <c r="G1190" s="45" t="s">
        <v>1833</v>
      </c>
      <c r="H1190" s="45" t="s">
        <v>1855</v>
      </c>
      <c r="I1190">
        <f t="shared" si="157"/>
        <v>1991</v>
      </c>
      <c r="J1190">
        <f t="shared" si="156"/>
        <v>2024</v>
      </c>
      <c r="K1190" s="2" t="str">
        <f t="shared" si="158"/>
        <v>-</v>
      </c>
      <c r="AG1190">
        <v>1991</v>
      </c>
      <c r="AH1190">
        <v>1992</v>
      </c>
      <c r="AI1190">
        <v>1993</v>
      </c>
      <c r="AJ1190">
        <v>1994</v>
      </c>
      <c r="AK1190">
        <v>1995</v>
      </c>
      <c r="AL1190">
        <v>1996</v>
      </c>
      <c r="AM1190">
        <v>1997</v>
      </c>
      <c r="AN1190">
        <v>1998</v>
      </c>
      <c r="AO1190">
        <v>1999</v>
      </c>
      <c r="AP1190">
        <v>2000</v>
      </c>
      <c r="AQ1190">
        <v>2001</v>
      </c>
      <c r="AR1190">
        <v>2002</v>
      </c>
      <c r="AS1190">
        <v>2003</v>
      </c>
      <c r="AT1190">
        <v>2004</v>
      </c>
      <c r="AU1190">
        <v>2005</v>
      </c>
      <c r="AV1190">
        <v>2006</v>
      </c>
      <c r="AW1190">
        <v>2007</v>
      </c>
      <c r="AX1190">
        <v>2008</v>
      </c>
      <c r="AY1190">
        <v>2009</v>
      </c>
      <c r="AZ1190">
        <v>2010</v>
      </c>
      <c r="BA1190">
        <v>2011</v>
      </c>
      <c r="BB1190">
        <v>2012</v>
      </c>
      <c r="BC1190">
        <v>2013</v>
      </c>
      <c r="BD1190">
        <v>2014</v>
      </c>
      <c r="BE1190">
        <v>2015</v>
      </c>
      <c r="BF1190">
        <v>2016</v>
      </c>
      <c r="BG1190">
        <v>2017</v>
      </c>
      <c r="BH1190">
        <v>2018</v>
      </c>
      <c r="BI1190">
        <v>2019</v>
      </c>
      <c r="BJ1190">
        <v>2020</v>
      </c>
      <c r="BK1190">
        <v>2021</v>
      </c>
      <c r="BL1190">
        <v>2022</v>
      </c>
      <c r="BM1190">
        <v>2023</v>
      </c>
      <c r="BN1190">
        <v>2024</v>
      </c>
    </row>
    <row r="1191" spans="1:66" ht="15" customHeight="1" x14ac:dyDescent="0.25">
      <c r="A1191" t="s">
        <v>1255</v>
      </c>
      <c r="C1191" s="65"/>
      <c r="D1191" t="s">
        <v>3606</v>
      </c>
      <c r="E1191" s="45" t="s">
        <v>867</v>
      </c>
      <c r="G1191" s="45"/>
      <c r="H1191" s="45"/>
      <c r="I1191">
        <f t="shared" ref="I1191:I1192" si="162">MIN(L1191:BT1191)</f>
        <v>2024</v>
      </c>
      <c r="J1191">
        <f t="shared" ref="J1191:J1192" si="163">MAX(L1191:BT1191)</f>
        <v>2024</v>
      </c>
      <c r="K1191" s="2" t="str">
        <f t="shared" ref="K1191:K1192" si="164">IF(J1191-I1191+1-COUNTA(L1191:BT1191)=0, "-", "Yes")</f>
        <v>-</v>
      </c>
      <c r="BN1191">
        <v>2024</v>
      </c>
    </row>
    <row r="1192" spans="1:66" ht="15" customHeight="1" x14ac:dyDescent="0.25">
      <c r="A1192" t="s">
        <v>1255</v>
      </c>
      <c r="C1192" s="65"/>
      <c r="D1192" t="s">
        <v>3607</v>
      </c>
      <c r="E1192" s="45" t="s">
        <v>3613</v>
      </c>
      <c r="G1192" s="45"/>
      <c r="H1192" s="45"/>
      <c r="I1192">
        <f t="shared" si="162"/>
        <v>2024</v>
      </c>
      <c r="J1192">
        <f t="shared" si="163"/>
        <v>2024</v>
      </c>
      <c r="K1192" s="2" t="str">
        <f t="shared" si="164"/>
        <v>-</v>
      </c>
      <c r="BN1192">
        <v>2024</v>
      </c>
    </row>
    <row r="1193" spans="1:66" ht="15" customHeight="1" x14ac:dyDescent="0.25">
      <c r="A1193" t="s">
        <v>1255</v>
      </c>
      <c r="C1193" s="65"/>
      <c r="D1193" t="s">
        <v>516</v>
      </c>
      <c r="E1193" s="45" t="s">
        <v>879</v>
      </c>
      <c r="G1193" s="45" t="s">
        <v>1866</v>
      </c>
      <c r="H1193" s="45" t="s">
        <v>1867</v>
      </c>
      <c r="I1193">
        <f t="shared" si="157"/>
        <v>1980</v>
      </c>
      <c r="J1193">
        <f t="shared" si="156"/>
        <v>2024</v>
      </c>
      <c r="K1193" s="2" t="str">
        <f t="shared" si="158"/>
        <v>-</v>
      </c>
      <c r="V1193">
        <v>1980</v>
      </c>
      <c r="W1193">
        <v>1981</v>
      </c>
      <c r="X1193">
        <v>1982</v>
      </c>
      <c r="Y1193">
        <v>1983</v>
      </c>
      <c r="Z1193">
        <v>1984</v>
      </c>
      <c r="AA1193">
        <v>1985</v>
      </c>
      <c r="AB1193">
        <v>1986</v>
      </c>
      <c r="AC1193">
        <v>1987</v>
      </c>
      <c r="AD1193">
        <v>1988</v>
      </c>
      <c r="AE1193">
        <v>1989</v>
      </c>
      <c r="AF1193">
        <v>1990</v>
      </c>
      <c r="AG1193">
        <v>1991</v>
      </c>
      <c r="AH1193">
        <v>1992</v>
      </c>
      <c r="AI1193">
        <v>1993</v>
      </c>
      <c r="AJ1193">
        <v>1994</v>
      </c>
      <c r="AK1193">
        <v>1995</v>
      </c>
      <c r="AL1193">
        <v>1996</v>
      </c>
      <c r="AM1193">
        <v>1997</v>
      </c>
      <c r="AN1193">
        <v>1998</v>
      </c>
      <c r="AO1193">
        <v>1999</v>
      </c>
      <c r="AP1193">
        <v>2000</v>
      </c>
      <c r="AQ1193">
        <v>2001</v>
      </c>
      <c r="AR1193">
        <v>2002</v>
      </c>
      <c r="AS1193">
        <v>2003</v>
      </c>
      <c r="AT1193">
        <v>2004</v>
      </c>
      <c r="AU1193">
        <v>2005</v>
      </c>
      <c r="AV1193">
        <v>2006</v>
      </c>
      <c r="AW1193">
        <v>2007</v>
      </c>
      <c r="AX1193">
        <v>2008</v>
      </c>
      <c r="AY1193">
        <v>2009</v>
      </c>
      <c r="AZ1193">
        <v>2010</v>
      </c>
      <c r="BA1193">
        <v>2011</v>
      </c>
      <c r="BB1193">
        <v>2012</v>
      </c>
      <c r="BC1193">
        <v>2013</v>
      </c>
      <c r="BD1193">
        <v>2014</v>
      </c>
      <c r="BE1193">
        <v>2015</v>
      </c>
      <c r="BF1193">
        <v>2016</v>
      </c>
      <c r="BG1193">
        <v>2017</v>
      </c>
      <c r="BH1193">
        <v>2018</v>
      </c>
      <c r="BI1193">
        <v>2019</v>
      </c>
      <c r="BJ1193">
        <v>2020</v>
      </c>
      <c r="BK1193">
        <v>2021</v>
      </c>
      <c r="BL1193">
        <v>2022</v>
      </c>
      <c r="BM1193">
        <v>2023</v>
      </c>
      <c r="BN1193">
        <v>2024</v>
      </c>
    </row>
    <row r="1194" spans="1:66" ht="15" customHeight="1" x14ac:dyDescent="0.25">
      <c r="A1194" t="s">
        <v>1255</v>
      </c>
      <c r="C1194" s="65"/>
      <c r="D1194" t="s">
        <v>3608</v>
      </c>
      <c r="E1194" s="45" t="s">
        <v>3614</v>
      </c>
      <c r="G1194" s="45"/>
      <c r="H1194" s="45"/>
      <c r="I1194">
        <f t="shared" si="157"/>
        <v>2024</v>
      </c>
      <c r="J1194">
        <f t="shared" ref="J1194:J1196" si="165">MAX(L1194:BT1194)</f>
        <v>2024</v>
      </c>
      <c r="K1194" s="2" t="str">
        <f t="shared" si="158"/>
        <v>-</v>
      </c>
      <c r="BN1194">
        <v>2024</v>
      </c>
    </row>
    <row r="1195" spans="1:66" ht="15" customHeight="1" x14ac:dyDescent="0.25">
      <c r="A1195" t="s">
        <v>1255</v>
      </c>
      <c r="C1195" s="65"/>
      <c r="D1195" t="s">
        <v>3609</v>
      </c>
      <c r="E1195" s="45" t="s">
        <v>1109</v>
      </c>
      <c r="G1195" s="45"/>
      <c r="H1195" s="45"/>
      <c r="I1195">
        <f t="shared" si="157"/>
        <v>2024</v>
      </c>
      <c r="J1195">
        <f t="shared" si="165"/>
        <v>2024</v>
      </c>
      <c r="K1195" s="2" t="str">
        <f t="shared" si="158"/>
        <v>-</v>
      </c>
      <c r="BN1195">
        <v>2024</v>
      </c>
    </row>
    <row r="1196" spans="1:66" ht="15" customHeight="1" x14ac:dyDescent="0.25">
      <c r="A1196" t="s">
        <v>1255</v>
      </c>
      <c r="C1196" s="65"/>
      <c r="D1196" t="s">
        <v>3610</v>
      </c>
      <c r="E1196" s="45" t="s">
        <v>1125</v>
      </c>
      <c r="G1196" s="45"/>
      <c r="H1196" s="45"/>
      <c r="I1196">
        <f t="shared" ref="I1196" si="166">MIN(L1196:BT1196)</f>
        <v>2024</v>
      </c>
      <c r="J1196">
        <f t="shared" si="165"/>
        <v>2024</v>
      </c>
      <c r="K1196" s="2" t="str">
        <f t="shared" ref="K1196" si="167">IF(J1196-I1196+1-COUNTA(L1196:BT1196)=0, "-", "Yes")</f>
        <v>-</v>
      </c>
      <c r="BN1196">
        <v>2024</v>
      </c>
    </row>
    <row r="1197" spans="1:66" ht="15" customHeight="1" x14ac:dyDescent="0.25">
      <c r="C1197" s="63"/>
      <c r="E1197" s="45"/>
      <c r="G1197" s="45"/>
      <c r="H1197" s="45"/>
    </row>
    <row r="1198" spans="1:66" ht="15" customHeight="1" x14ac:dyDescent="0.25">
      <c r="A1198" t="s">
        <v>1256</v>
      </c>
      <c r="B1198" s="1" t="str">
        <f>A1198&amp;MIN(I1198:I1238)&amp;"(-"&amp;MAX(J1198:J1238)&amp;")"</f>
        <v>LMDB1995(-2023)</v>
      </c>
      <c r="C1198" s="60"/>
      <c r="D1198" t="s">
        <v>517</v>
      </c>
      <c r="E1198" s="45" t="s">
        <v>518</v>
      </c>
      <c r="G1198" s="45" t="s">
        <v>1970</v>
      </c>
      <c r="H1198" s="45" t="s">
        <v>1971</v>
      </c>
      <c r="I1198">
        <f t="shared" si="157"/>
        <v>1995</v>
      </c>
      <c r="J1198">
        <f t="shared" ref="J1198:J1238" si="168">MAX(L1198:BT1198)</f>
        <v>2023</v>
      </c>
      <c r="K1198" s="2" t="str">
        <f t="shared" si="158"/>
        <v>-</v>
      </c>
      <c r="AK1198">
        <v>1995</v>
      </c>
      <c r="AL1198">
        <v>1996</v>
      </c>
      <c r="AM1198">
        <v>1997</v>
      </c>
      <c r="AN1198">
        <v>1998</v>
      </c>
      <c r="AO1198">
        <v>1999</v>
      </c>
      <c r="AP1198">
        <v>2000</v>
      </c>
      <c r="AQ1198">
        <v>2001</v>
      </c>
      <c r="AR1198">
        <v>2002</v>
      </c>
      <c r="AS1198">
        <v>2003</v>
      </c>
      <c r="AT1198">
        <v>2004</v>
      </c>
      <c r="AU1198">
        <v>2005</v>
      </c>
      <c r="AV1198">
        <v>2006</v>
      </c>
      <c r="AW1198">
        <v>2007</v>
      </c>
      <c r="AX1198">
        <v>2008</v>
      </c>
      <c r="AY1198">
        <v>2009</v>
      </c>
      <c r="AZ1198">
        <v>2010</v>
      </c>
      <c r="BA1198">
        <v>2011</v>
      </c>
      <c r="BB1198">
        <v>2012</v>
      </c>
      <c r="BC1198">
        <v>2013</v>
      </c>
      <c r="BD1198">
        <v>2014</v>
      </c>
      <c r="BE1198">
        <v>2015</v>
      </c>
      <c r="BF1198">
        <v>2016</v>
      </c>
      <c r="BG1198">
        <v>2017</v>
      </c>
      <c r="BH1198">
        <v>2018</v>
      </c>
      <c r="BI1198">
        <v>2019</v>
      </c>
      <c r="BJ1198">
        <v>2020</v>
      </c>
      <c r="BK1198">
        <v>2021</v>
      </c>
      <c r="BL1198">
        <v>2022</v>
      </c>
      <c r="BM1198">
        <v>2023</v>
      </c>
    </row>
    <row r="1199" spans="1:66" ht="15" customHeight="1" x14ac:dyDescent="0.25">
      <c r="A1199" t="s">
        <v>1256</v>
      </c>
      <c r="C1199" s="60"/>
      <c r="D1199" t="s">
        <v>519</v>
      </c>
      <c r="E1199" s="45" t="s">
        <v>880</v>
      </c>
      <c r="G1199" s="45" t="s">
        <v>880</v>
      </c>
      <c r="H1199" s="45" t="s">
        <v>1923</v>
      </c>
      <c r="I1199">
        <f t="shared" si="157"/>
        <v>1995</v>
      </c>
      <c r="J1199">
        <f t="shared" si="168"/>
        <v>2023</v>
      </c>
      <c r="K1199" s="2" t="str">
        <f t="shared" si="158"/>
        <v>-</v>
      </c>
      <c r="AK1199">
        <v>1995</v>
      </c>
      <c r="AL1199">
        <v>1996</v>
      </c>
      <c r="AM1199">
        <v>1997</v>
      </c>
      <c r="AN1199">
        <v>1998</v>
      </c>
      <c r="AO1199">
        <v>1999</v>
      </c>
      <c r="AP1199">
        <v>2000</v>
      </c>
      <c r="AQ1199">
        <v>2001</v>
      </c>
      <c r="AR1199">
        <v>2002</v>
      </c>
      <c r="AS1199">
        <v>2003</v>
      </c>
      <c r="AT1199">
        <v>2004</v>
      </c>
      <c r="AU1199">
        <v>2005</v>
      </c>
      <c r="AV1199">
        <v>2006</v>
      </c>
      <c r="AW1199">
        <v>2007</v>
      </c>
      <c r="AX1199">
        <v>2008</v>
      </c>
      <c r="AY1199">
        <v>2009</v>
      </c>
      <c r="AZ1199">
        <v>2010</v>
      </c>
      <c r="BA1199">
        <v>2011</v>
      </c>
      <c r="BB1199">
        <v>2012</v>
      </c>
      <c r="BC1199">
        <v>2013</v>
      </c>
      <c r="BD1199">
        <v>2014</v>
      </c>
      <c r="BE1199">
        <v>2015</v>
      </c>
      <c r="BF1199">
        <v>2016</v>
      </c>
      <c r="BG1199">
        <v>2017</v>
      </c>
      <c r="BH1199">
        <v>2018</v>
      </c>
      <c r="BI1199">
        <v>2019</v>
      </c>
      <c r="BJ1199">
        <v>2020</v>
      </c>
      <c r="BK1199">
        <v>2021</v>
      </c>
      <c r="BL1199">
        <v>2022</v>
      </c>
      <c r="BM1199">
        <v>2023</v>
      </c>
    </row>
    <row r="1200" spans="1:66" ht="15" customHeight="1" x14ac:dyDescent="0.25">
      <c r="A1200" t="s">
        <v>1256</v>
      </c>
      <c r="C1200" s="60"/>
      <c r="D1200" t="s">
        <v>520</v>
      </c>
      <c r="E1200" s="45" t="s">
        <v>521</v>
      </c>
      <c r="G1200" s="45" t="s">
        <v>521</v>
      </c>
      <c r="H1200" s="45" t="s">
        <v>1924</v>
      </c>
      <c r="I1200">
        <f t="shared" si="157"/>
        <v>1995</v>
      </c>
      <c r="J1200">
        <f t="shared" si="168"/>
        <v>2023</v>
      </c>
      <c r="K1200" s="2" t="str">
        <f t="shared" si="158"/>
        <v>-</v>
      </c>
      <c r="AK1200">
        <v>1995</v>
      </c>
      <c r="AL1200">
        <v>1996</v>
      </c>
      <c r="AM1200">
        <v>1997</v>
      </c>
      <c r="AN1200">
        <v>1998</v>
      </c>
      <c r="AO1200">
        <v>1999</v>
      </c>
      <c r="AP1200">
        <v>2000</v>
      </c>
      <c r="AQ1200">
        <v>2001</v>
      </c>
      <c r="AR1200">
        <v>2002</v>
      </c>
      <c r="AS1200">
        <v>2003</v>
      </c>
      <c r="AT1200">
        <v>2004</v>
      </c>
      <c r="AU1200">
        <v>2005</v>
      </c>
      <c r="AV1200">
        <v>2006</v>
      </c>
      <c r="AW1200">
        <v>2007</v>
      </c>
      <c r="AX1200">
        <v>2008</v>
      </c>
      <c r="AY1200">
        <v>2009</v>
      </c>
      <c r="AZ1200">
        <v>2010</v>
      </c>
      <c r="BA1200">
        <v>2011</v>
      </c>
      <c r="BB1200">
        <v>2012</v>
      </c>
      <c r="BC1200">
        <v>2013</v>
      </c>
      <c r="BD1200">
        <v>2014</v>
      </c>
      <c r="BE1200">
        <v>2015</v>
      </c>
      <c r="BF1200">
        <v>2016</v>
      </c>
      <c r="BG1200">
        <v>2017</v>
      </c>
      <c r="BH1200">
        <v>2018</v>
      </c>
      <c r="BI1200">
        <v>2019</v>
      </c>
      <c r="BJ1200">
        <v>2020</v>
      </c>
      <c r="BK1200">
        <v>2021</v>
      </c>
      <c r="BL1200">
        <v>2022</v>
      </c>
      <c r="BM1200">
        <v>2023</v>
      </c>
    </row>
    <row r="1201" spans="1:65" ht="15" customHeight="1" x14ac:dyDescent="0.25">
      <c r="A1201" t="s">
        <v>1256</v>
      </c>
      <c r="C1201" s="60"/>
      <c r="D1201" t="s">
        <v>522</v>
      </c>
      <c r="E1201" s="45" t="s">
        <v>881</v>
      </c>
      <c r="G1201" s="45" t="s">
        <v>1972</v>
      </c>
      <c r="H1201" s="45" t="s">
        <v>1977</v>
      </c>
      <c r="I1201">
        <f t="shared" si="157"/>
        <v>1995</v>
      </c>
      <c r="J1201">
        <f t="shared" si="168"/>
        <v>2023</v>
      </c>
      <c r="K1201" s="2" t="str">
        <f t="shared" si="158"/>
        <v>-</v>
      </c>
      <c r="AK1201">
        <v>1995</v>
      </c>
      <c r="AL1201">
        <v>1996</v>
      </c>
      <c r="AM1201">
        <v>1997</v>
      </c>
      <c r="AN1201">
        <v>1998</v>
      </c>
      <c r="AO1201">
        <v>1999</v>
      </c>
      <c r="AP1201">
        <v>2000</v>
      </c>
      <c r="AQ1201">
        <v>2001</v>
      </c>
      <c r="AR1201">
        <v>2002</v>
      </c>
      <c r="AS1201">
        <v>2003</v>
      </c>
      <c r="AT1201">
        <v>2004</v>
      </c>
      <c r="AU1201">
        <v>2005</v>
      </c>
      <c r="AV1201">
        <v>2006</v>
      </c>
      <c r="AW1201">
        <v>2007</v>
      </c>
      <c r="AX1201">
        <v>2008</v>
      </c>
      <c r="AY1201">
        <v>2009</v>
      </c>
      <c r="AZ1201">
        <v>2010</v>
      </c>
      <c r="BA1201">
        <v>2011</v>
      </c>
      <c r="BB1201">
        <v>2012</v>
      </c>
      <c r="BC1201">
        <v>2013</v>
      </c>
      <c r="BD1201">
        <v>2014</v>
      </c>
      <c r="BE1201">
        <v>2015</v>
      </c>
      <c r="BF1201">
        <v>2016</v>
      </c>
      <c r="BG1201">
        <v>2017</v>
      </c>
      <c r="BH1201">
        <v>2018</v>
      </c>
      <c r="BI1201">
        <v>2019</v>
      </c>
      <c r="BJ1201">
        <v>2020</v>
      </c>
      <c r="BK1201">
        <v>2021</v>
      </c>
      <c r="BL1201">
        <v>2022</v>
      </c>
      <c r="BM1201">
        <v>2023</v>
      </c>
    </row>
    <row r="1202" spans="1:65" ht="15" customHeight="1" x14ac:dyDescent="0.25">
      <c r="A1202" t="s">
        <v>1256</v>
      </c>
      <c r="C1202" s="60"/>
      <c r="D1202" t="s">
        <v>523</v>
      </c>
      <c r="E1202" s="45" t="s">
        <v>882</v>
      </c>
      <c r="G1202" s="45" t="s">
        <v>1978</v>
      </c>
      <c r="H1202" s="45" t="s">
        <v>1973</v>
      </c>
      <c r="I1202">
        <f t="shared" si="157"/>
        <v>1995</v>
      </c>
      <c r="J1202">
        <f t="shared" si="168"/>
        <v>2023</v>
      </c>
      <c r="K1202" s="2" t="str">
        <f t="shared" si="158"/>
        <v>-</v>
      </c>
      <c r="AK1202">
        <v>1995</v>
      </c>
      <c r="AL1202">
        <v>1996</v>
      </c>
      <c r="AM1202">
        <v>1997</v>
      </c>
      <c r="AN1202">
        <v>1998</v>
      </c>
      <c r="AO1202">
        <v>1999</v>
      </c>
      <c r="AP1202">
        <v>2000</v>
      </c>
      <c r="AQ1202">
        <v>2001</v>
      </c>
      <c r="AR1202">
        <v>2002</v>
      </c>
      <c r="AS1202">
        <v>2003</v>
      </c>
      <c r="AT1202">
        <v>2004</v>
      </c>
      <c r="AU1202">
        <v>2005</v>
      </c>
      <c r="AV1202">
        <v>2006</v>
      </c>
      <c r="AW1202">
        <v>2007</v>
      </c>
      <c r="AX1202">
        <v>2008</v>
      </c>
      <c r="AY1202">
        <v>2009</v>
      </c>
      <c r="AZ1202">
        <v>2010</v>
      </c>
      <c r="BA1202">
        <v>2011</v>
      </c>
      <c r="BB1202">
        <v>2012</v>
      </c>
      <c r="BC1202">
        <v>2013</v>
      </c>
      <c r="BD1202">
        <v>2014</v>
      </c>
      <c r="BE1202">
        <v>2015</v>
      </c>
      <c r="BF1202">
        <v>2016</v>
      </c>
      <c r="BG1202">
        <v>2017</v>
      </c>
      <c r="BH1202">
        <v>2018</v>
      </c>
      <c r="BI1202">
        <v>2019</v>
      </c>
      <c r="BJ1202">
        <v>2020</v>
      </c>
      <c r="BK1202">
        <v>2021</v>
      </c>
      <c r="BL1202">
        <v>2022</v>
      </c>
      <c r="BM1202">
        <v>2023</v>
      </c>
    </row>
    <row r="1203" spans="1:65" ht="15" customHeight="1" x14ac:dyDescent="0.25">
      <c r="A1203" t="s">
        <v>1256</v>
      </c>
      <c r="C1203" s="60"/>
      <c r="D1203" t="s">
        <v>524</v>
      </c>
      <c r="E1203" s="45" t="s">
        <v>883</v>
      </c>
      <c r="G1203" s="45" t="s">
        <v>1979</v>
      </c>
      <c r="H1203" s="45" t="s">
        <v>1974</v>
      </c>
      <c r="I1203">
        <f t="shared" si="157"/>
        <v>1995</v>
      </c>
      <c r="J1203">
        <f t="shared" si="168"/>
        <v>2023</v>
      </c>
      <c r="K1203" s="2" t="str">
        <f t="shared" si="158"/>
        <v>-</v>
      </c>
      <c r="AK1203">
        <v>1995</v>
      </c>
      <c r="AL1203">
        <v>1996</v>
      </c>
      <c r="AM1203">
        <v>1997</v>
      </c>
      <c r="AN1203">
        <v>1998</v>
      </c>
      <c r="AO1203">
        <v>1999</v>
      </c>
      <c r="AP1203">
        <v>2000</v>
      </c>
      <c r="AQ1203">
        <v>2001</v>
      </c>
      <c r="AR1203">
        <v>2002</v>
      </c>
      <c r="AS1203">
        <v>2003</v>
      </c>
      <c r="AT1203">
        <v>2004</v>
      </c>
      <c r="AU1203">
        <v>2005</v>
      </c>
      <c r="AV1203">
        <v>2006</v>
      </c>
      <c r="AW1203">
        <v>2007</v>
      </c>
      <c r="AX1203">
        <v>2008</v>
      </c>
      <c r="AY1203">
        <v>2009</v>
      </c>
      <c r="AZ1203">
        <v>2010</v>
      </c>
      <c r="BA1203">
        <v>2011</v>
      </c>
      <c r="BB1203">
        <v>2012</v>
      </c>
      <c r="BC1203">
        <v>2013</v>
      </c>
      <c r="BD1203">
        <v>2014</v>
      </c>
      <c r="BE1203">
        <v>2015</v>
      </c>
      <c r="BF1203">
        <v>2016</v>
      </c>
      <c r="BG1203">
        <v>2017</v>
      </c>
      <c r="BH1203">
        <v>2018</v>
      </c>
      <c r="BI1203">
        <v>2019</v>
      </c>
      <c r="BJ1203">
        <v>2020</v>
      </c>
      <c r="BK1203">
        <v>2021</v>
      </c>
      <c r="BL1203">
        <v>2022</v>
      </c>
      <c r="BM1203">
        <v>2023</v>
      </c>
    </row>
    <row r="1204" spans="1:65" ht="15" customHeight="1" x14ac:dyDescent="0.25">
      <c r="A1204" t="s">
        <v>1256</v>
      </c>
      <c r="C1204" s="60"/>
      <c r="D1204" t="s">
        <v>525</v>
      </c>
      <c r="E1204" s="45" t="s">
        <v>884</v>
      </c>
      <c r="G1204" s="45" t="s">
        <v>1980</v>
      </c>
      <c r="H1204" s="45" t="s">
        <v>1975</v>
      </c>
      <c r="I1204">
        <f t="shared" si="157"/>
        <v>1995</v>
      </c>
      <c r="J1204">
        <f t="shared" si="168"/>
        <v>2023</v>
      </c>
      <c r="K1204" s="2" t="str">
        <f t="shared" si="158"/>
        <v>-</v>
      </c>
      <c r="AK1204">
        <v>1995</v>
      </c>
      <c r="AL1204">
        <v>1996</v>
      </c>
      <c r="AM1204">
        <v>1997</v>
      </c>
      <c r="AN1204">
        <v>1998</v>
      </c>
      <c r="AO1204">
        <v>1999</v>
      </c>
      <c r="AP1204">
        <v>2000</v>
      </c>
      <c r="AQ1204">
        <v>2001</v>
      </c>
      <c r="AR1204">
        <v>2002</v>
      </c>
      <c r="AS1204">
        <v>2003</v>
      </c>
      <c r="AT1204">
        <v>2004</v>
      </c>
      <c r="AU1204">
        <v>2005</v>
      </c>
      <c r="AV1204">
        <v>2006</v>
      </c>
      <c r="AW1204">
        <v>2007</v>
      </c>
      <c r="AX1204">
        <v>2008</v>
      </c>
      <c r="AY1204">
        <v>2009</v>
      </c>
      <c r="AZ1204">
        <v>2010</v>
      </c>
      <c r="BA1204">
        <v>2011</v>
      </c>
      <c r="BB1204">
        <v>2012</v>
      </c>
      <c r="BC1204">
        <v>2013</v>
      </c>
      <c r="BD1204">
        <v>2014</v>
      </c>
      <c r="BE1204">
        <v>2015</v>
      </c>
      <c r="BF1204">
        <v>2016</v>
      </c>
      <c r="BG1204">
        <v>2017</v>
      </c>
      <c r="BH1204">
        <v>2018</v>
      </c>
      <c r="BI1204">
        <v>2019</v>
      </c>
      <c r="BJ1204">
        <v>2020</v>
      </c>
      <c r="BK1204">
        <v>2021</v>
      </c>
      <c r="BL1204">
        <v>2022</v>
      </c>
      <c r="BM1204">
        <v>2023</v>
      </c>
    </row>
    <row r="1205" spans="1:65" ht="15" customHeight="1" x14ac:dyDescent="0.25">
      <c r="A1205" t="s">
        <v>1256</v>
      </c>
      <c r="C1205" s="60"/>
      <c r="D1205" t="s">
        <v>526</v>
      </c>
      <c r="E1205" s="45" t="s">
        <v>885</v>
      </c>
      <c r="G1205" s="45" t="s">
        <v>1981</v>
      </c>
      <c r="H1205" s="45" t="s">
        <v>1976</v>
      </c>
      <c r="I1205">
        <f t="shared" si="157"/>
        <v>1995</v>
      </c>
      <c r="J1205">
        <f t="shared" si="168"/>
        <v>2023</v>
      </c>
      <c r="K1205" s="2" t="str">
        <f t="shared" si="158"/>
        <v>-</v>
      </c>
      <c r="AK1205">
        <v>1995</v>
      </c>
      <c r="AL1205">
        <v>1996</v>
      </c>
      <c r="AM1205">
        <v>1997</v>
      </c>
      <c r="AN1205">
        <v>1998</v>
      </c>
      <c r="AO1205">
        <v>1999</v>
      </c>
      <c r="AP1205">
        <v>2000</v>
      </c>
      <c r="AQ1205">
        <v>2001</v>
      </c>
      <c r="AR1205">
        <v>2002</v>
      </c>
      <c r="AS1205">
        <v>2003</v>
      </c>
      <c r="AT1205">
        <v>2004</v>
      </c>
      <c r="AU1205">
        <v>2005</v>
      </c>
      <c r="AV1205">
        <v>2006</v>
      </c>
      <c r="AW1205">
        <v>2007</v>
      </c>
      <c r="AX1205">
        <v>2008</v>
      </c>
      <c r="AY1205">
        <v>2009</v>
      </c>
      <c r="AZ1205">
        <v>2010</v>
      </c>
      <c r="BA1205">
        <v>2011</v>
      </c>
      <c r="BB1205">
        <v>2012</v>
      </c>
      <c r="BC1205">
        <v>2013</v>
      </c>
      <c r="BD1205">
        <v>2014</v>
      </c>
      <c r="BE1205">
        <v>2015</v>
      </c>
      <c r="BF1205">
        <v>2016</v>
      </c>
      <c r="BG1205">
        <v>2017</v>
      </c>
      <c r="BH1205">
        <v>2018</v>
      </c>
      <c r="BI1205">
        <v>2019</v>
      </c>
      <c r="BJ1205">
        <v>2020</v>
      </c>
      <c r="BK1205">
        <v>2021</v>
      </c>
      <c r="BL1205">
        <v>2022</v>
      </c>
      <c r="BM1205">
        <v>2023</v>
      </c>
    </row>
    <row r="1206" spans="1:65" ht="15" customHeight="1" x14ac:dyDescent="0.25">
      <c r="A1206" t="s">
        <v>1256</v>
      </c>
      <c r="C1206" s="60"/>
      <c r="D1206" t="s">
        <v>527</v>
      </c>
      <c r="E1206" s="45" t="s">
        <v>886</v>
      </c>
      <c r="G1206" s="45" t="s">
        <v>1925</v>
      </c>
      <c r="H1206" s="45" t="s">
        <v>1926</v>
      </c>
      <c r="I1206">
        <f t="shared" si="157"/>
        <v>1995</v>
      </c>
      <c r="J1206">
        <f t="shared" si="168"/>
        <v>2023</v>
      </c>
      <c r="K1206" s="2" t="str">
        <f t="shared" si="158"/>
        <v>-</v>
      </c>
      <c r="AK1206">
        <v>1995</v>
      </c>
      <c r="AL1206">
        <v>1996</v>
      </c>
      <c r="AM1206">
        <v>1997</v>
      </c>
      <c r="AN1206">
        <v>1998</v>
      </c>
      <c r="AO1206">
        <v>1999</v>
      </c>
      <c r="AP1206">
        <v>2000</v>
      </c>
      <c r="AQ1206">
        <v>2001</v>
      </c>
      <c r="AR1206">
        <v>2002</v>
      </c>
      <c r="AS1206">
        <v>2003</v>
      </c>
      <c r="AT1206">
        <v>2004</v>
      </c>
      <c r="AU1206">
        <v>2005</v>
      </c>
      <c r="AV1206">
        <v>2006</v>
      </c>
      <c r="AW1206">
        <v>2007</v>
      </c>
      <c r="AX1206">
        <v>2008</v>
      </c>
      <c r="AY1206">
        <v>2009</v>
      </c>
      <c r="AZ1206">
        <v>2010</v>
      </c>
      <c r="BA1206">
        <v>2011</v>
      </c>
      <c r="BB1206">
        <v>2012</v>
      </c>
      <c r="BC1206">
        <v>2013</v>
      </c>
      <c r="BD1206">
        <v>2014</v>
      </c>
      <c r="BE1206">
        <v>2015</v>
      </c>
      <c r="BF1206">
        <v>2016</v>
      </c>
      <c r="BG1206">
        <v>2017</v>
      </c>
      <c r="BH1206">
        <v>2018</v>
      </c>
      <c r="BI1206">
        <v>2019</v>
      </c>
      <c r="BJ1206">
        <v>2020</v>
      </c>
      <c r="BK1206">
        <v>2021</v>
      </c>
      <c r="BL1206">
        <v>2022</v>
      </c>
      <c r="BM1206">
        <v>2023</v>
      </c>
    </row>
    <row r="1207" spans="1:65" ht="15" customHeight="1" x14ac:dyDescent="0.25">
      <c r="A1207" t="s">
        <v>1256</v>
      </c>
      <c r="C1207" s="60"/>
      <c r="D1207" t="s">
        <v>528</v>
      </c>
      <c r="E1207" s="45" t="s">
        <v>529</v>
      </c>
      <c r="G1207" s="45" t="s">
        <v>529</v>
      </c>
      <c r="H1207" s="45" t="s">
        <v>1927</v>
      </c>
      <c r="I1207">
        <f t="shared" si="157"/>
        <v>1995</v>
      </c>
      <c r="J1207">
        <f t="shared" si="168"/>
        <v>2022</v>
      </c>
      <c r="K1207" s="2" t="str">
        <f t="shared" si="158"/>
        <v>-</v>
      </c>
      <c r="AK1207">
        <v>1995</v>
      </c>
      <c r="AL1207">
        <v>1996</v>
      </c>
      <c r="AM1207">
        <v>1997</v>
      </c>
      <c r="AN1207">
        <v>1998</v>
      </c>
      <c r="AO1207">
        <v>1999</v>
      </c>
      <c r="AP1207">
        <v>2000</v>
      </c>
      <c r="AQ1207">
        <v>2001</v>
      </c>
      <c r="AR1207">
        <v>2002</v>
      </c>
      <c r="AS1207">
        <v>2003</v>
      </c>
      <c r="AT1207">
        <v>2004</v>
      </c>
      <c r="AU1207">
        <v>2005</v>
      </c>
      <c r="AV1207">
        <v>2006</v>
      </c>
      <c r="AW1207">
        <v>2007</v>
      </c>
      <c r="AX1207">
        <v>2008</v>
      </c>
      <c r="AY1207">
        <v>2009</v>
      </c>
      <c r="AZ1207">
        <v>2010</v>
      </c>
      <c r="BA1207">
        <v>2011</v>
      </c>
      <c r="BB1207">
        <v>2012</v>
      </c>
      <c r="BC1207">
        <v>2013</v>
      </c>
      <c r="BD1207">
        <v>2014</v>
      </c>
      <c r="BE1207">
        <v>2015</v>
      </c>
      <c r="BF1207">
        <v>2016</v>
      </c>
      <c r="BG1207">
        <v>2017</v>
      </c>
      <c r="BH1207">
        <v>2018</v>
      </c>
      <c r="BI1207">
        <v>2019</v>
      </c>
      <c r="BJ1207">
        <v>2020</v>
      </c>
      <c r="BK1207">
        <v>2021</v>
      </c>
      <c r="BL1207">
        <v>2022</v>
      </c>
    </row>
    <row r="1208" spans="1:65" ht="15" customHeight="1" x14ac:dyDescent="0.25">
      <c r="A1208" t="s">
        <v>1256</v>
      </c>
      <c r="C1208" s="60"/>
      <c r="D1208" t="s">
        <v>530</v>
      </c>
      <c r="E1208" s="45" t="s">
        <v>531</v>
      </c>
      <c r="G1208" s="45" t="s">
        <v>1928</v>
      </c>
      <c r="H1208" s="45" t="s">
        <v>1929</v>
      </c>
      <c r="I1208">
        <f t="shared" si="157"/>
        <v>1995</v>
      </c>
      <c r="J1208">
        <f t="shared" si="168"/>
        <v>2023</v>
      </c>
      <c r="K1208" s="2" t="str">
        <f t="shared" si="158"/>
        <v>-</v>
      </c>
      <c r="AK1208">
        <v>1995</v>
      </c>
      <c r="AL1208">
        <v>1996</v>
      </c>
      <c r="AM1208">
        <v>1997</v>
      </c>
      <c r="AN1208">
        <v>1998</v>
      </c>
      <c r="AO1208">
        <v>1999</v>
      </c>
      <c r="AP1208">
        <v>2000</v>
      </c>
      <c r="AQ1208">
        <v>2001</v>
      </c>
      <c r="AR1208">
        <v>2002</v>
      </c>
      <c r="AS1208">
        <v>2003</v>
      </c>
      <c r="AT1208">
        <v>2004</v>
      </c>
      <c r="AU1208">
        <v>2005</v>
      </c>
      <c r="AV1208">
        <v>2006</v>
      </c>
      <c r="AW1208">
        <v>2007</v>
      </c>
      <c r="AX1208">
        <v>2008</v>
      </c>
      <c r="AY1208">
        <v>2009</v>
      </c>
      <c r="AZ1208">
        <v>2010</v>
      </c>
      <c r="BA1208">
        <v>2011</v>
      </c>
      <c r="BB1208">
        <v>2012</v>
      </c>
      <c r="BC1208">
        <v>2013</v>
      </c>
      <c r="BD1208">
        <v>2014</v>
      </c>
      <c r="BE1208">
        <v>2015</v>
      </c>
      <c r="BF1208">
        <v>2016</v>
      </c>
      <c r="BG1208">
        <v>2017</v>
      </c>
      <c r="BH1208">
        <v>2018</v>
      </c>
      <c r="BI1208">
        <v>2019</v>
      </c>
      <c r="BJ1208">
        <v>2020</v>
      </c>
      <c r="BK1208">
        <v>2021</v>
      </c>
      <c r="BL1208">
        <v>2022</v>
      </c>
      <c r="BM1208">
        <v>2023</v>
      </c>
    </row>
    <row r="1209" spans="1:65" ht="15" customHeight="1" x14ac:dyDescent="0.25">
      <c r="A1209" t="s">
        <v>1256</v>
      </c>
      <c r="C1209" s="60"/>
      <c r="D1209" t="s">
        <v>532</v>
      </c>
      <c r="E1209" s="45" t="s">
        <v>533</v>
      </c>
      <c r="G1209" s="45" t="s">
        <v>1930</v>
      </c>
      <c r="H1209" s="45" t="s">
        <v>1931</v>
      </c>
      <c r="I1209">
        <f t="shared" si="157"/>
        <v>1995</v>
      </c>
      <c r="J1209">
        <f t="shared" si="168"/>
        <v>2023</v>
      </c>
      <c r="K1209" s="2" t="str">
        <f t="shared" si="158"/>
        <v>-</v>
      </c>
      <c r="AK1209">
        <v>1995</v>
      </c>
      <c r="AL1209">
        <v>1996</v>
      </c>
      <c r="AM1209">
        <v>1997</v>
      </c>
      <c r="AN1209">
        <v>1998</v>
      </c>
      <c r="AO1209">
        <v>1999</v>
      </c>
      <c r="AP1209">
        <v>2000</v>
      </c>
      <c r="AQ1209">
        <v>2001</v>
      </c>
      <c r="AR1209">
        <v>2002</v>
      </c>
      <c r="AS1209">
        <v>2003</v>
      </c>
      <c r="AT1209">
        <v>2004</v>
      </c>
      <c r="AU1209">
        <v>2005</v>
      </c>
      <c r="AV1209">
        <v>2006</v>
      </c>
      <c r="AW1209">
        <v>2007</v>
      </c>
      <c r="AX1209">
        <v>2008</v>
      </c>
      <c r="AY1209">
        <v>2009</v>
      </c>
      <c r="AZ1209">
        <v>2010</v>
      </c>
      <c r="BA1209">
        <v>2011</v>
      </c>
      <c r="BB1209">
        <v>2012</v>
      </c>
      <c r="BC1209">
        <v>2013</v>
      </c>
      <c r="BD1209">
        <v>2014</v>
      </c>
      <c r="BE1209">
        <v>2015</v>
      </c>
      <c r="BF1209">
        <v>2016</v>
      </c>
      <c r="BG1209">
        <v>2017</v>
      </c>
      <c r="BH1209">
        <v>2018</v>
      </c>
      <c r="BI1209">
        <v>2019</v>
      </c>
      <c r="BJ1209">
        <v>2020</v>
      </c>
      <c r="BK1209">
        <v>2021</v>
      </c>
      <c r="BL1209">
        <v>2022</v>
      </c>
      <c r="BM1209">
        <v>2023</v>
      </c>
    </row>
    <row r="1210" spans="1:65" ht="15" customHeight="1" x14ac:dyDescent="0.25">
      <c r="A1210" t="s">
        <v>1256</v>
      </c>
      <c r="C1210" s="60"/>
      <c r="D1210" t="s">
        <v>534</v>
      </c>
      <c r="E1210" s="45" t="s">
        <v>887</v>
      </c>
      <c r="G1210" s="45" t="s">
        <v>1932</v>
      </c>
      <c r="H1210" s="45" t="s">
        <v>1933</v>
      </c>
      <c r="I1210">
        <f t="shared" si="157"/>
        <v>1995</v>
      </c>
      <c r="J1210">
        <f t="shared" si="168"/>
        <v>2023</v>
      </c>
      <c r="K1210" s="2" t="str">
        <f t="shared" si="158"/>
        <v>-</v>
      </c>
      <c r="AK1210">
        <v>1995</v>
      </c>
      <c r="AL1210">
        <v>1996</v>
      </c>
      <c r="AM1210">
        <v>1997</v>
      </c>
      <c r="AN1210">
        <v>1998</v>
      </c>
      <c r="AO1210">
        <v>1999</v>
      </c>
      <c r="AP1210">
        <v>2000</v>
      </c>
      <c r="AQ1210">
        <v>2001</v>
      </c>
      <c r="AR1210">
        <v>2002</v>
      </c>
      <c r="AS1210">
        <v>2003</v>
      </c>
      <c r="AT1210">
        <v>2004</v>
      </c>
      <c r="AU1210">
        <v>2005</v>
      </c>
      <c r="AV1210">
        <v>2006</v>
      </c>
      <c r="AW1210">
        <v>2007</v>
      </c>
      <c r="AX1210">
        <v>2008</v>
      </c>
      <c r="AY1210">
        <v>2009</v>
      </c>
      <c r="AZ1210">
        <v>2010</v>
      </c>
      <c r="BA1210">
        <v>2011</v>
      </c>
      <c r="BB1210">
        <v>2012</v>
      </c>
      <c r="BC1210">
        <v>2013</v>
      </c>
      <c r="BD1210">
        <v>2014</v>
      </c>
      <c r="BE1210">
        <v>2015</v>
      </c>
      <c r="BF1210">
        <v>2016</v>
      </c>
      <c r="BG1210">
        <v>2017</v>
      </c>
      <c r="BH1210">
        <v>2018</v>
      </c>
      <c r="BI1210">
        <v>2019</v>
      </c>
      <c r="BJ1210">
        <v>2020</v>
      </c>
      <c r="BK1210">
        <v>2021</v>
      </c>
      <c r="BL1210">
        <v>2022</v>
      </c>
      <c r="BM1210">
        <v>2023</v>
      </c>
    </row>
    <row r="1211" spans="1:65" ht="15" customHeight="1" x14ac:dyDescent="0.25">
      <c r="A1211" t="s">
        <v>1256</v>
      </c>
      <c r="C1211" s="60"/>
      <c r="D1211" t="s">
        <v>535</v>
      </c>
      <c r="E1211" s="45" t="s">
        <v>888</v>
      </c>
      <c r="G1211" s="45" t="s">
        <v>1934</v>
      </c>
      <c r="H1211" s="45" t="s">
        <v>1935</v>
      </c>
      <c r="I1211">
        <f t="shared" si="157"/>
        <v>1995</v>
      </c>
      <c r="J1211">
        <f t="shared" si="168"/>
        <v>2023</v>
      </c>
      <c r="K1211" s="2" t="str">
        <f t="shared" si="158"/>
        <v>-</v>
      </c>
      <c r="AK1211">
        <v>1995</v>
      </c>
      <c r="AL1211">
        <v>1996</v>
      </c>
      <c r="AM1211">
        <v>1997</v>
      </c>
      <c r="AN1211">
        <v>1998</v>
      </c>
      <c r="AO1211">
        <v>1999</v>
      </c>
      <c r="AP1211">
        <v>2000</v>
      </c>
      <c r="AQ1211">
        <v>2001</v>
      </c>
      <c r="AR1211">
        <v>2002</v>
      </c>
      <c r="AS1211">
        <v>2003</v>
      </c>
      <c r="AT1211">
        <v>2004</v>
      </c>
      <c r="AU1211">
        <v>2005</v>
      </c>
      <c r="AV1211">
        <v>2006</v>
      </c>
      <c r="AW1211">
        <v>2007</v>
      </c>
      <c r="AX1211">
        <v>2008</v>
      </c>
      <c r="AY1211">
        <v>2009</v>
      </c>
      <c r="AZ1211">
        <v>2010</v>
      </c>
      <c r="BA1211">
        <v>2011</v>
      </c>
      <c r="BB1211">
        <v>2012</v>
      </c>
      <c r="BC1211">
        <v>2013</v>
      </c>
      <c r="BD1211">
        <v>2014</v>
      </c>
      <c r="BE1211">
        <v>2015</v>
      </c>
      <c r="BF1211">
        <v>2016</v>
      </c>
      <c r="BG1211">
        <v>2017</v>
      </c>
      <c r="BH1211">
        <v>2018</v>
      </c>
      <c r="BI1211">
        <v>2019</v>
      </c>
      <c r="BJ1211">
        <v>2020</v>
      </c>
      <c r="BK1211">
        <v>2021</v>
      </c>
      <c r="BL1211">
        <v>2022</v>
      </c>
      <c r="BM1211">
        <v>2023</v>
      </c>
    </row>
    <row r="1212" spans="1:65" ht="15" customHeight="1" x14ac:dyDescent="0.25">
      <c r="A1212" t="s">
        <v>1256</v>
      </c>
      <c r="C1212" s="60"/>
      <c r="D1212" t="s">
        <v>536</v>
      </c>
      <c r="E1212" s="45" t="s">
        <v>537</v>
      </c>
      <c r="G1212" s="45" t="s">
        <v>537</v>
      </c>
      <c r="H1212" s="45" t="s">
        <v>1936</v>
      </c>
      <c r="I1212">
        <f t="shared" si="157"/>
        <v>1995</v>
      </c>
      <c r="J1212">
        <f t="shared" si="168"/>
        <v>2023</v>
      </c>
      <c r="K1212" s="2" t="str">
        <f t="shared" si="158"/>
        <v>-</v>
      </c>
      <c r="AK1212">
        <v>1995</v>
      </c>
      <c r="AL1212">
        <v>1996</v>
      </c>
      <c r="AM1212">
        <v>1997</v>
      </c>
      <c r="AN1212">
        <v>1998</v>
      </c>
      <c r="AO1212">
        <v>1999</v>
      </c>
      <c r="AP1212">
        <v>2000</v>
      </c>
      <c r="AQ1212">
        <v>2001</v>
      </c>
      <c r="AR1212">
        <v>2002</v>
      </c>
      <c r="AS1212">
        <v>2003</v>
      </c>
      <c r="AT1212">
        <v>2004</v>
      </c>
      <c r="AU1212">
        <v>2005</v>
      </c>
      <c r="AV1212">
        <v>2006</v>
      </c>
      <c r="AW1212">
        <v>2007</v>
      </c>
      <c r="AX1212">
        <v>2008</v>
      </c>
      <c r="AY1212">
        <v>2009</v>
      </c>
      <c r="AZ1212">
        <v>2010</v>
      </c>
      <c r="BA1212">
        <v>2011</v>
      </c>
      <c r="BB1212">
        <v>2012</v>
      </c>
      <c r="BC1212">
        <v>2013</v>
      </c>
      <c r="BD1212">
        <v>2014</v>
      </c>
      <c r="BE1212">
        <v>2015</v>
      </c>
      <c r="BF1212">
        <v>2016</v>
      </c>
      <c r="BG1212">
        <v>2017</v>
      </c>
      <c r="BH1212">
        <v>2018</v>
      </c>
      <c r="BI1212">
        <v>2019</v>
      </c>
      <c r="BJ1212">
        <v>2020</v>
      </c>
      <c r="BK1212">
        <v>2021</v>
      </c>
      <c r="BL1212">
        <v>2022</v>
      </c>
      <c r="BM1212">
        <v>2023</v>
      </c>
    </row>
    <row r="1213" spans="1:65" ht="15" customHeight="1" x14ac:dyDescent="0.25">
      <c r="A1213" t="s">
        <v>1256</v>
      </c>
      <c r="C1213" s="60"/>
      <c r="D1213" t="s">
        <v>538</v>
      </c>
      <c r="E1213" s="45" t="s">
        <v>539</v>
      </c>
      <c r="G1213" s="45" t="s">
        <v>539</v>
      </c>
      <c r="H1213" s="45" t="s">
        <v>1937</v>
      </c>
      <c r="I1213">
        <f t="shared" si="157"/>
        <v>1995</v>
      </c>
      <c r="J1213">
        <f t="shared" si="168"/>
        <v>2023</v>
      </c>
      <c r="K1213" s="2" t="str">
        <f t="shared" si="158"/>
        <v>-</v>
      </c>
      <c r="AK1213">
        <v>1995</v>
      </c>
      <c r="AL1213">
        <v>1996</v>
      </c>
      <c r="AM1213">
        <v>1997</v>
      </c>
      <c r="AN1213">
        <v>1998</v>
      </c>
      <c r="AO1213">
        <v>1999</v>
      </c>
      <c r="AP1213">
        <v>2000</v>
      </c>
      <c r="AQ1213">
        <v>2001</v>
      </c>
      <c r="AR1213">
        <v>2002</v>
      </c>
      <c r="AS1213">
        <v>2003</v>
      </c>
      <c r="AT1213">
        <v>2004</v>
      </c>
      <c r="AU1213">
        <v>2005</v>
      </c>
      <c r="AV1213">
        <v>2006</v>
      </c>
      <c r="AW1213">
        <v>2007</v>
      </c>
      <c r="AX1213">
        <v>2008</v>
      </c>
      <c r="AY1213">
        <v>2009</v>
      </c>
      <c r="AZ1213">
        <v>2010</v>
      </c>
      <c r="BA1213">
        <v>2011</v>
      </c>
      <c r="BB1213">
        <v>2012</v>
      </c>
      <c r="BC1213">
        <v>2013</v>
      </c>
      <c r="BD1213">
        <v>2014</v>
      </c>
      <c r="BE1213">
        <v>2015</v>
      </c>
      <c r="BF1213">
        <v>2016</v>
      </c>
      <c r="BG1213">
        <v>2017</v>
      </c>
      <c r="BH1213">
        <v>2018</v>
      </c>
      <c r="BI1213">
        <v>2019</v>
      </c>
      <c r="BJ1213">
        <v>2020</v>
      </c>
      <c r="BK1213">
        <v>2021</v>
      </c>
      <c r="BL1213">
        <v>2022</v>
      </c>
      <c r="BM1213">
        <v>2023</v>
      </c>
    </row>
    <row r="1214" spans="1:65" ht="15" customHeight="1" x14ac:dyDescent="0.25">
      <c r="A1214" t="s">
        <v>1256</v>
      </c>
      <c r="C1214" s="60"/>
      <c r="D1214" t="s">
        <v>540</v>
      </c>
      <c r="E1214" s="45" t="s">
        <v>541</v>
      </c>
      <c r="G1214" s="45" t="s">
        <v>1938</v>
      </c>
      <c r="H1214" s="45" t="s">
        <v>1939</v>
      </c>
      <c r="I1214">
        <f t="shared" si="157"/>
        <v>1995</v>
      </c>
      <c r="J1214">
        <f t="shared" si="168"/>
        <v>2023</v>
      </c>
      <c r="K1214" s="2" t="str">
        <f t="shared" si="158"/>
        <v>-</v>
      </c>
      <c r="AK1214">
        <v>1995</v>
      </c>
      <c r="AL1214">
        <v>1996</v>
      </c>
      <c r="AM1214">
        <v>1997</v>
      </c>
      <c r="AN1214">
        <v>1998</v>
      </c>
      <c r="AO1214">
        <v>1999</v>
      </c>
      <c r="AP1214">
        <v>2000</v>
      </c>
      <c r="AQ1214">
        <v>2001</v>
      </c>
      <c r="AR1214">
        <v>2002</v>
      </c>
      <c r="AS1214">
        <v>2003</v>
      </c>
      <c r="AT1214">
        <v>2004</v>
      </c>
      <c r="AU1214">
        <v>2005</v>
      </c>
      <c r="AV1214">
        <v>2006</v>
      </c>
      <c r="AW1214">
        <v>2007</v>
      </c>
      <c r="AX1214">
        <v>2008</v>
      </c>
      <c r="AY1214">
        <v>2009</v>
      </c>
      <c r="AZ1214">
        <v>2010</v>
      </c>
      <c r="BA1214">
        <v>2011</v>
      </c>
      <c r="BB1214">
        <v>2012</v>
      </c>
      <c r="BC1214">
        <v>2013</v>
      </c>
      <c r="BD1214">
        <v>2014</v>
      </c>
      <c r="BE1214">
        <v>2015</v>
      </c>
      <c r="BF1214">
        <v>2016</v>
      </c>
      <c r="BG1214">
        <v>2017</v>
      </c>
      <c r="BH1214">
        <v>2018</v>
      </c>
      <c r="BI1214">
        <v>2019</v>
      </c>
      <c r="BJ1214">
        <v>2020</v>
      </c>
      <c r="BK1214">
        <v>2021</v>
      </c>
      <c r="BL1214">
        <v>2022</v>
      </c>
      <c r="BM1214">
        <v>2023</v>
      </c>
    </row>
    <row r="1215" spans="1:65" ht="15" customHeight="1" x14ac:dyDescent="0.25">
      <c r="A1215" t="s">
        <v>1256</v>
      </c>
      <c r="C1215" s="60"/>
      <c r="D1215" t="s">
        <v>542</v>
      </c>
      <c r="E1215" s="45" t="s">
        <v>543</v>
      </c>
      <c r="G1215" s="45" t="s">
        <v>543</v>
      </c>
      <c r="H1215" s="45" t="s">
        <v>1940</v>
      </c>
      <c r="I1215">
        <f t="shared" si="157"/>
        <v>1995</v>
      </c>
      <c r="J1215">
        <f t="shared" si="168"/>
        <v>2023</v>
      </c>
      <c r="K1215" s="2" t="str">
        <f t="shared" si="158"/>
        <v>-</v>
      </c>
      <c r="AK1215">
        <v>1995</v>
      </c>
      <c r="AL1215">
        <v>1996</v>
      </c>
      <c r="AM1215">
        <v>1997</v>
      </c>
      <c r="AN1215">
        <v>1998</v>
      </c>
      <c r="AO1215">
        <v>1999</v>
      </c>
      <c r="AP1215">
        <v>2000</v>
      </c>
      <c r="AQ1215">
        <v>2001</v>
      </c>
      <c r="AR1215">
        <v>2002</v>
      </c>
      <c r="AS1215">
        <v>2003</v>
      </c>
      <c r="AT1215">
        <v>2004</v>
      </c>
      <c r="AU1215">
        <v>2005</v>
      </c>
      <c r="AV1215">
        <v>2006</v>
      </c>
      <c r="AW1215">
        <v>2007</v>
      </c>
      <c r="AX1215">
        <v>2008</v>
      </c>
      <c r="AY1215">
        <v>2009</v>
      </c>
      <c r="AZ1215">
        <v>2010</v>
      </c>
      <c r="BA1215">
        <v>2011</v>
      </c>
      <c r="BB1215">
        <v>2012</v>
      </c>
      <c r="BC1215">
        <v>2013</v>
      </c>
      <c r="BD1215">
        <v>2014</v>
      </c>
      <c r="BE1215">
        <v>2015</v>
      </c>
      <c r="BF1215">
        <v>2016</v>
      </c>
      <c r="BG1215">
        <v>2017</v>
      </c>
      <c r="BH1215">
        <v>2018</v>
      </c>
      <c r="BI1215">
        <v>2019</v>
      </c>
      <c r="BJ1215">
        <v>2020</v>
      </c>
      <c r="BK1215">
        <v>2021</v>
      </c>
      <c r="BL1215">
        <v>2022</v>
      </c>
      <c r="BM1215">
        <v>2023</v>
      </c>
    </row>
    <row r="1216" spans="1:65" ht="15" customHeight="1" x14ac:dyDescent="0.25">
      <c r="A1216" t="s">
        <v>1256</v>
      </c>
      <c r="C1216" s="60"/>
      <c r="D1216" t="s">
        <v>544</v>
      </c>
      <c r="E1216" s="45" t="s">
        <v>889</v>
      </c>
      <c r="G1216" s="45" t="s">
        <v>1941</v>
      </c>
      <c r="H1216" s="45" t="s">
        <v>1942</v>
      </c>
      <c r="I1216">
        <f t="shared" si="157"/>
        <v>1995</v>
      </c>
      <c r="J1216">
        <f t="shared" si="168"/>
        <v>2023</v>
      </c>
      <c r="K1216" s="2" t="str">
        <f t="shared" si="158"/>
        <v>-</v>
      </c>
      <c r="AK1216">
        <v>1995</v>
      </c>
      <c r="AL1216">
        <v>1996</v>
      </c>
      <c r="AM1216">
        <v>1997</v>
      </c>
      <c r="AN1216">
        <v>1998</v>
      </c>
      <c r="AO1216">
        <v>1999</v>
      </c>
      <c r="AP1216">
        <v>2000</v>
      </c>
      <c r="AQ1216">
        <v>2001</v>
      </c>
      <c r="AR1216">
        <v>2002</v>
      </c>
      <c r="AS1216">
        <v>2003</v>
      </c>
      <c r="AT1216">
        <v>2004</v>
      </c>
      <c r="AU1216">
        <v>2005</v>
      </c>
      <c r="AV1216">
        <v>2006</v>
      </c>
      <c r="AW1216">
        <v>2007</v>
      </c>
      <c r="AX1216">
        <v>2008</v>
      </c>
      <c r="AY1216">
        <v>2009</v>
      </c>
      <c r="AZ1216">
        <v>2010</v>
      </c>
      <c r="BA1216">
        <v>2011</v>
      </c>
      <c r="BB1216">
        <v>2012</v>
      </c>
      <c r="BC1216">
        <v>2013</v>
      </c>
      <c r="BD1216">
        <v>2014</v>
      </c>
      <c r="BE1216">
        <v>2015</v>
      </c>
      <c r="BF1216">
        <v>2016</v>
      </c>
      <c r="BG1216">
        <v>2017</v>
      </c>
      <c r="BH1216">
        <v>2018</v>
      </c>
      <c r="BI1216">
        <v>2019</v>
      </c>
      <c r="BJ1216">
        <v>2020</v>
      </c>
      <c r="BK1216">
        <v>2021</v>
      </c>
      <c r="BL1216">
        <v>2022</v>
      </c>
      <c r="BM1216">
        <v>2023</v>
      </c>
    </row>
    <row r="1217" spans="1:65" ht="15" customHeight="1" x14ac:dyDescent="0.25">
      <c r="A1217" t="s">
        <v>1256</v>
      </c>
      <c r="C1217" s="60"/>
      <c r="D1217" t="s">
        <v>545</v>
      </c>
      <c r="E1217" s="45" t="s">
        <v>546</v>
      </c>
      <c r="G1217" s="45" t="s">
        <v>546</v>
      </c>
      <c r="H1217" s="45" t="s">
        <v>1943</v>
      </c>
      <c r="I1217">
        <f t="shared" si="157"/>
        <v>1995</v>
      </c>
      <c r="J1217">
        <f t="shared" si="168"/>
        <v>2023</v>
      </c>
      <c r="K1217" s="2" t="str">
        <f t="shared" si="158"/>
        <v>-</v>
      </c>
      <c r="AK1217">
        <v>1995</v>
      </c>
      <c r="AL1217">
        <v>1996</v>
      </c>
      <c r="AM1217">
        <v>1997</v>
      </c>
      <c r="AN1217">
        <v>1998</v>
      </c>
      <c r="AO1217">
        <v>1999</v>
      </c>
      <c r="AP1217">
        <v>2000</v>
      </c>
      <c r="AQ1217">
        <v>2001</v>
      </c>
      <c r="AR1217">
        <v>2002</v>
      </c>
      <c r="AS1217">
        <v>2003</v>
      </c>
      <c r="AT1217">
        <v>2004</v>
      </c>
      <c r="AU1217">
        <v>2005</v>
      </c>
      <c r="AV1217">
        <v>2006</v>
      </c>
      <c r="AW1217">
        <v>2007</v>
      </c>
      <c r="AX1217">
        <v>2008</v>
      </c>
      <c r="AY1217">
        <v>2009</v>
      </c>
      <c r="AZ1217">
        <v>2010</v>
      </c>
      <c r="BA1217">
        <v>2011</v>
      </c>
      <c r="BB1217">
        <v>2012</v>
      </c>
      <c r="BC1217">
        <v>2013</v>
      </c>
      <c r="BD1217">
        <v>2014</v>
      </c>
      <c r="BE1217">
        <v>2015</v>
      </c>
      <c r="BF1217">
        <v>2016</v>
      </c>
      <c r="BG1217">
        <v>2017</v>
      </c>
      <c r="BH1217">
        <v>2018</v>
      </c>
      <c r="BI1217">
        <v>2019</v>
      </c>
      <c r="BJ1217">
        <v>2020</v>
      </c>
      <c r="BK1217">
        <v>2021</v>
      </c>
      <c r="BL1217">
        <v>2022</v>
      </c>
      <c r="BM1217">
        <v>2023</v>
      </c>
    </row>
    <row r="1218" spans="1:65" ht="15" customHeight="1" x14ac:dyDescent="0.25">
      <c r="A1218" t="s">
        <v>1256</v>
      </c>
      <c r="C1218" s="60"/>
      <c r="D1218" t="s">
        <v>47</v>
      </c>
      <c r="E1218" s="45" t="s">
        <v>48</v>
      </c>
      <c r="G1218" s="45" t="s">
        <v>736</v>
      </c>
      <c r="H1218" s="45" t="s">
        <v>1889</v>
      </c>
      <c r="I1218">
        <f t="shared" si="157"/>
        <v>1995</v>
      </c>
      <c r="J1218">
        <f t="shared" si="168"/>
        <v>2023</v>
      </c>
      <c r="K1218" s="2" t="str">
        <f t="shared" si="158"/>
        <v>-</v>
      </c>
      <c r="AK1218">
        <v>1995</v>
      </c>
      <c r="AL1218">
        <v>1996</v>
      </c>
      <c r="AM1218">
        <v>1997</v>
      </c>
      <c r="AN1218">
        <v>1998</v>
      </c>
      <c r="AO1218">
        <v>1999</v>
      </c>
      <c r="AP1218">
        <v>2000</v>
      </c>
      <c r="AQ1218">
        <v>2001</v>
      </c>
      <c r="AR1218">
        <v>2002</v>
      </c>
      <c r="AS1218">
        <v>2003</v>
      </c>
      <c r="AT1218">
        <v>2004</v>
      </c>
      <c r="AU1218">
        <v>2005</v>
      </c>
      <c r="AV1218">
        <v>2006</v>
      </c>
      <c r="AW1218">
        <v>2007</v>
      </c>
      <c r="AX1218">
        <v>2008</v>
      </c>
      <c r="AY1218">
        <v>2009</v>
      </c>
      <c r="AZ1218">
        <v>2010</v>
      </c>
      <c r="BA1218">
        <v>2011</v>
      </c>
      <c r="BB1218">
        <v>2012</v>
      </c>
      <c r="BC1218">
        <v>2013</v>
      </c>
      <c r="BD1218">
        <v>2014</v>
      </c>
      <c r="BE1218">
        <v>2015</v>
      </c>
      <c r="BF1218">
        <v>2016</v>
      </c>
      <c r="BG1218">
        <v>2017</v>
      </c>
      <c r="BH1218">
        <v>2018</v>
      </c>
      <c r="BI1218">
        <v>2019</v>
      </c>
      <c r="BJ1218">
        <v>2020</v>
      </c>
      <c r="BK1218">
        <v>2021</v>
      </c>
      <c r="BL1218">
        <v>2022</v>
      </c>
      <c r="BM1218">
        <v>2023</v>
      </c>
    </row>
    <row r="1219" spans="1:65" ht="15" customHeight="1" x14ac:dyDescent="0.25">
      <c r="A1219" t="s">
        <v>1256</v>
      </c>
      <c r="C1219" s="60"/>
      <c r="D1219" t="s">
        <v>547</v>
      </c>
      <c r="E1219" s="45" t="s">
        <v>548</v>
      </c>
      <c r="G1219" s="45" t="s">
        <v>548</v>
      </c>
      <c r="H1219" s="45" t="s">
        <v>1944</v>
      </c>
      <c r="I1219">
        <f t="shared" si="157"/>
        <v>1995</v>
      </c>
      <c r="J1219">
        <f t="shared" si="168"/>
        <v>2023</v>
      </c>
      <c r="K1219" s="2" t="str">
        <f t="shared" si="158"/>
        <v>-</v>
      </c>
      <c r="AK1219">
        <v>1995</v>
      </c>
      <c r="AL1219">
        <v>1996</v>
      </c>
      <c r="AM1219">
        <v>1997</v>
      </c>
      <c r="AN1219">
        <v>1998</v>
      </c>
      <c r="AO1219">
        <v>1999</v>
      </c>
      <c r="AP1219">
        <v>2000</v>
      </c>
      <c r="AQ1219">
        <v>2001</v>
      </c>
      <c r="AR1219">
        <v>2002</v>
      </c>
      <c r="AS1219">
        <v>2003</v>
      </c>
      <c r="AT1219">
        <v>2004</v>
      </c>
      <c r="AU1219">
        <v>2005</v>
      </c>
      <c r="AV1219">
        <v>2006</v>
      </c>
      <c r="AW1219">
        <v>2007</v>
      </c>
      <c r="AX1219">
        <v>2008</v>
      </c>
      <c r="AY1219">
        <v>2009</v>
      </c>
      <c r="AZ1219">
        <v>2010</v>
      </c>
      <c r="BA1219">
        <v>2011</v>
      </c>
      <c r="BB1219">
        <v>2012</v>
      </c>
      <c r="BC1219">
        <v>2013</v>
      </c>
      <c r="BD1219">
        <v>2014</v>
      </c>
      <c r="BE1219">
        <v>2015</v>
      </c>
      <c r="BF1219">
        <v>2016</v>
      </c>
      <c r="BG1219">
        <v>2017</v>
      </c>
      <c r="BH1219">
        <v>2018</v>
      </c>
      <c r="BI1219">
        <v>2019</v>
      </c>
      <c r="BJ1219">
        <v>2020</v>
      </c>
      <c r="BK1219">
        <v>2021</v>
      </c>
      <c r="BL1219">
        <v>2022</v>
      </c>
      <c r="BM1219">
        <v>2023</v>
      </c>
    </row>
    <row r="1220" spans="1:65" ht="15" customHeight="1" x14ac:dyDescent="0.25">
      <c r="A1220" t="s">
        <v>1256</v>
      </c>
      <c r="C1220" s="60"/>
      <c r="D1220" t="s">
        <v>549</v>
      </c>
      <c r="E1220" s="45" t="s">
        <v>890</v>
      </c>
      <c r="G1220" s="45" t="s">
        <v>1945</v>
      </c>
      <c r="H1220" s="45" t="s">
        <v>1946</v>
      </c>
      <c r="I1220">
        <f t="shared" si="157"/>
        <v>1995</v>
      </c>
      <c r="J1220">
        <f t="shared" si="168"/>
        <v>2023</v>
      </c>
      <c r="K1220" s="2" t="str">
        <f t="shared" si="158"/>
        <v>-</v>
      </c>
      <c r="AK1220">
        <v>1995</v>
      </c>
      <c r="AL1220">
        <v>1996</v>
      </c>
      <c r="AM1220">
        <v>1997</v>
      </c>
      <c r="AN1220">
        <v>1998</v>
      </c>
      <c r="AO1220">
        <v>1999</v>
      </c>
      <c r="AP1220">
        <v>2000</v>
      </c>
      <c r="AQ1220">
        <v>2001</v>
      </c>
      <c r="AR1220">
        <v>2002</v>
      </c>
      <c r="AS1220">
        <v>2003</v>
      </c>
      <c r="AT1220">
        <v>2004</v>
      </c>
      <c r="AU1220">
        <v>2005</v>
      </c>
      <c r="AV1220">
        <v>2006</v>
      </c>
      <c r="AW1220">
        <v>2007</v>
      </c>
      <c r="AX1220">
        <v>2008</v>
      </c>
      <c r="AY1220">
        <v>2009</v>
      </c>
      <c r="AZ1220">
        <v>2010</v>
      </c>
      <c r="BA1220">
        <v>2011</v>
      </c>
      <c r="BB1220">
        <v>2012</v>
      </c>
      <c r="BC1220">
        <v>2013</v>
      </c>
      <c r="BD1220">
        <v>2014</v>
      </c>
      <c r="BE1220">
        <v>2015</v>
      </c>
      <c r="BF1220">
        <v>2016</v>
      </c>
      <c r="BG1220">
        <v>2017</v>
      </c>
      <c r="BH1220">
        <v>2018</v>
      </c>
      <c r="BI1220">
        <v>2019</v>
      </c>
      <c r="BJ1220">
        <v>2020</v>
      </c>
      <c r="BK1220">
        <v>2021</v>
      </c>
      <c r="BL1220">
        <v>2022</v>
      </c>
      <c r="BM1220">
        <v>2023</v>
      </c>
    </row>
    <row r="1221" spans="1:65" ht="15" customHeight="1" x14ac:dyDescent="0.25">
      <c r="A1221" t="s">
        <v>1256</v>
      </c>
      <c r="C1221" s="60"/>
      <c r="D1221" t="s">
        <v>550</v>
      </c>
      <c r="E1221" s="45" t="s">
        <v>891</v>
      </c>
      <c r="G1221" s="45" t="s">
        <v>1947</v>
      </c>
      <c r="H1221" s="45" t="s">
        <v>1948</v>
      </c>
      <c r="I1221">
        <f t="shared" si="157"/>
        <v>1995</v>
      </c>
      <c r="J1221">
        <f t="shared" si="168"/>
        <v>2023</v>
      </c>
      <c r="K1221" s="2" t="str">
        <f t="shared" si="158"/>
        <v>-</v>
      </c>
      <c r="AK1221">
        <v>1995</v>
      </c>
      <c r="AL1221">
        <v>1996</v>
      </c>
      <c r="AM1221">
        <v>1997</v>
      </c>
      <c r="AN1221">
        <v>1998</v>
      </c>
      <c r="AO1221">
        <v>1999</v>
      </c>
      <c r="AP1221">
        <v>2000</v>
      </c>
      <c r="AQ1221">
        <v>2001</v>
      </c>
      <c r="AR1221">
        <v>2002</v>
      </c>
      <c r="AS1221">
        <v>2003</v>
      </c>
      <c r="AT1221">
        <v>2004</v>
      </c>
      <c r="AU1221">
        <v>2005</v>
      </c>
      <c r="AV1221">
        <v>2006</v>
      </c>
      <c r="AW1221">
        <v>2007</v>
      </c>
      <c r="AX1221">
        <v>2008</v>
      </c>
      <c r="AY1221">
        <v>2009</v>
      </c>
      <c r="AZ1221">
        <v>2010</v>
      </c>
      <c r="BA1221">
        <v>2011</v>
      </c>
      <c r="BB1221">
        <v>2012</v>
      </c>
      <c r="BC1221">
        <v>2013</v>
      </c>
      <c r="BD1221">
        <v>2014</v>
      </c>
      <c r="BE1221">
        <v>2015</v>
      </c>
      <c r="BF1221">
        <v>2016</v>
      </c>
      <c r="BG1221">
        <v>2017</v>
      </c>
      <c r="BH1221">
        <v>2018</v>
      </c>
      <c r="BI1221">
        <v>2019</v>
      </c>
      <c r="BJ1221">
        <v>2020</v>
      </c>
      <c r="BK1221">
        <v>2021</v>
      </c>
      <c r="BL1221">
        <v>2022</v>
      </c>
      <c r="BM1221">
        <v>2023</v>
      </c>
    </row>
    <row r="1222" spans="1:65" ht="15" customHeight="1" x14ac:dyDescent="0.25">
      <c r="A1222" t="s">
        <v>1256</v>
      </c>
      <c r="C1222" s="60"/>
      <c r="D1222" t="s">
        <v>551</v>
      </c>
      <c r="E1222" s="45" t="s">
        <v>551</v>
      </c>
      <c r="G1222" s="45" t="s">
        <v>1949</v>
      </c>
      <c r="H1222" s="45" t="s">
        <v>1950</v>
      </c>
      <c r="I1222">
        <f t="shared" si="157"/>
        <v>1995</v>
      </c>
      <c r="J1222">
        <f t="shared" si="168"/>
        <v>2023</v>
      </c>
      <c r="K1222" s="2" t="str">
        <f t="shared" si="158"/>
        <v>-</v>
      </c>
      <c r="AK1222">
        <v>1995</v>
      </c>
      <c r="AL1222">
        <v>1996</v>
      </c>
      <c r="AM1222">
        <v>1997</v>
      </c>
      <c r="AN1222">
        <v>1998</v>
      </c>
      <c r="AO1222">
        <v>1999</v>
      </c>
      <c r="AP1222">
        <v>2000</v>
      </c>
      <c r="AQ1222">
        <v>2001</v>
      </c>
      <c r="AR1222">
        <v>2002</v>
      </c>
      <c r="AS1222">
        <v>2003</v>
      </c>
      <c r="AT1222">
        <v>2004</v>
      </c>
      <c r="AU1222">
        <v>2005</v>
      </c>
      <c r="AV1222">
        <v>2006</v>
      </c>
      <c r="AW1222">
        <v>2007</v>
      </c>
      <c r="AX1222">
        <v>2008</v>
      </c>
      <c r="AY1222">
        <v>2009</v>
      </c>
      <c r="AZ1222">
        <v>2010</v>
      </c>
      <c r="BA1222">
        <v>2011</v>
      </c>
      <c r="BB1222">
        <v>2012</v>
      </c>
      <c r="BC1222">
        <v>2013</v>
      </c>
      <c r="BD1222">
        <v>2014</v>
      </c>
      <c r="BE1222">
        <v>2015</v>
      </c>
      <c r="BF1222">
        <v>2016</v>
      </c>
      <c r="BG1222">
        <v>2017</v>
      </c>
      <c r="BH1222">
        <v>2018</v>
      </c>
      <c r="BI1222">
        <v>2019</v>
      </c>
      <c r="BJ1222">
        <v>2020</v>
      </c>
      <c r="BK1222">
        <v>2021</v>
      </c>
      <c r="BL1222">
        <v>2022</v>
      </c>
      <c r="BM1222">
        <v>2023</v>
      </c>
    </row>
    <row r="1223" spans="1:65" ht="15" customHeight="1" x14ac:dyDescent="0.25">
      <c r="A1223" t="s">
        <v>1256</v>
      </c>
      <c r="C1223" s="60"/>
      <c r="D1223" t="s">
        <v>552</v>
      </c>
      <c r="E1223" s="45" t="s">
        <v>553</v>
      </c>
      <c r="G1223" s="45" t="s">
        <v>553</v>
      </c>
      <c r="H1223" s="45" t="s">
        <v>1951</v>
      </c>
      <c r="I1223">
        <f t="shared" si="157"/>
        <v>1995</v>
      </c>
      <c r="J1223">
        <f t="shared" si="168"/>
        <v>2023</v>
      </c>
      <c r="K1223" s="2" t="str">
        <f t="shared" si="158"/>
        <v>-</v>
      </c>
      <c r="AK1223">
        <v>1995</v>
      </c>
      <c r="AL1223">
        <v>1996</v>
      </c>
      <c r="AM1223">
        <v>1997</v>
      </c>
      <c r="AN1223">
        <v>1998</v>
      </c>
      <c r="AO1223">
        <v>1999</v>
      </c>
      <c r="AP1223">
        <v>2000</v>
      </c>
      <c r="AQ1223">
        <v>2001</v>
      </c>
      <c r="AR1223">
        <v>2002</v>
      </c>
      <c r="AS1223">
        <v>2003</v>
      </c>
      <c r="AT1223">
        <v>2004</v>
      </c>
      <c r="AU1223">
        <v>2005</v>
      </c>
      <c r="AV1223">
        <v>2006</v>
      </c>
      <c r="AW1223">
        <v>2007</v>
      </c>
      <c r="AX1223">
        <v>2008</v>
      </c>
      <c r="AY1223">
        <v>2009</v>
      </c>
      <c r="AZ1223">
        <v>2010</v>
      </c>
      <c r="BA1223">
        <v>2011</v>
      </c>
      <c r="BB1223">
        <v>2012</v>
      </c>
      <c r="BC1223">
        <v>2013</v>
      </c>
      <c r="BD1223">
        <v>2014</v>
      </c>
      <c r="BE1223">
        <v>2015</v>
      </c>
      <c r="BF1223">
        <v>2016</v>
      </c>
      <c r="BG1223">
        <v>2017</v>
      </c>
      <c r="BH1223">
        <v>2018</v>
      </c>
      <c r="BI1223">
        <v>2019</v>
      </c>
      <c r="BJ1223">
        <v>2020</v>
      </c>
      <c r="BK1223">
        <v>2021</v>
      </c>
      <c r="BL1223">
        <v>2022</v>
      </c>
      <c r="BM1223">
        <v>2023</v>
      </c>
    </row>
    <row r="1224" spans="1:65" ht="15" customHeight="1" x14ac:dyDescent="0.25">
      <c r="A1224" t="s">
        <v>1256</v>
      </c>
      <c r="C1224" s="60"/>
      <c r="D1224" t="s">
        <v>21</v>
      </c>
      <c r="E1224" s="45" t="s">
        <v>12</v>
      </c>
      <c r="F1224" s="7" t="s">
        <v>1303</v>
      </c>
      <c r="G1224" s="45" t="s">
        <v>733</v>
      </c>
      <c r="H1224" s="45" t="s">
        <v>1533</v>
      </c>
      <c r="I1224">
        <f t="shared" si="157"/>
        <v>1995</v>
      </c>
      <c r="J1224">
        <f t="shared" si="168"/>
        <v>2023</v>
      </c>
      <c r="K1224" s="2" t="str">
        <f t="shared" si="158"/>
        <v>-</v>
      </c>
      <c r="AK1224">
        <v>1995</v>
      </c>
      <c r="AL1224">
        <v>1996</v>
      </c>
      <c r="AM1224">
        <v>1997</v>
      </c>
      <c r="AN1224">
        <v>1998</v>
      </c>
      <c r="AO1224">
        <v>1999</v>
      </c>
      <c r="AP1224">
        <v>2000</v>
      </c>
      <c r="AQ1224">
        <v>2001</v>
      </c>
      <c r="AR1224">
        <v>2002</v>
      </c>
      <c r="AS1224">
        <v>2003</v>
      </c>
      <c r="AT1224">
        <v>2004</v>
      </c>
      <c r="AU1224">
        <v>2005</v>
      </c>
      <c r="AV1224">
        <v>2006</v>
      </c>
      <c r="AW1224">
        <v>2007</v>
      </c>
      <c r="AX1224">
        <v>2008</v>
      </c>
      <c r="AY1224">
        <v>2009</v>
      </c>
      <c r="AZ1224">
        <v>2010</v>
      </c>
      <c r="BA1224">
        <v>2011</v>
      </c>
      <c r="BB1224">
        <v>2012</v>
      </c>
      <c r="BC1224">
        <v>2013</v>
      </c>
      <c r="BD1224">
        <v>2014</v>
      </c>
      <c r="BE1224">
        <v>2015</v>
      </c>
      <c r="BF1224">
        <v>2016</v>
      </c>
      <c r="BG1224">
        <v>2017</v>
      </c>
      <c r="BH1224">
        <v>2018</v>
      </c>
      <c r="BI1224">
        <v>2019</v>
      </c>
      <c r="BJ1224">
        <v>2020</v>
      </c>
      <c r="BK1224">
        <v>2021</v>
      </c>
      <c r="BL1224">
        <v>2022</v>
      </c>
      <c r="BM1224">
        <v>2023</v>
      </c>
    </row>
    <row r="1225" spans="1:65" ht="15" customHeight="1" x14ac:dyDescent="0.25">
      <c r="A1225" t="s">
        <v>1256</v>
      </c>
      <c r="C1225" s="60"/>
      <c r="D1225" t="s">
        <v>554</v>
      </c>
      <c r="E1225" s="45" t="s">
        <v>555</v>
      </c>
      <c r="G1225" s="45" t="s">
        <v>555</v>
      </c>
      <c r="H1225" s="45" t="s">
        <v>1952</v>
      </c>
      <c r="I1225">
        <f t="shared" si="157"/>
        <v>1995</v>
      </c>
      <c r="J1225">
        <f t="shared" si="168"/>
        <v>2023</v>
      </c>
      <c r="K1225" s="2" t="str">
        <f t="shared" si="158"/>
        <v>-</v>
      </c>
      <c r="AK1225">
        <v>1995</v>
      </c>
      <c r="AL1225">
        <v>1996</v>
      </c>
      <c r="AM1225">
        <v>1997</v>
      </c>
      <c r="AN1225">
        <v>1998</v>
      </c>
      <c r="AO1225">
        <v>1999</v>
      </c>
      <c r="AP1225">
        <v>2000</v>
      </c>
      <c r="AQ1225">
        <v>2001</v>
      </c>
      <c r="AR1225">
        <v>2002</v>
      </c>
      <c r="AS1225">
        <v>2003</v>
      </c>
      <c r="AT1225">
        <v>2004</v>
      </c>
      <c r="AU1225">
        <v>2005</v>
      </c>
      <c r="AV1225">
        <v>2006</v>
      </c>
      <c r="AW1225">
        <v>2007</v>
      </c>
      <c r="AX1225">
        <v>2008</v>
      </c>
      <c r="AY1225">
        <v>2009</v>
      </c>
      <c r="AZ1225">
        <v>2010</v>
      </c>
      <c r="BA1225">
        <v>2011</v>
      </c>
      <c r="BB1225">
        <v>2012</v>
      </c>
      <c r="BC1225">
        <v>2013</v>
      </c>
      <c r="BD1225">
        <v>2014</v>
      </c>
      <c r="BE1225">
        <v>2015</v>
      </c>
      <c r="BF1225">
        <v>2016</v>
      </c>
      <c r="BG1225">
        <v>2017</v>
      </c>
      <c r="BH1225">
        <v>2018</v>
      </c>
      <c r="BI1225">
        <v>2019</v>
      </c>
      <c r="BJ1225">
        <v>2020</v>
      </c>
      <c r="BK1225">
        <v>2021</v>
      </c>
      <c r="BL1225">
        <v>2022</v>
      </c>
      <c r="BM1225">
        <v>2023</v>
      </c>
    </row>
    <row r="1226" spans="1:65" ht="15" customHeight="1" x14ac:dyDescent="0.25">
      <c r="A1226" t="s">
        <v>1256</v>
      </c>
      <c r="C1226" s="60"/>
      <c r="D1226" t="s">
        <v>556</v>
      </c>
      <c r="E1226" s="45" t="s">
        <v>557</v>
      </c>
      <c r="G1226" s="45" t="s">
        <v>557</v>
      </c>
      <c r="H1226" s="45" t="s">
        <v>1953</v>
      </c>
      <c r="I1226">
        <f t="shared" si="157"/>
        <v>1995</v>
      </c>
      <c r="J1226">
        <f t="shared" si="168"/>
        <v>2023</v>
      </c>
      <c r="K1226" s="2" t="str">
        <f t="shared" si="158"/>
        <v>-</v>
      </c>
      <c r="AK1226">
        <v>1995</v>
      </c>
      <c r="AL1226">
        <v>1996</v>
      </c>
      <c r="AM1226">
        <v>1997</v>
      </c>
      <c r="AN1226">
        <v>1998</v>
      </c>
      <c r="AO1226">
        <v>1999</v>
      </c>
      <c r="AP1226">
        <v>2000</v>
      </c>
      <c r="AQ1226">
        <v>2001</v>
      </c>
      <c r="AR1226">
        <v>2002</v>
      </c>
      <c r="AS1226">
        <v>2003</v>
      </c>
      <c r="AT1226">
        <v>2004</v>
      </c>
      <c r="AU1226">
        <v>2005</v>
      </c>
      <c r="AV1226">
        <v>2006</v>
      </c>
      <c r="AW1226">
        <v>2007</v>
      </c>
      <c r="AX1226">
        <v>2008</v>
      </c>
      <c r="AY1226">
        <v>2009</v>
      </c>
      <c r="AZ1226">
        <v>2010</v>
      </c>
      <c r="BA1226">
        <v>2011</v>
      </c>
      <c r="BB1226">
        <v>2012</v>
      </c>
      <c r="BC1226">
        <v>2013</v>
      </c>
      <c r="BD1226">
        <v>2014</v>
      </c>
      <c r="BE1226">
        <v>2015</v>
      </c>
      <c r="BF1226">
        <v>2016</v>
      </c>
      <c r="BG1226">
        <v>2017</v>
      </c>
      <c r="BH1226">
        <v>2018</v>
      </c>
      <c r="BI1226">
        <v>2019</v>
      </c>
      <c r="BJ1226">
        <v>2020</v>
      </c>
      <c r="BK1226">
        <v>2021</v>
      </c>
      <c r="BL1226">
        <v>2022</v>
      </c>
      <c r="BM1226">
        <v>2023</v>
      </c>
    </row>
    <row r="1227" spans="1:65" ht="15" customHeight="1" x14ac:dyDescent="0.25">
      <c r="A1227" t="s">
        <v>1256</v>
      </c>
      <c r="C1227" s="60"/>
      <c r="D1227" t="s">
        <v>558</v>
      </c>
      <c r="E1227" s="45" t="s">
        <v>559</v>
      </c>
      <c r="G1227" s="45" t="s">
        <v>559</v>
      </c>
      <c r="H1227" s="45" t="s">
        <v>1954</v>
      </c>
      <c r="I1227">
        <f t="shared" si="157"/>
        <v>1995</v>
      </c>
      <c r="J1227">
        <f t="shared" si="168"/>
        <v>2023</v>
      </c>
      <c r="K1227" s="2" t="str">
        <f t="shared" si="158"/>
        <v>-</v>
      </c>
      <c r="AK1227">
        <v>1995</v>
      </c>
      <c r="AL1227">
        <v>1996</v>
      </c>
      <c r="AM1227">
        <v>1997</v>
      </c>
      <c r="AN1227">
        <v>1998</v>
      </c>
      <c r="AO1227">
        <v>1999</v>
      </c>
      <c r="AP1227">
        <v>2000</v>
      </c>
      <c r="AQ1227">
        <v>2001</v>
      </c>
      <c r="AR1227">
        <v>2002</v>
      </c>
      <c r="AS1227">
        <v>2003</v>
      </c>
      <c r="AT1227">
        <v>2004</v>
      </c>
      <c r="AU1227">
        <v>2005</v>
      </c>
      <c r="AV1227">
        <v>2006</v>
      </c>
      <c r="AW1227">
        <v>2007</v>
      </c>
      <c r="AX1227">
        <v>2008</v>
      </c>
      <c r="AY1227">
        <v>2009</v>
      </c>
      <c r="AZ1227">
        <v>2010</v>
      </c>
      <c r="BA1227">
        <v>2011</v>
      </c>
      <c r="BB1227">
        <v>2012</v>
      </c>
      <c r="BC1227">
        <v>2013</v>
      </c>
      <c r="BD1227">
        <v>2014</v>
      </c>
      <c r="BE1227">
        <v>2015</v>
      </c>
      <c r="BF1227">
        <v>2016</v>
      </c>
      <c r="BG1227">
        <v>2017</v>
      </c>
      <c r="BH1227">
        <v>2018</v>
      </c>
      <c r="BI1227">
        <v>2019</v>
      </c>
      <c r="BJ1227">
        <v>2020</v>
      </c>
      <c r="BK1227">
        <v>2021</v>
      </c>
      <c r="BL1227">
        <v>2022</v>
      </c>
      <c r="BM1227">
        <v>2023</v>
      </c>
    </row>
    <row r="1228" spans="1:65" ht="15" customHeight="1" x14ac:dyDescent="0.25">
      <c r="A1228" t="s">
        <v>1256</v>
      </c>
      <c r="C1228" s="60"/>
      <c r="D1228" t="s">
        <v>560</v>
      </c>
      <c r="E1228" s="45" t="s">
        <v>561</v>
      </c>
      <c r="G1228" s="45" t="s">
        <v>561</v>
      </c>
      <c r="H1228" s="45" t="s">
        <v>1955</v>
      </c>
      <c r="I1228">
        <f t="shared" si="157"/>
        <v>1995</v>
      </c>
      <c r="J1228">
        <f t="shared" si="168"/>
        <v>2023</v>
      </c>
      <c r="K1228" s="2" t="str">
        <f t="shared" si="158"/>
        <v>-</v>
      </c>
      <c r="AK1228">
        <v>1995</v>
      </c>
      <c r="AL1228">
        <v>1996</v>
      </c>
      <c r="AM1228">
        <v>1997</v>
      </c>
      <c r="AN1228">
        <v>1998</v>
      </c>
      <c r="AO1228">
        <v>1999</v>
      </c>
      <c r="AP1228">
        <v>2000</v>
      </c>
      <c r="AQ1228">
        <v>2001</v>
      </c>
      <c r="AR1228">
        <v>2002</v>
      </c>
      <c r="AS1228">
        <v>2003</v>
      </c>
      <c r="AT1228">
        <v>2004</v>
      </c>
      <c r="AU1228">
        <v>2005</v>
      </c>
      <c r="AV1228">
        <v>2006</v>
      </c>
      <c r="AW1228">
        <v>2007</v>
      </c>
      <c r="AX1228">
        <v>2008</v>
      </c>
      <c r="AY1228">
        <v>2009</v>
      </c>
      <c r="AZ1228">
        <v>2010</v>
      </c>
      <c r="BA1228">
        <v>2011</v>
      </c>
      <c r="BB1228">
        <v>2012</v>
      </c>
      <c r="BC1228">
        <v>2013</v>
      </c>
      <c r="BD1228">
        <v>2014</v>
      </c>
      <c r="BE1228">
        <v>2015</v>
      </c>
      <c r="BF1228">
        <v>2016</v>
      </c>
      <c r="BG1228">
        <v>2017</v>
      </c>
      <c r="BH1228">
        <v>2018</v>
      </c>
      <c r="BI1228">
        <v>2019</v>
      </c>
      <c r="BJ1228">
        <v>2020</v>
      </c>
      <c r="BK1228">
        <v>2021</v>
      </c>
      <c r="BL1228">
        <v>2022</v>
      </c>
      <c r="BM1228">
        <v>2023</v>
      </c>
    </row>
    <row r="1229" spans="1:65" ht="15" customHeight="1" x14ac:dyDescent="0.25">
      <c r="A1229" t="s">
        <v>1256</v>
      </c>
      <c r="C1229" s="60"/>
      <c r="D1229" t="s">
        <v>562</v>
      </c>
      <c r="E1229" s="45" t="s">
        <v>563</v>
      </c>
      <c r="G1229" s="45" t="s">
        <v>1956</v>
      </c>
      <c r="H1229" s="45" t="s">
        <v>1957</v>
      </c>
      <c r="I1229">
        <f t="shared" si="157"/>
        <v>1995</v>
      </c>
      <c r="J1229">
        <f t="shared" si="168"/>
        <v>2023</v>
      </c>
      <c r="K1229" s="2" t="str">
        <f t="shared" si="158"/>
        <v>-</v>
      </c>
      <c r="AK1229">
        <v>1995</v>
      </c>
      <c r="AL1229">
        <v>1996</v>
      </c>
      <c r="AM1229">
        <v>1997</v>
      </c>
      <c r="AN1229">
        <v>1998</v>
      </c>
      <c r="AO1229">
        <v>1999</v>
      </c>
      <c r="AP1229">
        <v>2000</v>
      </c>
      <c r="AQ1229">
        <v>2001</v>
      </c>
      <c r="AR1229">
        <v>2002</v>
      </c>
      <c r="AS1229">
        <v>2003</v>
      </c>
      <c r="AT1229">
        <v>2004</v>
      </c>
      <c r="AU1229">
        <v>2005</v>
      </c>
      <c r="AV1229">
        <v>2006</v>
      </c>
      <c r="AW1229">
        <v>2007</v>
      </c>
      <c r="AX1229">
        <v>2008</v>
      </c>
      <c r="AY1229">
        <v>2009</v>
      </c>
      <c r="AZ1229">
        <v>2010</v>
      </c>
      <c r="BA1229">
        <v>2011</v>
      </c>
      <c r="BB1229">
        <v>2012</v>
      </c>
      <c r="BC1229">
        <v>2013</v>
      </c>
      <c r="BD1229">
        <v>2014</v>
      </c>
      <c r="BE1229">
        <v>2015</v>
      </c>
      <c r="BF1229">
        <v>2016</v>
      </c>
      <c r="BG1229">
        <v>2017</v>
      </c>
      <c r="BH1229">
        <v>2018</v>
      </c>
      <c r="BI1229">
        <v>2019</v>
      </c>
      <c r="BJ1229">
        <v>2020</v>
      </c>
      <c r="BK1229">
        <v>2021</v>
      </c>
      <c r="BL1229">
        <v>2022</v>
      </c>
      <c r="BM1229">
        <v>2023</v>
      </c>
    </row>
    <row r="1230" spans="1:65" ht="15" customHeight="1" x14ac:dyDescent="0.25">
      <c r="A1230" t="s">
        <v>1256</v>
      </c>
      <c r="C1230" s="60"/>
      <c r="D1230" t="s">
        <v>564</v>
      </c>
      <c r="E1230" s="45" t="s">
        <v>565</v>
      </c>
      <c r="G1230" s="45" t="s">
        <v>1958</v>
      </c>
      <c r="H1230" s="45" t="s">
        <v>1959</v>
      </c>
      <c r="I1230">
        <f t="shared" si="157"/>
        <v>1995</v>
      </c>
      <c r="J1230">
        <f t="shared" si="168"/>
        <v>2023</v>
      </c>
      <c r="K1230" s="2" t="str">
        <f t="shared" si="158"/>
        <v>-</v>
      </c>
      <c r="AK1230">
        <v>1995</v>
      </c>
      <c r="AL1230">
        <v>1996</v>
      </c>
      <c r="AM1230">
        <v>1997</v>
      </c>
      <c r="AN1230">
        <v>1998</v>
      </c>
      <c r="AO1230">
        <v>1999</v>
      </c>
      <c r="AP1230">
        <v>2000</v>
      </c>
      <c r="AQ1230">
        <v>2001</v>
      </c>
      <c r="AR1230">
        <v>2002</v>
      </c>
      <c r="AS1230">
        <v>2003</v>
      </c>
      <c r="AT1230">
        <v>2004</v>
      </c>
      <c r="AU1230">
        <v>2005</v>
      </c>
      <c r="AV1230">
        <v>2006</v>
      </c>
      <c r="AW1230">
        <v>2007</v>
      </c>
      <c r="AX1230">
        <v>2008</v>
      </c>
      <c r="AY1230">
        <v>2009</v>
      </c>
      <c r="AZ1230">
        <v>2010</v>
      </c>
      <c r="BA1230">
        <v>2011</v>
      </c>
      <c r="BB1230">
        <v>2012</v>
      </c>
      <c r="BC1230">
        <v>2013</v>
      </c>
      <c r="BD1230">
        <v>2014</v>
      </c>
      <c r="BE1230">
        <v>2015</v>
      </c>
      <c r="BF1230">
        <v>2016</v>
      </c>
      <c r="BG1230">
        <v>2017</v>
      </c>
      <c r="BH1230">
        <v>2018</v>
      </c>
      <c r="BI1230">
        <v>2019</v>
      </c>
      <c r="BJ1230">
        <v>2020</v>
      </c>
      <c r="BK1230">
        <v>2021</v>
      </c>
      <c r="BL1230">
        <v>2022</v>
      </c>
      <c r="BM1230">
        <v>2023</v>
      </c>
    </row>
    <row r="1231" spans="1:65" ht="15" customHeight="1" x14ac:dyDescent="0.25">
      <c r="A1231" t="s">
        <v>1256</v>
      </c>
      <c r="C1231" s="60"/>
      <c r="D1231" t="s">
        <v>566</v>
      </c>
      <c r="E1231" s="45" t="s">
        <v>892</v>
      </c>
      <c r="G1231" s="45" t="s">
        <v>1960</v>
      </c>
      <c r="H1231" s="45" t="s">
        <v>1961</v>
      </c>
      <c r="I1231">
        <f t="shared" si="157"/>
        <v>1995</v>
      </c>
      <c r="J1231">
        <f t="shared" si="168"/>
        <v>2023</v>
      </c>
      <c r="K1231" s="2" t="str">
        <f t="shared" si="158"/>
        <v>-</v>
      </c>
      <c r="AK1231">
        <v>1995</v>
      </c>
      <c r="AL1231">
        <v>1996</v>
      </c>
      <c r="AM1231">
        <v>1997</v>
      </c>
      <c r="AN1231">
        <v>1998</v>
      </c>
      <c r="AO1231">
        <v>1999</v>
      </c>
      <c r="AP1231">
        <v>2000</v>
      </c>
      <c r="AQ1231">
        <v>2001</v>
      </c>
      <c r="AR1231">
        <v>2002</v>
      </c>
      <c r="AS1231">
        <v>2003</v>
      </c>
      <c r="AT1231">
        <v>2004</v>
      </c>
      <c r="AU1231">
        <v>2005</v>
      </c>
      <c r="AV1231">
        <v>2006</v>
      </c>
      <c r="AW1231">
        <v>2007</v>
      </c>
      <c r="AX1231">
        <v>2008</v>
      </c>
      <c r="AY1231">
        <v>2009</v>
      </c>
      <c r="AZ1231">
        <v>2010</v>
      </c>
      <c r="BA1231">
        <v>2011</v>
      </c>
      <c r="BB1231">
        <v>2012</v>
      </c>
      <c r="BC1231">
        <v>2013</v>
      </c>
      <c r="BD1231">
        <v>2014</v>
      </c>
      <c r="BE1231">
        <v>2015</v>
      </c>
      <c r="BF1231">
        <v>2016</v>
      </c>
      <c r="BG1231">
        <v>2017</v>
      </c>
      <c r="BH1231">
        <v>2018</v>
      </c>
      <c r="BI1231">
        <v>2019</v>
      </c>
      <c r="BJ1231">
        <v>2020</v>
      </c>
      <c r="BK1231">
        <v>2021</v>
      </c>
      <c r="BL1231">
        <v>2022</v>
      </c>
      <c r="BM1231">
        <v>2023</v>
      </c>
    </row>
    <row r="1232" spans="1:65" ht="15" customHeight="1" x14ac:dyDescent="0.25">
      <c r="A1232" t="s">
        <v>1256</v>
      </c>
      <c r="C1232" s="60"/>
      <c r="D1232" t="s">
        <v>567</v>
      </c>
      <c r="E1232" s="45" t="s">
        <v>893</v>
      </c>
      <c r="G1232" s="45" t="s">
        <v>1962</v>
      </c>
      <c r="H1232" s="45" t="s">
        <v>1963</v>
      </c>
      <c r="I1232">
        <f t="shared" si="157"/>
        <v>1995</v>
      </c>
      <c r="J1232">
        <f t="shared" si="168"/>
        <v>2023</v>
      </c>
      <c r="K1232" s="2" t="str">
        <f t="shared" si="158"/>
        <v>-</v>
      </c>
      <c r="AK1232">
        <v>1995</v>
      </c>
      <c r="AL1232">
        <v>1996</v>
      </c>
      <c r="AM1232">
        <v>1997</v>
      </c>
      <c r="AN1232">
        <v>1998</v>
      </c>
      <c r="AO1232">
        <v>1999</v>
      </c>
      <c r="AP1232">
        <v>2000</v>
      </c>
      <c r="AQ1232">
        <v>2001</v>
      </c>
      <c r="AR1232">
        <v>2002</v>
      </c>
      <c r="AS1232">
        <v>2003</v>
      </c>
      <c r="AT1232">
        <v>2004</v>
      </c>
      <c r="AU1232">
        <v>2005</v>
      </c>
      <c r="AV1232">
        <v>2006</v>
      </c>
      <c r="AW1232">
        <v>2007</v>
      </c>
      <c r="AX1232">
        <v>2008</v>
      </c>
      <c r="AY1232">
        <v>2009</v>
      </c>
      <c r="AZ1232">
        <v>2010</v>
      </c>
      <c r="BA1232">
        <v>2011</v>
      </c>
      <c r="BB1232">
        <v>2012</v>
      </c>
      <c r="BC1232">
        <v>2013</v>
      </c>
      <c r="BD1232">
        <v>2014</v>
      </c>
      <c r="BE1232">
        <v>2015</v>
      </c>
      <c r="BF1232">
        <v>2016</v>
      </c>
      <c r="BG1232">
        <v>2017</v>
      </c>
      <c r="BH1232">
        <v>2018</v>
      </c>
      <c r="BI1232">
        <v>2019</v>
      </c>
      <c r="BJ1232">
        <v>2020</v>
      </c>
      <c r="BK1232">
        <v>2021</v>
      </c>
      <c r="BL1232">
        <v>2022</v>
      </c>
      <c r="BM1232">
        <v>2023</v>
      </c>
    </row>
    <row r="1233" spans="1:65" ht="15" customHeight="1" x14ac:dyDescent="0.25">
      <c r="A1233" t="s">
        <v>1256</v>
      </c>
      <c r="C1233" s="60"/>
      <c r="D1233" t="s">
        <v>568</v>
      </c>
      <c r="E1233" s="45" t="s">
        <v>894</v>
      </c>
      <c r="G1233" s="45" t="s">
        <v>1964</v>
      </c>
      <c r="H1233" s="45" t="s">
        <v>1965</v>
      </c>
      <c r="I1233">
        <f t="shared" si="157"/>
        <v>1995</v>
      </c>
      <c r="J1233">
        <f t="shared" si="168"/>
        <v>2023</v>
      </c>
      <c r="K1233" s="2" t="str">
        <f t="shared" si="158"/>
        <v>-</v>
      </c>
      <c r="AK1233">
        <v>1995</v>
      </c>
      <c r="AL1233">
        <v>1996</v>
      </c>
      <c r="AM1233">
        <v>1997</v>
      </c>
      <c r="AN1233">
        <v>1998</v>
      </c>
      <c r="AO1233">
        <v>1999</v>
      </c>
      <c r="AP1233">
        <v>2000</v>
      </c>
      <c r="AQ1233">
        <v>2001</v>
      </c>
      <c r="AR1233">
        <v>2002</v>
      </c>
      <c r="AS1233">
        <v>2003</v>
      </c>
      <c r="AT1233">
        <v>2004</v>
      </c>
      <c r="AU1233">
        <v>2005</v>
      </c>
      <c r="AV1233">
        <v>2006</v>
      </c>
      <c r="AW1233">
        <v>2007</v>
      </c>
      <c r="AX1233">
        <v>2008</v>
      </c>
      <c r="AY1233">
        <v>2009</v>
      </c>
      <c r="AZ1233">
        <v>2010</v>
      </c>
      <c r="BA1233">
        <v>2011</v>
      </c>
      <c r="BB1233">
        <v>2012</v>
      </c>
      <c r="BC1233">
        <v>2013</v>
      </c>
      <c r="BD1233">
        <v>2014</v>
      </c>
      <c r="BE1233">
        <v>2015</v>
      </c>
      <c r="BF1233">
        <v>2016</v>
      </c>
      <c r="BG1233">
        <v>2017</v>
      </c>
      <c r="BH1233">
        <v>2018</v>
      </c>
      <c r="BI1233">
        <v>2019</v>
      </c>
      <c r="BJ1233">
        <v>2020</v>
      </c>
      <c r="BK1233">
        <v>2021</v>
      </c>
      <c r="BL1233">
        <v>2022</v>
      </c>
      <c r="BM1233">
        <v>2023</v>
      </c>
    </row>
    <row r="1234" spans="1:65" ht="15" customHeight="1" x14ac:dyDescent="0.25">
      <c r="A1234" t="s">
        <v>1256</v>
      </c>
      <c r="C1234" s="60"/>
      <c r="D1234" t="s">
        <v>569</v>
      </c>
      <c r="E1234" s="45" t="s">
        <v>570</v>
      </c>
      <c r="G1234" s="45" t="s">
        <v>570</v>
      </c>
      <c r="H1234" s="45" t="s">
        <v>1966</v>
      </c>
      <c r="I1234">
        <f t="shared" si="157"/>
        <v>1995</v>
      </c>
      <c r="J1234">
        <f t="shared" si="168"/>
        <v>2023</v>
      </c>
      <c r="K1234" s="2" t="str">
        <f t="shared" si="158"/>
        <v>-</v>
      </c>
      <c r="AK1234">
        <v>1995</v>
      </c>
      <c r="AL1234">
        <v>1996</v>
      </c>
      <c r="AM1234">
        <v>1997</v>
      </c>
      <c r="AN1234">
        <v>1998</v>
      </c>
      <c r="AO1234">
        <v>1999</v>
      </c>
      <c r="AP1234">
        <v>2000</v>
      </c>
      <c r="AQ1234">
        <v>2001</v>
      </c>
      <c r="AR1234">
        <v>2002</v>
      </c>
      <c r="AS1234">
        <v>2003</v>
      </c>
      <c r="AT1234">
        <v>2004</v>
      </c>
      <c r="AU1234">
        <v>2005</v>
      </c>
      <c r="AV1234">
        <v>2006</v>
      </c>
      <c r="AW1234">
        <v>2007</v>
      </c>
      <c r="AX1234">
        <v>2008</v>
      </c>
      <c r="AY1234">
        <v>2009</v>
      </c>
      <c r="AZ1234">
        <v>2010</v>
      </c>
      <c r="BA1234">
        <v>2011</v>
      </c>
      <c r="BB1234">
        <v>2012</v>
      </c>
      <c r="BC1234">
        <v>2013</v>
      </c>
      <c r="BD1234">
        <v>2014</v>
      </c>
      <c r="BE1234">
        <v>2015</v>
      </c>
      <c r="BF1234">
        <v>2016</v>
      </c>
      <c r="BG1234">
        <v>2017</v>
      </c>
      <c r="BH1234">
        <v>2018</v>
      </c>
      <c r="BI1234">
        <v>2019</v>
      </c>
      <c r="BJ1234">
        <v>2020</v>
      </c>
      <c r="BK1234">
        <v>2021</v>
      </c>
      <c r="BL1234">
        <v>2022</v>
      </c>
      <c r="BM1234">
        <v>2023</v>
      </c>
    </row>
    <row r="1235" spans="1:65" ht="15" customHeight="1" x14ac:dyDescent="0.25">
      <c r="A1235" t="s">
        <v>1256</v>
      </c>
      <c r="C1235" s="60"/>
      <c r="D1235" t="s">
        <v>571</v>
      </c>
      <c r="E1235" s="45" t="s">
        <v>895</v>
      </c>
      <c r="G1235" s="45" t="s">
        <v>895</v>
      </c>
      <c r="H1235" s="45" t="s">
        <v>1967</v>
      </c>
      <c r="I1235">
        <f t="shared" si="157"/>
        <v>1995</v>
      </c>
      <c r="J1235">
        <f t="shared" si="168"/>
        <v>2023</v>
      </c>
      <c r="K1235" s="2" t="str">
        <f t="shared" si="158"/>
        <v>-</v>
      </c>
      <c r="AK1235">
        <v>1995</v>
      </c>
      <c r="AL1235">
        <v>1996</v>
      </c>
      <c r="AM1235">
        <v>1997</v>
      </c>
      <c r="AN1235">
        <v>1998</v>
      </c>
      <c r="AO1235">
        <v>1999</v>
      </c>
      <c r="AP1235">
        <v>2000</v>
      </c>
      <c r="AQ1235">
        <v>2001</v>
      </c>
      <c r="AR1235">
        <v>2002</v>
      </c>
      <c r="AS1235">
        <v>2003</v>
      </c>
      <c r="AT1235">
        <v>2004</v>
      </c>
      <c r="AU1235">
        <v>2005</v>
      </c>
      <c r="AV1235">
        <v>2006</v>
      </c>
      <c r="AW1235">
        <v>2007</v>
      </c>
      <c r="AX1235">
        <v>2008</v>
      </c>
      <c r="AY1235">
        <v>2009</v>
      </c>
      <c r="AZ1235">
        <v>2010</v>
      </c>
      <c r="BA1235">
        <v>2011</v>
      </c>
      <c r="BB1235">
        <v>2012</v>
      </c>
      <c r="BC1235">
        <v>2013</v>
      </c>
      <c r="BD1235">
        <v>2014</v>
      </c>
      <c r="BE1235">
        <v>2015</v>
      </c>
      <c r="BF1235">
        <v>2016</v>
      </c>
      <c r="BG1235">
        <v>2017</v>
      </c>
      <c r="BH1235">
        <v>2018</v>
      </c>
      <c r="BI1235">
        <v>2019</v>
      </c>
      <c r="BJ1235">
        <v>2020</v>
      </c>
      <c r="BK1235">
        <v>2021</v>
      </c>
      <c r="BL1235">
        <v>2022</v>
      </c>
      <c r="BM1235">
        <v>2023</v>
      </c>
    </row>
    <row r="1236" spans="1:65" ht="15" customHeight="1" x14ac:dyDescent="0.25">
      <c r="A1236" t="s">
        <v>1256</v>
      </c>
      <c r="C1236" s="60"/>
      <c r="D1236" t="s">
        <v>572</v>
      </c>
      <c r="E1236" s="45" t="s">
        <v>12</v>
      </c>
      <c r="G1236" s="45" t="s">
        <v>1968</v>
      </c>
      <c r="H1236" s="45" t="s">
        <v>1969</v>
      </c>
      <c r="I1236">
        <f t="shared" si="157"/>
        <v>1995</v>
      </c>
      <c r="J1236">
        <f t="shared" si="168"/>
        <v>2023</v>
      </c>
      <c r="K1236" s="2" t="str">
        <f t="shared" si="158"/>
        <v>-</v>
      </c>
      <c r="AK1236">
        <v>1995</v>
      </c>
      <c r="AL1236">
        <v>1996</v>
      </c>
      <c r="AM1236">
        <v>1997</v>
      </c>
      <c r="AN1236">
        <v>1998</v>
      </c>
      <c r="AO1236">
        <v>1999</v>
      </c>
      <c r="AP1236">
        <v>2000</v>
      </c>
      <c r="AQ1236">
        <v>2001</v>
      </c>
      <c r="AR1236">
        <v>2002</v>
      </c>
      <c r="AS1236">
        <v>2003</v>
      </c>
      <c r="AT1236">
        <v>2004</v>
      </c>
      <c r="AU1236">
        <v>2005</v>
      </c>
      <c r="AV1236">
        <v>2006</v>
      </c>
      <c r="AW1236">
        <v>2007</v>
      </c>
      <c r="AX1236">
        <v>2008</v>
      </c>
      <c r="AY1236">
        <v>2009</v>
      </c>
      <c r="AZ1236">
        <v>2010</v>
      </c>
      <c r="BA1236">
        <v>2011</v>
      </c>
      <c r="BB1236">
        <v>2012</v>
      </c>
      <c r="BC1236">
        <v>2013</v>
      </c>
      <c r="BD1236">
        <v>2014</v>
      </c>
      <c r="BE1236">
        <v>2015</v>
      </c>
      <c r="BF1236">
        <v>2016</v>
      </c>
      <c r="BG1236">
        <v>2017</v>
      </c>
      <c r="BH1236">
        <v>2018</v>
      </c>
      <c r="BI1236">
        <v>2019</v>
      </c>
      <c r="BJ1236">
        <v>2020</v>
      </c>
      <c r="BK1236">
        <v>2021</v>
      </c>
      <c r="BL1236">
        <v>2022</v>
      </c>
      <c r="BM1236">
        <v>2023</v>
      </c>
    </row>
    <row r="1237" spans="1:65" ht="15" customHeight="1" x14ac:dyDescent="0.25">
      <c r="A1237" t="s">
        <v>1256</v>
      </c>
      <c r="C1237" s="60"/>
      <c r="D1237" t="s">
        <v>573</v>
      </c>
      <c r="E1237" s="45" t="s">
        <v>12</v>
      </c>
      <c r="G1237" s="45" t="s">
        <v>1968</v>
      </c>
      <c r="H1237" s="45" t="s">
        <v>1969</v>
      </c>
      <c r="I1237">
        <f t="shared" si="157"/>
        <v>1995</v>
      </c>
      <c r="J1237">
        <f t="shared" si="168"/>
        <v>2023</v>
      </c>
      <c r="K1237" s="2" t="str">
        <f t="shared" si="158"/>
        <v>-</v>
      </c>
      <c r="AK1237">
        <v>1995</v>
      </c>
      <c r="AL1237">
        <v>1996</v>
      </c>
      <c r="AM1237">
        <v>1997</v>
      </c>
      <c r="AN1237">
        <v>1998</v>
      </c>
      <c r="AO1237">
        <v>1999</v>
      </c>
      <c r="AP1237">
        <v>2000</v>
      </c>
      <c r="AQ1237">
        <v>2001</v>
      </c>
      <c r="AR1237">
        <v>2002</v>
      </c>
      <c r="AS1237">
        <v>2003</v>
      </c>
      <c r="AT1237">
        <v>2004</v>
      </c>
      <c r="AU1237">
        <v>2005</v>
      </c>
      <c r="AV1237">
        <v>2006</v>
      </c>
      <c r="AW1237">
        <v>2007</v>
      </c>
      <c r="AX1237">
        <v>2008</v>
      </c>
      <c r="AY1237">
        <v>2009</v>
      </c>
      <c r="AZ1237">
        <v>2010</v>
      </c>
      <c r="BA1237">
        <v>2011</v>
      </c>
      <c r="BB1237">
        <v>2012</v>
      </c>
      <c r="BC1237">
        <v>2013</v>
      </c>
      <c r="BD1237">
        <v>2014</v>
      </c>
      <c r="BE1237">
        <v>2015</v>
      </c>
      <c r="BF1237">
        <v>2016</v>
      </c>
      <c r="BG1237">
        <v>2017</v>
      </c>
      <c r="BH1237">
        <v>2018</v>
      </c>
      <c r="BI1237">
        <v>2019</v>
      </c>
      <c r="BJ1237">
        <v>2020</v>
      </c>
      <c r="BK1237">
        <v>2021</v>
      </c>
      <c r="BL1237">
        <v>2022</v>
      </c>
      <c r="BM1237">
        <v>2023</v>
      </c>
    </row>
    <row r="1238" spans="1:65" ht="15" customHeight="1" x14ac:dyDescent="0.25">
      <c r="A1238" t="s">
        <v>1256</v>
      </c>
      <c r="C1238" s="60"/>
      <c r="D1238" t="s">
        <v>574</v>
      </c>
      <c r="E1238" s="45" t="s">
        <v>575</v>
      </c>
      <c r="G1238" s="45" t="s">
        <v>575</v>
      </c>
      <c r="H1238" s="45" t="s">
        <v>575</v>
      </c>
      <c r="I1238">
        <f>MIN(L1238:BT1238)</f>
        <v>1995</v>
      </c>
      <c r="J1238">
        <f t="shared" si="168"/>
        <v>2023</v>
      </c>
      <c r="K1238" s="2" t="str">
        <f t="shared" si="158"/>
        <v>-</v>
      </c>
      <c r="AK1238">
        <v>1995</v>
      </c>
      <c r="AL1238">
        <v>1996</v>
      </c>
      <c r="AM1238">
        <v>1997</v>
      </c>
      <c r="AN1238">
        <v>1998</v>
      </c>
      <c r="AO1238">
        <v>1999</v>
      </c>
      <c r="AP1238">
        <v>2000</v>
      </c>
      <c r="AQ1238">
        <v>2001</v>
      </c>
      <c r="AR1238">
        <v>2002</v>
      </c>
      <c r="AS1238">
        <v>2003</v>
      </c>
      <c r="AT1238">
        <v>2004</v>
      </c>
      <c r="AU1238">
        <v>2005</v>
      </c>
      <c r="AV1238">
        <v>2006</v>
      </c>
      <c r="AW1238">
        <v>2007</v>
      </c>
      <c r="AX1238">
        <v>2008</v>
      </c>
      <c r="AY1238">
        <v>2009</v>
      </c>
      <c r="AZ1238">
        <v>2010</v>
      </c>
      <c r="BA1238">
        <v>2011</v>
      </c>
      <c r="BB1238">
        <v>2012</v>
      </c>
      <c r="BC1238">
        <v>2013</v>
      </c>
      <c r="BD1238">
        <v>2014</v>
      </c>
      <c r="BE1238">
        <v>2015</v>
      </c>
      <c r="BF1238">
        <v>2016</v>
      </c>
      <c r="BG1238">
        <v>2017</v>
      </c>
      <c r="BH1238">
        <v>2018</v>
      </c>
      <c r="BI1238">
        <v>2019</v>
      </c>
      <c r="BJ1238">
        <v>2020</v>
      </c>
      <c r="BK1238">
        <v>2021</v>
      </c>
      <c r="BL1238">
        <v>2022</v>
      </c>
      <c r="BM1238">
        <v>2023</v>
      </c>
    </row>
    <row r="1239" spans="1:65" ht="15" customHeight="1" x14ac:dyDescent="0.25">
      <c r="C1239" s="63"/>
      <c r="E1239" s="45"/>
      <c r="G1239" s="45"/>
      <c r="H1239" s="45"/>
    </row>
    <row r="1240" spans="1:65" ht="15" customHeight="1" x14ac:dyDescent="0.25">
      <c r="A1240" t="s">
        <v>1257</v>
      </c>
      <c r="B1240" s="1" t="str">
        <f>A1240&amp;MIN(I1240:I1253)&amp;"(-"&amp;MAX(J1240:J1253)&amp;")"</f>
        <v>LON1997(-2010)</v>
      </c>
      <c r="C1240" s="77"/>
      <c r="D1240" t="s">
        <v>291</v>
      </c>
      <c r="E1240" s="45" t="s">
        <v>576</v>
      </c>
      <c r="G1240" s="45" t="s">
        <v>576</v>
      </c>
      <c r="H1240" s="45" t="s">
        <v>1709</v>
      </c>
      <c r="I1240">
        <f t="shared" ref="I1240:I1253" si="169">MIN(L1240:BT1240)</f>
        <v>1997</v>
      </c>
      <c r="J1240">
        <f t="shared" ref="J1240:J1253" si="170">MAX(L1240:BT1240)</f>
        <v>2010</v>
      </c>
      <c r="K1240" s="2" t="str">
        <f t="shared" si="158"/>
        <v>-</v>
      </c>
      <c r="AM1240">
        <v>1997</v>
      </c>
      <c r="AN1240">
        <v>1998</v>
      </c>
      <c r="AO1240">
        <v>1999</v>
      </c>
      <c r="AP1240">
        <v>2000</v>
      </c>
      <c r="AQ1240">
        <v>2001</v>
      </c>
      <c r="AR1240">
        <v>2002</v>
      </c>
      <c r="AS1240">
        <v>2003</v>
      </c>
      <c r="AT1240">
        <v>2004</v>
      </c>
      <c r="AU1240">
        <v>2005</v>
      </c>
      <c r="AV1240">
        <v>2006</v>
      </c>
      <c r="AW1240">
        <v>2007</v>
      </c>
      <c r="AX1240">
        <v>2008</v>
      </c>
      <c r="AY1240">
        <v>2009</v>
      </c>
      <c r="AZ1240">
        <v>2010</v>
      </c>
    </row>
    <row r="1241" spans="1:65" ht="15" customHeight="1" x14ac:dyDescent="0.25">
      <c r="A1241" t="s">
        <v>1257</v>
      </c>
      <c r="C1241" s="77"/>
      <c r="D1241" t="s">
        <v>577</v>
      </c>
      <c r="E1241" s="45" t="s">
        <v>578</v>
      </c>
      <c r="G1241" s="45"/>
      <c r="H1241" s="45"/>
      <c r="I1241">
        <f t="shared" si="169"/>
        <v>1997</v>
      </c>
      <c r="J1241">
        <f t="shared" si="170"/>
        <v>2007</v>
      </c>
      <c r="K1241" s="2" t="str">
        <f t="shared" si="158"/>
        <v>-</v>
      </c>
      <c r="AM1241">
        <v>1997</v>
      </c>
      <c r="AN1241">
        <v>1998</v>
      </c>
      <c r="AO1241">
        <v>1999</v>
      </c>
      <c r="AP1241">
        <v>2000</v>
      </c>
      <c r="AQ1241">
        <v>2001</v>
      </c>
      <c r="AR1241">
        <v>2002</v>
      </c>
      <c r="AS1241">
        <v>2003</v>
      </c>
      <c r="AT1241">
        <v>2004</v>
      </c>
      <c r="AU1241">
        <v>2005</v>
      </c>
      <c r="AV1241">
        <v>2006</v>
      </c>
      <c r="AW1241">
        <v>2007</v>
      </c>
    </row>
    <row r="1242" spans="1:65" ht="15" customHeight="1" x14ac:dyDescent="0.25">
      <c r="A1242" t="s">
        <v>1257</v>
      </c>
      <c r="C1242" s="77"/>
      <c r="D1242" t="s">
        <v>579</v>
      </c>
      <c r="E1242" s="45" t="s">
        <v>580</v>
      </c>
      <c r="G1242" s="45" t="s">
        <v>580</v>
      </c>
      <c r="H1242" s="45" t="s">
        <v>1710</v>
      </c>
      <c r="I1242">
        <f t="shared" si="169"/>
        <v>1997</v>
      </c>
      <c r="J1242">
        <f t="shared" si="170"/>
        <v>2010</v>
      </c>
      <c r="K1242" s="2" t="str">
        <f t="shared" si="158"/>
        <v>-</v>
      </c>
      <c r="AM1242">
        <v>1997</v>
      </c>
      <c r="AN1242">
        <v>1998</v>
      </c>
      <c r="AO1242">
        <v>1999</v>
      </c>
      <c r="AP1242">
        <v>2000</v>
      </c>
      <c r="AQ1242">
        <v>2001</v>
      </c>
      <c r="AR1242">
        <v>2002</v>
      </c>
      <c r="AS1242">
        <v>2003</v>
      </c>
      <c r="AT1242">
        <v>2004</v>
      </c>
      <c r="AU1242">
        <v>2005</v>
      </c>
      <c r="AV1242">
        <v>2006</v>
      </c>
      <c r="AW1242">
        <v>2007</v>
      </c>
      <c r="AX1242">
        <v>2008</v>
      </c>
      <c r="AY1242">
        <v>2009</v>
      </c>
      <c r="AZ1242">
        <v>2010</v>
      </c>
    </row>
    <row r="1243" spans="1:65" ht="15" customHeight="1" x14ac:dyDescent="0.25">
      <c r="A1243" t="s">
        <v>1257</v>
      </c>
      <c r="C1243" s="77"/>
      <c r="D1243" t="s">
        <v>581</v>
      </c>
      <c r="E1243" s="45" t="s">
        <v>582</v>
      </c>
      <c r="G1243" s="45" t="s">
        <v>582</v>
      </c>
      <c r="H1243" s="45" t="s">
        <v>1719</v>
      </c>
      <c r="I1243">
        <f t="shared" si="169"/>
        <v>2002</v>
      </c>
      <c r="J1243">
        <f t="shared" si="170"/>
        <v>2010</v>
      </c>
      <c r="K1243" s="2" t="str">
        <f t="shared" si="158"/>
        <v>-</v>
      </c>
      <c r="AR1243">
        <v>2002</v>
      </c>
      <c r="AS1243">
        <v>2003</v>
      </c>
      <c r="AT1243">
        <v>2004</v>
      </c>
      <c r="AU1243">
        <v>2005</v>
      </c>
      <c r="AV1243">
        <v>2006</v>
      </c>
      <c r="AW1243">
        <v>2007</v>
      </c>
      <c r="AX1243">
        <v>2008</v>
      </c>
      <c r="AY1243">
        <v>2009</v>
      </c>
      <c r="AZ1243">
        <v>2010</v>
      </c>
    </row>
    <row r="1244" spans="1:65" ht="15" customHeight="1" x14ac:dyDescent="0.25">
      <c r="A1244" t="s">
        <v>1257</v>
      </c>
      <c r="C1244" s="77"/>
      <c r="D1244" t="s">
        <v>583</v>
      </c>
      <c r="E1244" s="45" t="s">
        <v>584</v>
      </c>
      <c r="G1244" s="45" t="s">
        <v>1711</v>
      </c>
      <c r="H1244" s="45" t="s">
        <v>1712</v>
      </c>
      <c r="I1244">
        <f t="shared" si="169"/>
        <v>1997</v>
      </c>
      <c r="J1244">
        <f t="shared" si="170"/>
        <v>2010</v>
      </c>
      <c r="K1244" s="2" t="str">
        <f t="shared" si="158"/>
        <v>-</v>
      </c>
      <c r="AM1244">
        <v>1997</v>
      </c>
      <c r="AN1244">
        <v>1998</v>
      </c>
      <c r="AO1244">
        <v>1999</v>
      </c>
      <c r="AP1244">
        <v>2000</v>
      </c>
      <c r="AQ1244">
        <v>2001</v>
      </c>
      <c r="AR1244">
        <v>2002</v>
      </c>
      <c r="AS1244">
        <v>2003</v>
      </c>
      <c r="AT1244">
        <v>2004</v>
      </c>
      <c r="AU1244">
        <v>2005</v>
      </c>
      <c r="AV1244">
        <v>2006</v>
      </c>
      <c r="AW1244">
        <v>2007</v>
      </c>
      <c r="AX1244">
        <v>2008</v>
      </c>
      <c r="AY1244">
        <v>2009</v>
      </c>
      <c r="AZ1244">
        <v>2010</v>
      </c>
    </row>
    <row r="1245" spans="1:65" ht="15" customHeight="1" x14ac:dyDescent="0.25">
      <c r="A1245" t="s">
        <v>1257</v>
      </c>
      <c r="C1245" s="77"/>
      <c r="D1245" t="s">
        <v>585</v>
      </c>
      <c r="E1245" s="45" t="s">
        <v>586</v>
      </c>
      <c r="G1245" s="45" t="s">
        <v>586</v>
      </c>
      <c r="H1245" s="45" t="s">
        <v>1713</v>
      </c>
      <c r="I1245">
        <f t="shared" si="169"/>
        <v>1997</v>
      </c>
      <c r="J1245">
        <f t="shared" si="170"/>
        <v>2010</v>
      </c>
      <c r="K1245" s="2" t="str">
        <f t="shared" ref="K1245:K1253" si="171">IF(J1245-I1245+1-COUNTA(L1245:BT1245)=0, "-", "Yes")</f>
        <v>-</v>
      </c>
      <c r="AM1245">
        <v>1997</v>
      </c>
      <c r="AN1245">
        <v>1998</v>
      </c>
      <c r="AO1245">
        <v>1999</v>
      </c>
      <c r="AP1245">
        <v>2000</v>
      </c>
      <c r="AQ1245">
        <v>2001</v>
      </c>
      <c r="AR1245">
        <v>2002</v>
      </c>
      <c r="AS1245">
        <v>2003</v>
      </c>
      <c r="AT1245">
        <v>2004</v>
      </c>
      <c r="AU1245">
        <v>2005</v>
      </c>
      <c r="AV1245">
        <v>2006</v>
      </c>
      <c r="AW1245">
        <v>2007</v>
      </c>
      <c r="AX1245">
        <v>2008</v>
      </c>
      <c r="AY1245">
        <v>2009</v>
      </c>
      <c r="AZ1245">
        <v>2010</v>
      </c>
    </row>
    <row r="1246" spans="1:65" ht="15" customHeight="1" x14ac:dyDescent="0.25">
      <c r="A1246" t="s">
        <v>1257</v>
      </c>
      <c r="C1246" s="77"/>
      <c r="D1246" t="s">
        <v>587</v>
      </c>
      <c r="E1246" s="45" t="s">
        <v>588</v>
      </c>
      <c r="G1246" s="45" t="s">
        <v>588</v>
      </c>
      <c r="H1246" s="45" t="s">
        <v>1720</v>
      </c>
      <c r="I1246">
        <f t="shared" si="169"/>
        <v>1997</v>
      </c>
      <c r="J1246">
        <f t="shared" si="170"/>
        <v>2010</v>
      </c>
      <c r="K1246" s="2" t="str">
        <f t="shared" si="171"/>
        <v>-</v>
      </c>
      <c r="AM1246">
        <v>1997</v>
      </c>
      <c r="AN1246">
        <v>1998</v>
      </c>
      <c r="AO1246">
        <v>1999</v>
      </c>
      <c r="AP1246">
        <v>2000</v>
      </c>
      <c r="AQ1246">
        <v>2001</v>
      </c>
      <c r="AR1246">
        <v>2002</v>
      </c>
      <c r="AS1246">
        <v>2003</v>
      </c>
      <c r="AT1246">
        <v>2004</v>
      </c>
      <c r="AU1246">
        <v>2005</v>
      </c>
      <c r="AV1246">
        <v>2006</v>
      </c>
      <c r="AW1246">
        <v>2007</v>
      </c>
      <c r="AX1246">
        <v>2008</v>
      </c>
      <c r="AY1246">
        <v>2009</v>
      </c>
      <c r="AZ1246">
        <v>2010</v>
      </c>
    </row>
    <row r="1247" spans="1:65" ht="15" customHeight="1" x14ac:dyDescent="0.25">
      <c r="A1247" t="s">
        <v>1257</v>
      </c>
      <c r="C1247" s="77"/>
      <c r="D1247" t="s">
        <v>21</v>
      </c>
      <c r="E1247" s="45" t="s">
        <v>12</v>
      </c>
      <c r="F1247" s="7" t="s">
        <v>1303</v>
      </c>
      <c r="G1247" s="45" t="s">
        <v>733</v>
      </c>
      <c r="H1247" s="45" t="s">
        <v>1533</v>
      </c>
      <c r="I1247">
        <f t="shared" si="169"/>
        <v>1997</v>
      </c>
      <c r="J1247">
        <f t="shared" si="170"/>
        <v>2010</v>
      </c>
      <c r="K1247" s="2" t="str">
        <f t="shared" si="171"/>
        <v>-</v>
      </c>
      <c r="AM1247">
        <v>1997</v>
      </c>
      <c r="AN1247">
        <v>1998</v>
      </c>
      <c r="AO1247">
        <v>1999</v>
      </c>
      <c r="AP1247">
        <v>2000</v>
      </c>
      <c r="AQ1247">
        <v>2001</v>
      </c>
      <c r="AR1247">
        <v>2002</v>
      </c>
      <c r="AS1247">
        <v>2003</v>
      </c>
      <c r="AT1247">
        <v>2004</v>
      </c>
      <c r="AU1247">
        <v>2005</v>
      </c>
      <c r="AV1247">
        <v>2006</v>
      </c>
      <c r="AW1247">
        <v>2007</v>
      </c>
      <c r="AX1247">
        <v>2008</v>
      </c>
      <c r="AY1247">
        <v>2009</v>
      </c>
      <c r="AZ1247">
        <v>2010</v>
      </c>
    </row>
    <row r="1248" spans="1:65" ht="15" customHeight="1" x14ac:dyDescent="0.25">
      <c r="A1248" t="s">
        <v>1257</v>
      </c>
      <c r="C1248" s="77"/>
      <c r="D1248" t="s">
        <v>589</v>
      </c>
      <c r="E1248" s="45" t="s">
        <v>590</v>
      </c>
      <c r="G1248" s="45" t="s">
        <v>590</v>
      </c>
      <c r="H1248" s="45" t="s">
        <v>1707</v>
      </c>
      <c r="I1248">
        <f t="shared" si="169"/>
        <v>1997</v>
      </c>
      <c r="J1248">
        <f t="shared" si="170"/>
        <v>2010</v>
      </c>
      <c r="K1248" s="2" t="str">
        <f t="shared" si="171"/>
        <v>-</v>
      </c>
      <c r="AM1248">
        <v>1997</v>
      </c>
      <c r="AN1248">
        <v>1998</v>
      </c>
      <c r="AO1248">
        <v>1999</v>
      </c>
      <c r="AP1248">
        <v>2000</v>
      </c>
      <c r="AQ1248">
        <v>2001</v>
      </c>
      <c r="AR1248">
        <v>2002</v>
      </c>
      <c r="AS1248">
        <v>2003</v>
      </c>
      <c r="AT1248">
        <v>2004</v>
      </c>
      <c r="AU1248">
        <v>2005</v>
      </c>
      <c r="AV1248">
        <v>2006</v>
      </c>
      <c r="AW1248">
        <v>2007</v>
      </c>
      <c r="AX1248">
        <v>2008</v>
      </c>
      <c r="AY1248">
        <v>2009</v>
      </c>
      <c r="AZ1248">
        <v>2010</v>
      </c>
    </row>
    <row r="1249" spans="1:64" ht="15" customHeight="1" x14ac:dyDescent="0.25">
      <c r="A1249" t="s">
        <v>1257</v>
      </c>
      <c r="C1249" s="77"/>
      <c r="D1249" t="s">
        <v>591</v>
      </c>
      <c r="E1249" s="45" t="s">
        <v>592</v>
      </c>
      <c r="G1249" s="45" t="s">
        <v>592</v>
      </c>
      <c r="H1249" s="45" t="s">
        <v>1708</v>
      </c>
      <c r="I1249">
        <f t="shared" si="169"/>
        <v>1997</v>
      </c>
      <c r="J1249">
        <f t="shared" si="170"/>
        <v>2010</v>
      </c>
      <c r="K1249" s="2" t="str">
        <f t="shared" si="171"/>
        <v>-</v>
      </c>
      <c r="AM1249">
        <v>1997</v>
      </c>
      <c r="AN1249">
        <v>1998</v>
      </c>
      <c r="AO1249">
        <v>1999</v>
      </c>
      <c r="AP1249">
        <v>2000</v>
      </c>
      <c r="AQ1249">
        <v>2001</v>
      </c>
      <c r="AR1249">
        <v>2002</v>
      </c>
      <c r="AS1249">
        <v>2003</v>
      </c>
      <c r="AT1249">
        <v>2004</v>
      </c>
      <c r="AU1249">
        <v>2005</v>
      </c>
      <c r="AV1249">
        <v>2006</v>
      </c>
      <c r="AW1249">
        <v>2007</v>
      </c>
      <c r="AX1249">
        <v>2008</v>
      </c>
      <c r="AY1249">
        <v>2009</v>
      </c>
      <c r="AZ1249">
        <v>2010</v>
      </c>
    </row>
    <row r="1250" spans="1:64" ht="15" customHeight="1" x14ac:dyDescent="0.25">
      <c r="A1250" t="s">
        <v>1257</v>
      </c>
      <c r="C1250" s="77"/>
      <c r="D1250" t="s">
        <v>593</v>
      </c>
      <c r="E1250" s="45" t="s">
        <v>594</v>
      </c>
      <c r="G1250" s="45" t="s">
        <v>1714</v>
      </c>
      <c r="H1250" s="45" t="s">
        <v>1715</v>
      </c>
      <c r="I1250">
        <f t="shared" si="169"/>
        <v>2002</v>
      </c>
      <c r="J1250">
        <f t="shared" si="170"/>
        <v>2010</v>
      </c>
      <c r="K1250" s="2" t="str">
        <f t="shared" si="171"/>
        <v>-</v>
      </c>
      <c r="AR1250">
        <v>2002</v>
      </c>
      <c r="AS1250">
        <v>2003</v>
      </c>
      <c r="AT1250">
        <v>2004</v>
      </c>
      <c r="AU1250">
        <v>2005</v>
      </c>
      <c r="AV1250">
        <v>2006</v>
      </c>
      <c r="AW1250">
        <v>2007</v>
      </c>
      <c r="AX1250">
        <v>2008</v>
      </c>
      <c r="AY1250">
        <v>2009</v>
      </c>
      <c r="AZ1250">
        <v>2010</v>
      </c>
    </row>
    <row r="1251" spans="1:64" ht="15" customHeight="1" x14ac:dyDescent="0.25">
      <c r="A1251" t="s">
        <v>1257</v>
      </c>
      <c r="C1251" s="77"/>
      <c r="D1251" t="s">
        <v>595</v>
      </c>
      <c r="E1251" s="45" t="s">
        <v>596</v>
      </c>
      <c r="G1251" s="45" t="s">
        <v>596</v>
      </c>
      <c r="H1251" s="45" t="s">
        <v>1716</v>
      </c>
      <c r="I1251">
        <f t="shared" si="169"/>
        <v>1997</v>
      </c>
      <c r="J1251">
        <f t="shared" si="170"/>
        <v>2010</v>
      </c>
      <c r="K1251" s="2" t="str">
        <f t="shared" si="171"/>
        <v>-</v>
      </c>
      <c r="AM1251">
        <v>1997</v>
      </c>
      <c r="AN1251">
        <v>1998</v>
      </c>
      <c r="AO1251">
        <v>1999</v>
      </c>
      <c r="AP1251">
        <v>2000</v>
      </c>
      <c r="AQ1251">
        <v>2001</v>
      </c>
      <c r="AR1251">
        <v>2002</v>
      </c>
      <c r="AS1251">
        <v>2003</v>
      </c>
      <c r="AT1251">
        <v>2004</v>
      </c>
      <c r="AU1251">
        <v>2005</v>
      </c>
      <c r="AV1251">
        <v>2006</v>
      </c>
      <c r="AW1251">
        <v>2007</v>
      </c>
      <c r="AX1251">
        <v>2008</v>
      </c>
      <c r="AY1251">
        <v>2009</v>
      </c>
      <c r="AZ1251">
        <v>2010</v>
      </c>
    </row>
    <row r="1252" spans="1:64" ht="15" customHeight="1" x14ac:dyDescent="0.25">
      <c r="A1252" t="s">
        <v>1257</v>
      </c>
      <c r="C1252" s="77"/>
      <c r="D1252" t="s">
        <v>597</v>
      </c>
      <c r="E1252" s="45" t="s">
        <v>598</v>
      </c>
      <c r="G1252" s="45" t="s">
        <v>598</v>
      </c>
      <c r="H1252" s="45" t="s">
        <v>1717</v>
      </c>
      <c r="I1252">
        <f t="shared" si="169"/>
        <v>1997</v>
      </c>
      <c r="J1252">
        <f t="shared" si="170"/>
        <v>2010</v>
      </c>
      <c r="K1252" s="2" t="str">
        <f t="shared" si="171"/>
        <v>-</v>
      </c>
      <c r="AM1252">
        <v>1997</v>
      </c>
      <c r="AN1252">
        <v>1998</v>
      </c>
      <c r="AO1252">
        <v>1999</v>
      </c>
      <c r="AP1252">
        <v>2000</v>
      </c>
      <c r="AQ1252">
        <v>2001</v>
      </c>
      <c r="AR1252">
        <v>2002</v>
      </c>
      <c r="AS1252">
        <v>2003</v>
      </c>
      <c r="AT1252">
        <v>2004</v>
      </c>
      <c r="AU1252">
        <v>2005</v>
      </c>
      <c r="AV1252">
        <v>2006</v>
      </c>
      <c r="AW1252">
        <v>2007</v>
      </c>
      <c r="AX1252">
        <v>2008</v>
      </c>
      <c r="AY1252">
        <v>2009</v>
      </c>
      <c r="AZ1252">
        <v>2010</v>
      </c>
    </row>
    <row r="1253" spans="1:64" ht="15" customHeight="1" x14ac:dyDescent="0.25">
      <c r="A1253" t="s">
        <v>1257</v>
      </c>
      <c r="C1253" s="77"/>
      <c r="D1253" t="s">
        <v>599</v>
      </c>
      <c r="E1253" s="45" t="s">
        <v>600</v>
      </c>
      <c r="G1253" s="45" t="s">
        <v>600</v>
      </c>
      <c r="H1253" s="45" t="s">
        <v>1718</v>
      </c>
      <c r="I1253">
        <f t="shared" si="169"/>
        <v>1997</v>
      </c>
      <c r="J1253">
        <f t="shared" si="170"/>
        <v>2010</v>
      </c>
      <c r="K1253" s="2" t="str">
        <f t="shared" si="171"/>
        <v>-</v>
      </c>
      <c r="AM1253">
        <v>1997</v>
      </c>
      <c r="AN1253">
        <v>1998</v>
      </c>
      <c r="AO1253">
        <v>1999</v>
      </c>
      <c r="AP1253">
        <v>2000</v>
      </c>
      <c r="AQ1253">
        <v>2001</v>
      </c>
      <c r="AR1253">
        <v>2002</v>
      </c>
      <c r="AS1253">
        <v>2003</v>
      </c>
      <c r="AT1253">
        <v>2004</v>
      </c>
      <c r="AU1253">
        <v>2005</v>
      </c>
      <c r="AV1253">
        <v>2006</v>
      </c>
      <c r="AW1253">
        <v>2007</v>
      </c>
      <c r="AX1253">
        <v>2008</v>
      </c>
      <c r="AY1253">
        <v>2009</v>
      </c>
      <c r="AZ1253">
        <v>2010</v>
      </c>
    </row>
    <row r="1254" spans="1:64" ht="15" customHeight="1" x14ac:dyDescent="0.25">
      <c r="C1254" s="63"/>
      <c r="E1254" s="45"/>
      <c r="G1254" s="45"/>
      <c r="H1254" s="45"/>
    </row>
    <row r="1255" spans="1:64" ht="15" customHeight="1" x14ac:dyDescent="0.25">
      <c r="A1255" t="s">
        <v>2920</v>
      </c>
      <c r="B1255" s="1" t="str">
        <f>A1255&amp;J1255</f>
        <v>LPR_F_DIAGNOSER2022</v>
      </c>
      <c r="C1255" s="77"/>
      <c r="D1255" t="s">
        <v>2921</v>
      </c>
      <c r="E1255" s="47" t="s">
        <v>608</v>
      </c>
      <c r="G1255" s="45"/>
      <c r="H1255" s="45"/>
      <c r="J1255">
        <f t="shared" ref="J1255:J1319" si="172">MAX(L1255:BT1255)</f>
        <v>2022</v>
      </c>
      <c r="BL1255">
        <v>2022</v>
      </c>
    </row>
    <row r="1256" spans="1:64" ht="15" customHeight="1" x14ac:dyDescent="0.25">
      <c r="A1256" t="s">
        <v>2920</v>
      </c>
      <c r="C1256" s="77"/>
      <c r="D1256" t="s">
        <v>2922</v>
      </c>
      <c r="E1256" s="47" t="s">
        <v>2923</v>
      </c>
      <c r="G1256" s="45"/>
      <c r="H1256" s="45"/>
      <c r="J1256">
        <f t="shared" si="172"/>
        <v>2022</v>
      </c>
      <c r="BL1256">
        <v>2022</v>
      </c>
    </row>
    <row r="1257" spans="1:64" ht="15" customHeight="1" x14ac:dyDescent="0.25">
      <c r="A1257" t="s">
        <v>2920</v>
      </c>
      <c r="C1257" s="77"/>
      <c r="D1257" t="s">
        <v>2924</v>
      </c>
      <c r="E1257" s="47" t="s">
        <v>896</v>
      </c>
      <c r="G1257" s="45"/>
      <c r="H1257" s="45"/>
      <c r="J1257">
        <f t="shared" si="172"/>
        <v>2022</v>
      </c>
      <c r="BL1257">
        <v>2022</v>
      </c>
    </row>
    <row r="1258" spans="1:64" ht="15" customHeight="1" x14ac:dyDescent="0.25">
      <c r="A1258" t="s">
        <v>2920</v>
      </c>
      <c r="C1258" s="77"/>
      <c r="D1258" t="s">
        <v>2925</v>
      </c>
      <c r="E1258" s="47" t="s">
        <v>2926</v>
      </c>
      <c r="G1258" s="45"/>
      <c r="H1258" s="45"/>
      <c r="J1258">
        <f t="shared" si="172"/>
        <v>2022</v>
      </c>
      <c r="BL1258">
        <v>2022</v>
      </c>
    </row>
    <row r="1259" spans="1:64" ht="15" customHeight="1" x14ac:dyDescent="0.25">
      <c r="A1259" t="s">
        <v>2920</v>
      </c>
      <c r="C1259" s="77"/>
      <c r="D1259" t="s">
        <v>2927</v>
      </c>
      <c r="E1259" s="47" t="s">
        <v>2928</v>
      </c>
      <c r="F1259" s="7" t="s">
        <v>1303</v>
      </c>
      <c r="G1259" s="45"/>
      <c r="H1259" s="45"/>
      <c r="J1259">
        <f t="shared" si="172"/>
        <v>2022</v>
      </c>
      <c r="BL1259">
        <v>2022</v>
      </c>
    </row>
    <row r="1260" spans="1:64" ht="15" customHeight="1" x14ac:dyDescent="0.25">
      <c r="A1260" t="s">
        <v>2920</v>
      </c>
      <c r="C1260" s="77"/>
      <c r="D1260" t="s">
        <v>2929</v>
      </c>
      <c r="E1260" s="47" t="s">
        <v>2930</v>
      </c>
      <c r="G1260" s="45"/>
      <c r="H1260" s="45"/>
      <c r="J1260">
        <f t="shared" si="172"/>
        <v>2022</v>
      </c>
      <c r="BL1260">
        <v>2022</v>
      </c>
    </row>
    <row r="1261" spans="1:64" ht="15" customHeight="1" x14ac:dyDescent="0.25">
      <c r="C1261" s="63"/>
      <c r="E1261" s="47"/>
      <c r="G1261" s="45"/>
      <c r="H1261" s="45"/>
    </row>
    <row r="1262" spans="1:64" ht="15" customHeight="1" x14ac:dyDescent="0.25">
      <c r="A1262" t="s">
        <v>3216</v>
      </c>
      <c r="B1262" s="1" t="str">
        <f>A1262&amp;J1262</f>
        <v>LPR_F_FORLOEB2022</v>
      </c>
      <c r="C1262" s="60"/>
      <c r="D1262" t="s">
        <v>2931</v>
      </c>
      <c r="E1262" s="47" t="s">
        <v>2932</v>
      </c>
      <c r="G1262" s="45"/>
      <c r="H1262" s="45"/>
      <c r="J1262">
        <f t="shared" si="172"/>
        <v>2022</v>
      </c>
      <c r="BL1262">
        <v>2022</v>
      </c>
    </row>
    <row r="1263" spans="1:64" ht="15" customHeight="1" x14ac:dyDescent="0.25">
      <c r="A1263" t="s">
        <v>3216</v>
      </c>
      <c r="C1263" s="60"/>
      <c r="D1263" t="s">
        <v>2933</v>
      </c>
      <c r="E1263" s="47" t="s">
        <v>2934</v>
      </c>
      <c r="G1263" s="45"/>
      <c r="H1263" s="45"/>
      <c r="J1263">
        <f t="shared" si="172"/>
        <v>2022</v>
      </c>
      <c r="BL1263">
        <v>2022</v>
      </c>
    </row>
    <row r="1264" spans="1:64" ht="15" customHeight="1" x14ac:dyDescent="0.25">
      <c r="A1264" t="s">
        <v>3216</v>
      </c>
      <c r="C1264" s="60"/>
      <c r="D1264" t="s">
        <v>2935</v>
      </c>
      <c r="E1264" s="47" t="s">
        <v>2936</v>
      </c>
      <c r="G1264" s="45"/>
      <c r="H1264" s="45"/>
      <c r="J1264">
        <f t="shared" si="172"/>
        <v>2022</v>
      </c>
      <c r="BL1264">
        <v>2022</v>
      </c>
    </row>
    <row r="1265" spans="1:64" ht="15" customHeight="1" x14ac:dyDescent="0.25">
      <c r="A1265" t="s">
        <v>3216</v>
      </c>
      <c r="C1265" s="60"/>
      <c r="D1265" t="s">
        <v>2937</v>
      </c>
      <c r="E1265" s="47" t="s">
        <v>2938</v>
      </c>
      <c r="G1265" s="45"/>
      <c r="H1265" s="45"/>
      <c r="J1265">
        <f t="shared" si="172"/>
        <v>2022</v>
      </c>
      <c r="BL1265">
        <v>2022</v>
      </c>
    </row>
    <row r="1266" spans="1:64" ht="15" customHeight="1" x14ac:dyDescent="0.25">
      <c r="A1266" t="s">
        <v>3216</v>
      </c>
      <c r="C1266" s="60"/>
      <c r="D1266" t="s">
        <v>2939</v>
      </c>
      <c r="E1266" s="47" t="s">
        <v>2940</v>
      </c>
      <c r="G1266" s="45"/>
      <c r="H1266" s="45"/>
      <c r="J1266">
        <f t="shared" si="172"/>
        <v>2022</v>
      </c>
      <c r="BL1266">
        <v>2022</v>
      </c>
    </row>
    <row r="1267" spans="1:64" ht="15" customHeight="1" x14ac:dyDescent="0.25">
      <c r="A1267" t="s">
        <v>3216</v>
      </c>
      <c r="C1267" s="60"/>
      <c r="D1267" t="s">
        <v>2942</v>
      </c>
      <c r="E1267" s="47" t="s">
        <v>1162</v>
      </c>
      <c r="G1267" s="45"/>
      <c r="H1267" s="45"/>
      <c r="J1267">
        <f t="shared" si="172"/>
        <v>2022</v>
      </c>
      <c r="BL1267">
        <v>2022</v>
      </c>
    </row>
    <row r="1268" spans="1:64" ht="15" customHeight="1" x14ac:dyDescent="0.25">
      <c r="A1268" t="s">
        <v>3216</v>
      </c>
      <c r="C1268" s="60"/>
      <c r="D1268" t="s">
        <v>2943</v>
      </c>
      <c r="E1268" s="47" t="s">
        <v>2944</v>
      </c>
      <c r="G1268" s="45"/>
      <c r="H1268" s="45"/>
      <c r="J1268">
        <f t="shared" si="172"/>
        <v>2022</v>
      </c>
      <c r="BL1268">
        <v>2022</v>
      </c>
    </row>
    <row r="1269" spans="1:64" ht="15" customHeight="1" x14ac:dyDescent="0.25">
      <c r="A1269" t="s">
        <v>3216</v>
      </c>
      <c r="C1269" s="60"/>
      <c r="D1269" t="s">
        <v>2945</v>
      </c>
      <c r="E1269" s="47" t="s">
        <v>2946</v>
      </c>
      <c r="G1269" s="45"/>
      <c r="H1269" s="45"/>
      <c r="J1269">
        <f t="shared" si="172"/>
        <v>2022</v>
      </c>
      <c r="BL1269">
        <v>2022</v>
      </c>
    </row>
    <row r="1270" spans="1:64" ht="15" customHeight="1" x14ac:dyDescent="0.25">
      <c r="A1270" t="s">
        <v>3216</v>
      </c>
      <c r="C1270" s="60"/>
      <c r="D1270" t="s">
        <v>2947</v>
      </c>
      <c r="E1270" s="47" t="s">
        <v>2948</v>
      </c>
      <c r="G1270" s="45"/>
      <c r="H1270" s="45"/>
      <c r="J1270">
        <f t="shared" si="172"/>
        <v>2022</v>
      </c>
      <c r="BL1270">
        <v>2022</v>
      </c>
    </row>
    <row r="1271" spans="1:64" ht="15" customHeight="1" x14ac:dyDescent="0.25">
      <c r="A1271" t="s">
        <v>3216</v>
      </c>
      <c r="C1271" s="60"/>
      <c r="D1271" t="s">
        <v>2949</v>
      </c>
      <c r="E1271" s="47" t="s">
        <v>2950</v>
      </c>
      <c r="F1271" s="7" t="s">
        <v>1303</v>
      </c>
      <c r="G1271" s="45"/>
      <c r="H1271" s="45"/>
      <c r="J1271">
        <f t="shared" si="172"/>
        <v>2022</v>
      </c>
      <c r="BL1271">
        <v>2022</v>
      </c>
    </row>
    <row r="1272" spans="1:64" ht="15" customHeight="1" x14ac:dyDescent="0.25">
      <c r="A1272" t="s">
        <v>3216</v>
      </c>
      <c r="C1272" s="60"/>
      <c r="D1272" t="s">
        <v>2951</v>
      </c>
      <c r="E1272" s="47" t="s">
        <v>2952</v>
      </c>
      <c r="G1272" s="45"/>
      <c r="H1272" s="45"/>
      <c r="J1272">
        <f t="shared" si="172"/>
        <v>2022</v>
      </c>
      <c r="BL1272">
        <v>2022</v>
      </c>
    </row>
    <row r="1273" spans="1:64" ht="15" customHeight="1" x14ac:dyDescent="0.25">
      <c r="A1273" t="s">
        <v>3216</v>
      </c>
      <c r="C1273" s="60"/>
      <c r="D1273" t="s">
        <v>2953</v>
      </c>
      <c r="E1273" s="47" t="s">
        <v>2954</v>
      </c>
      <c r="G1273" s="45"/>
      <c r="H1273" s="45"/>
      <c r="J1273">
        <f t="shared" si="172"/>
        <v>2022</v>
      </c>
      <c r="BL1273">
        <v>2022</v>
      </c>
    </row>
    <row r="1274" spans="1:64" ht="15" customHeight="1" x14ac:dyDescent="0.25">
      <c r="A1274" t="s">
        <v>3216</v>
      </c>
      <c r="C1274" s="60"/>
      <c r="D1274" t="s">
        <v>2955</v>
      </c>
      <c r="E1274" s="47" t="s">
        <v>2956</v>
      </c>
      <c r="G1274" s="45"/>
      <c r="H1274" s="45"/>
      <c r="J1274">
        <f t="shared" si="172"/>
        <v>2022</v>
      </c>
      <c r="BL1274">
        <v>2022</v>
      </c>
    </row>
    <row r="1275" spans="1:64" ht="15" customHeight="1" x14ac:dyDescent="0.25">
      <c r="A1275" t="s">
        <v>3216</v>
      </c>
      <c r="C1275" s="60"/>
      <c r="D1275" t="s">
        <v>2957</v>
      </c>
      <c r="E1275" s="47" t="s">
        <v>2958</v>
      </c>
      <c r="G1275" s="45"/>
      <c r="H1275" s="45"/>
      <c r="J1275">
        <f t="shared" si="172"/>
        <v>2022</v>
      </c>
      <c r="BL1275">
        <v>2022</v>
      </c>
    </row>
    <row r="1276" spans="1:64" ht="15" customHeight="1" x14ac:dyDescent="0.25">
      <c r="A1276" t="s">
        <v>3216</v>
      </c>
      <c r="C1276" s="60"/>
      <c r="D1276" t="s">
        <v>2959</v>
      </c>
      <c r="E1276" s="47" t="s">
        <v>2960</v>
      </c>
      <c r="G1276" s="45"/>
      <c r="H1276" s="45"/>
      <c r="J1276">
        <f t="shared" si="172"/>
        <v>2022</v>
      </c>
      <c r="BL1276">
        <v>2022</v>
      </c>
    </row>
    <row r="1277" spans="1:64" ht="15" customHeight="1" x14ac:dyDescent="0.25">
      <c r="A1277" t="s">
        <v>3216</v>
      </c>
      <c r="C1277" s="60"/>
      <c r="D1277" t="s">
        <v>2961</v>
      </c>
      <c r="E1277" s="47" t="s">
        <v>2962</v>
      </c>
      <c r="G1277" s="45"/>
      <c r="H1277" s="45"/>
      <c r="J1277">
        <f t="shared" si="172"/>
        <v>2022</v>
      </c>
      <c r="BL1277">
        <v>2022</v>
      </c>
    </row>
    <row r="1278" spans="1:64" ht="15" customHeight="1" x14ac:dyDescent="0.25">
      <c r="A1278" t="s">
        <v>3216</v>
      </c>
      <c r="C1278" s="60"/>
      <c r="D1278" t="s">
        <v>2963</v>
      </c>
      <c r="E1278" s="47" t="s">
        <v>2964</v>
      </c>
      <c r="G1278" s="45"/>
      <c r="H1278" s="45"/>
      <c r="J1278">
        <f t="shared" si="172"/>
        <v>2022</v>
      </c>
      <c r="BL1278">
        <v>2022</v>
      </c>
    </row>
    <row r="1279" spans="1:64" ht="15" customHeight="1" x14ac:dyDescent="0.25">
      <c r="A1279" t="s">
        <v>3216</v>
      </c>
      <c r="C1279" s="60"/>
      <c r="D1279" t="s">
        <v>2965</v>
      </c>
      <c r="E1279" s="47" t="s">
        <v>2966</v>
      </c>
      <c r="G1279" s="45"/>
      <c r="H1279" s="45"/>
      <c r="J1279">
        <f t="shared" si="172"/>
        <v>2022</v>
      </c>
      <c r="BL1279">
        <v>2022</v>
      </c>
    </row>
    <row r="1280" spans="1:64" ht="15" customHeight="1" x14ac:dyDescent="0.25">
      <c r="A1280" t="s">
        <v>3216</v>
      </c>
      <c r="C1280" s="60"/>
      <c r="D1280" t="s">
        <v>2967</v>
      </c>
      <c r="E1280" s="47" t="s">
        <v>2968</v>
      </c>
      <c r="G1280" s="45"/>
      <c r="H1280" s="45"/>
      <c r="J1280">
        <f t="shared" si="172"/>
        <v>2022</v>
      </c>
      <c r="BL1280">
        <v>2022</v>
      </c>
    </row>
    <row r="1281" spans="1:64" ht="15" customHeight="1" x14ac:dyDescent="0.25">
      <c r="A1281" t="s">
        <v>3216</v>
      </c>
      <c r="C1281" s="60"/>
      <c r="D1281" t="s">
        <v>2969</v>
      </c>
      <c r="E1281" s="47" t="s">
        <v>2970</v>
      </c>
      <c r="G1281" s="45"/>
      <c r="H1281" s="45"/>
      <c r="J1281">
        <f t="shared" si="172"/>
        <v>2022</v>
      </c>
      <c r="BL1281">
        <v>2022</v>
      </c>
    </row>
    <row r="1282" spans="1:64" ht="15" customHeight="1" x14ac:dyDescent="0.25">
      <c r="A1282" t="s">
        <v>3216</v>
      </c>
      <c r="C1282" s="60"/>
      <c r="D1282" t="s">
        <v>2971</v>
      </c>
      <c r="E1282" s="47" t="s">
        <v>2972</v>
      </c>
      <c r="G1282" s="45"/>
      <c r="H1282" s="45"/>
      <c r="J1282">
        <f t="shared" si="172"/>
        <v>2022</v>
      </c>
      <c r="BL1282">
        <v>2022</v>
      </c>
    </row>
    <row r="1283" spans="1:64" ht="15" customHeight="1" x14ac:dyDescent="0.25">
      <c r="A1283" t="s">
        <v>3216</v>
      </c>
      <c r="C1283" s="60"/>
      <c r="D1283" t="s">
        <v>2973</v>
      </c>
      <c r="E1283" s="47" t="s">
        <v>2974</v>
      </c>
      <c r="G1283" s="45"/>
      <c r="H1283" s="45"/>
      <c r="J1283">
        <f t="shared" si="172"/>
        <v>2022</v>
      </c>
      <c r="BL1283">
        <v>2022</v>
      </c>
    </row>
    <row r="1284" spans="1:64" ht="15" customHeight="1" x14ac:dyDescent="0.25">
      <c r="A1284" t="s">
        <v>3216</v>
      </c>
      <c r="C1284" s="60"/>
      <c r="D1284" t="s">
        <v>2975</v>
      </c>
      <c r="E1284" s="47" t="s">
        <v>2976</v>
      </c>
      <c r="G1284" s="45"/>
      <c r="H1284" s="45"/>
      <c r="J1284">
        <f t="shared" si="172"/>
        <v>2022</v>
      </c>
      <c r="BL1284">
        <v>2022</v>
      </c>
    </row>
    <row r="1285" spans="1:64" ht="15" customHeight="1" x14ac:dyDescent="0.25">
      <c r="A1285" t="s">
        <v>3216</v>
      </c>
      <c r="C1285" s="60"/>
      <c r="D1285" t="s">
        <v>21</v>
      </c>
      <c r="E1285" s="47" t="s">
        <v>2941</v>
      </c>
      <c r="F1285" s="7" t="s">
        <v>1303</v>
      </c>
      <c r="G1285" s="45"/>
      <c r="H1285" s="45"/>
      <c r="J1285">
        <f>MAX(L1285:BT1285)</f>
        <v>2022</v>
      </c>
      <c r="BL1285">
        <v>2022</v>
      </c>
    </row>
    <row r="1286" spans="1:64" ht="15" customHeight="1" x14ac:dyDescent="0.25">
      <c r="A1286" t="s">
        <v>3216</v>
      </c>
      <c r="C1286" s="60"/>
      <c r="D1286" t="s">
        <v>2977</v>
      </c>
      <c r="E1286" s="47" t="s">
        <v>2978</v>
      </c>
      <c r="G1286" s="45"/>
      <c r="H1286" s="45"/>
      <c r="J1286">
        <f t="shared" si="172"/>
        <v>2022</v>
      </c>
      <c r="BL1286">
        <v>2022</v>
      </c>
    </row>
    <row r="1287" spans="1:64" ht="15" customHeight="1" x14ac:dyDescent="0.25">
      <c r="A1287" t="s">
        <v>3216</v>
      </c>
      <c r="C1287" s="60"/>
      <c r="D1287" t="s">
        <v>2979</v>
      </c>
      <c r="E1287" s="47" t="s">
        <v>2980</v>
      </c>
      <c r="G1287" s="45"/>
      <c r="H1287" s="45"/>
      <c r="J1287">
        <f t="shared" si="172"/>
        <v>2022</v>
      </c>
      <c r="BL1287">
        <v>2022</v>
      </c>
    </row>
    <row r="1288" spans="1:64" ht="15" customHeight="1" x14ac:dyDescent="0.25">
      <c r="A1288" t="s">
        <v>3216</v>
      </c>
      <c r="C1288" s="60"/>
      <c r="D1288" t="s">
        <v>2981</v>
      </c>
      <c r="E1288" s="47" t="s">
        <v>2982</v>
      </c>
      <c r="G1288" s="45"/>
      <c r="H1288" s="45"/>
      <c r="J1288">
        <f t="shared" si="172"/>
        <v>2022</v>
      </c>
      <c r="BL1288">
        <v>2022</v>
      </c>
    </row>
    <row r="1289" spans="1:64" ht="15" customHeight="1" x14ac:dyDescent="0.25">
      <c r="A1289" t="s">
        <v>3216</v>
      </c>
      <c r="C1289" s="60"/>
      <c r="D1289" t="s">
        <v>2983</v>
      </c>
      <c r="E1289" s="47" t="s">
        <v>2984</v>
      </c>
      <c r="G1289" s="45"/>
      <c r="H1289" s="45"/>
      <c r="J1289">
        <f t="shared" si="172"/>
        <v>2022</v>
      </c>
      <c r="BL1289">
        <v>2022</v>
      </c>
    </row>
    <row r="1290" spans="1:64" ht="15" customHeight="1" x14ac:dyDescent="0.25">
      <c r="A1290" t="s">
        <v>3216</v>
      </c>
      <c r="C1290" s="60"/>
      <c r="D1290" t="s">
        <v>2985</v>
      </c>
      <c r="E1290" s="47" t="s">
        <v>2986</v>
      </c>
      <c r="G1290" s="45"/>
      <c r="H1290" s="45"/>
      <c r="J1290">
        <f t="shared" si="172"/>
        <v>2022</v>
      </c>
      <c r="BL1290">
        <v>2022</v>
      </c>
    </row>
    <row r="1291" spans="1:64" ht="15" customHeight="1" x14ac:dyDescent="0.25">
      <c r="A1291" t="s">
        <v>3216</v>
      </c>
      <c r="C1291" s="60"/>
      <c r="D1291" t="s">
        <v>2987</v>
      </c>
      <c r="E1291" s="47" t="s">
        <v>2988</v>
      </c>
      <c r="G1291" s="45"/>
      <c r="H1291" s="45"/>
      <c r="J1291">
        <f t="shared" si="172"/>
        <v>2022</v>
      </c>
      <c r="BL1291">
        <v>2022</v>
      </c>
    </row>
    <row r="1292" spans="1:64" ht="15" customHeight="1" x14ac:dyDescent="0.25">
      <c r="A1292" t="s">
        <v>3216</v>
      </c>
      <c r="C1292" s="60"/>
      <c r="D1292" t="s">
        <v>2989</v>
      </c>
      <c r="E1292" s="47" t="s">
        <v>2990</v>
      </c>
      <c r="G1292" s="45"/>
      <c r="H1292" s="45"/>
      <c r="J1292">
        <f t="shared" si="172"/>
        <v>2022</v>
      </c>
      <c r="BL1292">
        <v>2022</v>
      </c>
    </row>
    <row r="1293" spans="1:64" ht="15" customHeight="1" x14ac:dyDescent="0.25">
      <c r="A1293" t="s">
        <v>3216</v>
      </c>
      <c r="C1293" s="60"/>
      <c r="D1293" t="s">
        <v>2991</v>
      </c>
      <c r="E1293" s="47" t="s">
        <v>2992</v>
      </c>
      <c r="G1293" s="45"/>
      <c r="H1293" s="45"/>
      <c r="J1293">
        <f t="shared" si="172"/>
        <v>2022</v>
      </c>
      <c r="BL1293">
        <v>2022</v>
      </c>
    </row>
    <row r="1294" spans="1:64" ht="15" customHeight="1" x14ac:dyDescent="0.25">
      <c r="A1294" t="s">
        <v>3216</v>
      </c>
      <c r="C1294" s="60"/>
      <c r="D1294" t="s">
        <v>2993</v>
      </c>
      <c r="E1294" s="47" t="s">
        <v>2994</v>
      </c>
      <c r="G1294" s="45"/>
      <c r="H1294" s="45"/>
      <c r="J1294">
        <f t="shared" si="172"/>
        <v>2022</v>
      </c>
      <c r="BL1294">
        <v>2022</v>
      </c>
    </row>
    <row r="1295" spans="1:64" ht="15" customHeight="1" x14ac:dyDescent="0.25">
      <c r="A1295" t="s">
        <v>3216</v>
      </c>
      <c r="C1295" s="60"/>
      <c r="D1295" t="s">
        <v>2995</v>
      </c>
      <c r="E1295" s="47" t="s">
        <v>2996</v>
      </c>
      <c r="G1295" s="45"/>
      <c r="H1295" s="45"/>
      <c r="J1295">
        <f t="shared" si="172"/>
        <v>2022</v>
      </c>
      <c r="BL1295">
        <v>2022</v>
      </c>
    </row>
    <row r="1296" spans="1:64" ht="15" customHeight="1" x14ac:dyDescent="0.25">
      <c r="A1296" t="s">
        <v>3216</v>
      </c>
      <c r="C1296" s="60"/>
      <c r="D1296" t="s">
        <v>2997</v>
      </c>
      <c r="E1296" s="47" t="s">
        <v>2998</v>
      </c>
      <c r="G1296" s="45"/>
      <c r="H1296" s="45"/>
      <c r="J1296">
        <f t="shared" si="172"/>
        <v>2022</v>
      </c>
      <c r="BL1296">
        <v>2022</v>
      </c>
    </row>
    <row r="1297" spans="1:64" ht="15" customHeight="1" x14ac:dyDescent="0.25">
      <c r="A1297" t="s">
        <v>3216</v>
      </c>
      <c r="C1297" s="60"/>
      <c r="D1297" t="s">
        <v>2999</v>
      </c>
      <c r="E1297" s="47" t="s">
        <v>3000</v>
      </c>
      <c r="G1297" s="45"/>
      <c r="H1297" s="45"/>
      <c r="J1297">
        <f t="shared" si="172"/>
        <v>2022</v>
      </c>
      <c r="BL1297">
        <v>2022</v>
      </c>
    </row>
    <row r="1298" spans="1:64" ht="15" customHeight="1" x14ac:dyDescent="0.25">
      <c r="A1298" t="s">
        <v>3216</v>
      </c>
      <c r="C1298" s="60"/>
      <c r="D1298" t="s">
        <v>3001</v>
      </c>
      <c r="E1298" s="47" t="s">
        <v>3002</v>
      </c>
      <c r="G1298" s="45"/>
      <c r="H1298" s="45"/>
      <c r="J1298">
        <f t="shared" si="172"/>
        <v>2022</v>
      </c>
      <c r="BL1298">
        <v>2022</v>
      </c>
    </row>
    <row r="1299" spans="1:64" ht="15" customHeight="1" x14ac:dyDescent="0.25">
      <c r="A1299" t="s">
        <v>3216</v>
      </c>
      <c r="C1299" s="60"/>
      <c r="D1299" t="s">
        <v>3003</v>
      </c>
      <c r="E1299" s="47" t="s">
        <v>3004</v>
      </c>
      <c r="G1299" s="45"/>
      <c r="H1299" s="45"/>
      <c r="J1299">
        <f t="shared" si="172"/>
        <v>2022</v>
      </c>
      <c r="BL1299">
        <v>2022</v>
      </c>
    </row>
    <row r="1300" spans="1:64" ht="15" customHeight="1" x14ac:dyDescent="0.25">
      <c r="A1300" t="s">
        <v>3216</v>
      </c>
      <c r="C1300" s="60"/>
      <c r="D1300" t="s">
        <v>3005</v>
      </c>
      <c r="E1300" s="47" t="s">
        <v>3006</v>
      </c>
      <c r="G1300" s="45"/>
      <c r="H1300" s="45"/>
      <c r="J1300">
        <f t="shared" si="172"/>
        <v>2022</v>
      </c>
      <c r="BL1300">
        <v>2022</v>
      </c>
    </row>
    <row r="1301" spans="1:64" ht="15" customHeight="1" x14ac:dyDescent="0.25">
      <c r="A1301" t="s">
        <v>3216</v>
      </c>
      <c r="C1301" s="60"/>
      <c r="D1301" t="s">
        <v>3007</v>
      </c>
      <c r="E1301" s="47" t="s">
        <v>3008</v>
      </c>
      <c r="G1301" s="45"/>
      <c r="H1301" s="45"/>
      <c r="J1301">
        <f t="shared" si="172"/>
        <v>2022</v>
      </c>
      <c r="BL1301">
        <v>2022</v>
      </c>
    </row>
    <row r="1302" spans="1:64" ht="15" customHeight="1" x14ac:dyDescent="0.25">
      <c r="A1302" t="s">
        <v>3216</v>
      </c>
      <c r="C1302" s="60"/>
      <c r="D1302" t="s">
        <v>3009</v>
      </c>
      <c r="E1302" s="47" t="s">
        <v>3010</v>
      </c>
      <c r="G1302" s="45"/>
      <c r="H1302" s="45"/>
      <c r="J1302">
        <f t="shared" si="172"/>
        <v>2022</v>
      </c>
      <c r="BL1302">
        <v>2022</v>
      </c>
    </row>
    <row r="1303" spans="1:64" ht="15" customHeight="1" x14ac:dyDescent="0.25">
      <c r="A1303" t="s">
        <v>3216</v>
      </c>
      <c r="C1303" s="60"/>
      <c r="D1303" t="s">
        <v>3011</v>
      </c>
      <c r="E1303" s="47" t="s">
        <v>3012</v>
      </c>
      <c r="G1303" s="45"/>
      <c r="H1303" s="45"/>
      <c r="J1303">
        <f t="shared" si="172"/>
        <v>2022</v>
      </c>
      <c r="BL1303">
        <v>2022</v>
      </c>
    </row>
    <row r="1304" spans="1:64" ht="15" customHeight="1" x14ac:dyDescent="0.25">
      <c r="A1304" t="s">
        <v>3216</v>
      </c>
      <c r="C1304" s="60"/>
      <c r="D1304" t="s">
        <v>3013</v>
      </c>
      <c r="E1304" s="47" t="s">
        <v>3014</v>
      </c>
      <c r="G1304" s="45"/>
      <c r="H1304" s="45"/>
      <c r="J1304">
        <f t="shared" si="172"/>
        <v>2022</v>
      </c>
      <c r="BL1304">
        <v>2022</v>
      </c>
    </row>
    <row r="1305" spans="1:64" ht="15" customHeight="1" x14ac:dyDescent="0.25">
      <c r="C1305" s="63"/>
      <c r="E1305" s="47"/>
      <c r="G1305" s="45"/>
      <c r="H1305" s="45"/>
    </row>
    <row r="1306" spans="1:64" ht="15" customHeight="1" x14ac:dyDescent="0.25">
      <c r="A1306" t="s">
        <v>3217</v>
      </c>
      <c r="B1306" s="1" t="str">
        <f>A1306&amp;J1306</f>
        <v>LPR_F_HELBREDSFORLOEB2022</v>
      </c>
      <c r="C1306" s="77"/>
      <c r="D1306" t="s">
        <v>2945</v>
      </c>
      <c r="E1306" s="47" t="s">
        <v>3015</v>
      </c>
      <c r="G1306" s="45"/>
      <c r="H1306" s="45"/>
      <c r="J1306">
        <f t="shared" si="172"/>
        <v>2022</v>
      </c>
      <c r="BL1306">
        <v>2022</v>
      </c>
    </row>
    <row r="1307" spans="1:64" ht="15" customHeight="1" x14ac:dyDescent="0.25">
      <c r="A1307" t="s">
        <v>3217</v>
      </c>
      <c r="C1307" s="77"/>
      <c r="D1307" t="s">
        <v>2947</v>
      </c>
      <c r="E1307" s="47" t="s">
        <v>3016</v>
      </c>
      <c r="G1307" s="45"/>
      <c r="H1307" s="45"/>
      <c r="J1307">
        <f t="shared" si="172"/>
        <v>2022</v>
      </c>
      <c r="BL1307">
        <v>2022</v>
      </c>
    </row>
    <row r="1308" spans="1:64" ht="15" customHeight="1" x14ac:dyDescent="0.25">
      <c r="A1308" t="s">
        <v>3217</v>
      </c>
      <c r="C1308" s="77"/>
      <c r="D1308" t="s">
        <v>2949</v>
      </c>
      <c r="E1308" s="47" t="s">
        <v>3017</v>
      </c>
      <c r="F1308" s="7" t="s">
        <v>1303</v>
      </c>
      <c r="G1308" s="45"/>
      <c r="H1308" s="45"/>
      <c r="J1308">
        <f t="shared" si="172"/>
        <v>2022</v>
      </c>
      <c r="BL1308">
        <v>2022</v>
      </c>
    </row>
    <row r="1309" spans="1:64" ht="15" customHeight="1" x14ac:dyDescent="0.25">
      <c r="A1309" t="s">
        <v>3217</v>
      </c>
      <c r="C1309" s="77"/>
      <c r="D1309" t="s">
        <v>3018</v>
      </c>
      <c r="E1309" s="47" t="s">
        <v>3019</v>
      </c>
      <c r="F1309" s="7" t="s">
        <v>1303</v>
      </c>
      <c r="G1309" s="45"/>
      <c r="H1309" s="45"/>
      <c r="J1309">
        <f t="shared" si="172"/>
        <v>2022</v>
      </c>
      <c r="BL1309">
        <v>2022</v>
      </c>
    </row>
    <row r="1310" spans="1:64" ht="15" customHeight="1" x14ac:dyDescent="0.25">
      <c r="A1310" t="s">
        <v>3217</v>
      </c>
      <c r="C1310" s="77"/>
      <c r="D1310" t="s">
        <v>2951</v>
      </c>
      <c r="E1310" s="47" t="s">
        <v>3020</v>
      </c>
      <c r="F1310" s="7" t="s">
        <v>1303</v>
      </c>
      <c r="G1310" s="45"/>
      <c r="H1310" s="45"/>
      <c r="J1310">
        <f t="shared" si="172"/>
        <v>2022</v>
      </c>
      <c r="BL1310">
        <v>2022</v>
      </c>
    </row>
    <row r="1311" spans="1:64" ht="15" customHeight="1" x14ac:dyDescent="0.25">
      <c r="A1311" t="s">
        <v>3217</v>
      </c>
      <c r="C1311" s="77"/>
      <c r="D1311" t="s">
        <v>3021</v>
      </c>
      <c r="E1311" s="47" t="s">
        <v>3022</v>
      </c>
      <c r="G1311" s="45"/>
      <c r="H1311" s="45"/>
      <c r="J1311">
        <f t="shared" si="172"/>
        <v>2022</v>
      </c>
      <c r="BL1311">
        <v>2022</v>
      </c>
    </row>
    <row r="1312" spans="1:64" ht="15" customHeight="1" x14ac:dyDescent="0.25">
      <c r="A1312" t="s">
        <v>3217</v>
      </c>
      <c r="C1312" s="77"/>
      <c r="D1312" t="s">
        <v>3023</v>
      </c>
      <c r="E1312" s="47" t="s">
        <v>3024</v>
      </c>
      <c r="G1312" s="45"/>
      <c r="H1312" s="45"/>
      <c r="J1312">
        <f t="shared" si="172"/>
        <v>2022</v>
      </c>
      <c r="BL1312">
        <v>2022</v>
      </c>
    </row>
    <row r="1313" spans="1:64" ht="15" customHeight="1" x14ac:dyDescent="0.25">
      <c r="A1313" t="s">
        <v>3217</v>
      </c>
      <c r="C1313" s="77"/>
      <c r="D1313" t="s">
        <v>3025</v>
      </c>
      <c r="E1313" s="47" t="s">
        <v>3026</v>
      </c>
      <c r="G1313" s="45"/>
      <c r="H1313" s="45"/>
      <c r="J1313">
        <f t="shared" si="172"/>
        <v>2022</v>
      </c>
      <c r="BL1313">
        <v>2022</v>
      </c>
    </row>
    <row r="1314" spans="1:64" ht="15" customHeight="1" x14ac:dyDescent="0.25">
      <c r="A1314" t="s">
        <v>3217</v>
      </c>
      <c r="C1314" s="77"/>
      <c r="D1314" t="s">
        <v>3027</v>
      </c>
      <c r="E1314" s="47" t="s">
        <v>3028</v>
      </c>
      <c r="G1314" s="45"/>
      <c r="H1314" s="45"/>
      <c r="J1314">
        <f t="shared" si="172"/>
        <v>2022</v>
      </c>
      <c r="BL1314">
        <v>2022</v>
      </c>
    </row>
    <row r="1315" spans="1:64" ht="15" customHeight="1" x14ac:dyDescent="0.25">
      <c r="A1315" t="s">
        <v>3217</v>
      </c>
      <c r="C1315" s="77"/>
      <c r="D1315" t="s">
        <v>3029</v>
      </c>
      <c r="E1315" s="47" t="s">
        <v>3030</v>
      </c>
      <c r="G1315" s="45"/>
      <c r="H1315" s="45"/>
      <c r="J1315">
        <f t="shared" si="172"/>
        <v>2022</v>
      </c>
      <c r="BL1315">
        <v>2022</v>
      </c>
    </row>
    <row r="1316" spans="1:64" ht="15" customHeight="1" x14ac:dyDescent="0.25">
      <c r="A1316" t="s">
        <v>3217</v>
      </c>
      <c r="C1316" s="77"/>
      <c r="D1316" t="s">
        <v>3011</v>
      </c>
      <c r="E1316" s="47" t="s">
        <v>3031</v>
      </c>
      <c r="G1316" s="45"/>
      <c r="H1316" s="45"/>
      <c r="J1316">
        <f t="shared" si="172"/>
        <v>2022</v>
      </c>
      <c r="BL1316">
        <v>2022</v>
      </c>
    </row>
    <row r="1317" spans="1:64" ht="15" customHeight="1" x14ac:dyDescent="0.25">
      <c r="A1317" t="s">
        <v>3217</v>
      </c>
      <c r="C1317" s="77"/>
      <c r="D1317" t="s">
        <v>3013</v>
      </c>
      <c r="E1317" s="47" t="s">
        <v>3032</v>
      </c>
      <c r="G1317" s="45"/>
      <c r="H1317" s="45"/>
      <c r="J1317">
        <f t="shared" si="172"/>
        <v>2022</v>
      </c>
      <c r="BL1317">
        <v>2022</v>
      </c>
    </row>
    <row r="1318" spans="1:64" ht="15" customHeight="1" x14ac:dyDescent="0.25">
      <c r="C1318" s="63"/>
      <c r="E1318" s="47"/>
      <c r="G1318" s="45"/>
      <c r="H1318" s="45"/>
    </row>
    <row r="1319" spans="1:64" ht="15" customHeight="1" x14ac:dyDescent="0.25">
      <c r="A1319" t="s">
        <v>3218</v>
      </c>
      <c r="B1319" s="1" t="str">
        <f>A1319&amp;J1319</f>
        <v>LPR_F_HENVISNING_TILLAEG2022</v>
      </c>
      <c r="C1319" s="77"/>
      <c r="D1319" t="s">
        <v>2949</v>
      </c>
      <c r="E1319" s="47" t="s">
        <v>3033</v>
      </c>
      <c r="F1319" s="7" t="s">
        <v>1303</v>
      </c>
      <c r="G1319" s="45"/>
      <c r="H1319" s="45"/>
      <c r="J1319">
        <f t="shared" si="172"/>
        <v>2022</v>
      </c>
      <c r="BL1319">
        <v>2022</v>
      </c>
    </row>
    <row r="1320" spans="1:64" ht="15" customHeight="1" x14ac:dyDescent="0.25">
      <c r="A1320" t="s">
        <v>3218</v>
      </c>
      <c r="C1320" s="77"/>
      <c r="D1320" t="s">
        <v>3034</v>
      </c>
      <c r="E1320" s="47" t="s">
        <v>3035</v>
      </c>
      <c r="G1320" s="45"/>
      <c r="H1320" s="45"/>
      <c r="J1320">
        <f>MAX(L1320:BT1320)</f>
        <v>2022</v>
      </c>
      <c r="BL1320">
        <v>2022</v>
      </c>
    </row>
    <row r="1321" spans="1:64" ht="15" customHeight="1" x14ac:dyDescent="0.25">
      <c r="C1321" s="63"/>
      <c r="E1321" s="47"/>
      <c r="G1321" s="45"/>
      <c r="H1321" s="45"/>
    </row>
    <row r="1322" spans="1:64" ht="15" customHeight="1" x14ac:dyDescent="0.25">
      <c r="A1322" t="s">
        <v>3219</v>
      </c>
      <c r="B1322" s="1" t="str">
        <f>A1322&amp;J1322</f>
        <v>LPR_F_KONTAKTER2022</v>
      </c>
      <c r="C1322" s="60"/>
      <c r="D1322" t="s">
        <v>3036</v>
      </c>
      <c r="E1322" s="47" t="s">
        <v>3037</v>
      </c>
      <c r="G1322" s="45"/>
      <c r="H1322" s="45"/>
      <c r="J1322">
        <f t="shared" ref="J1322:J1384" si="173">MAX(L1322:BT1322)</f>
        <v>2022</v>
      </c>
      <c r="BL1322">
        <v>2022</v>
      </c>
    </row>
    <row r="1323" spans="1:64" ht="15" customHeight="1" x14ac:dyDescent="0.25">
      <c r="A1323" t="s">
        <v>3219</v>
      </c>
      <c r="C1323" s="60"/>
      <c r="D1323" t="s">
        <v>2933</v>
      </c>
      <c r="E1323" s="47" t="s">
        <v>2934</v>
      </c>
      <c r="G1323" s="45"/>
      <c r="H1323" s="45"/>
      <c r="J1323">
        <f t="shared" si="173"/>
        <v>2022</v>
      </c>
      <c r="BL1323">
        <v>2022</v>
      </c>
    </row>
    <row r="1324" spans="1:64" ht="15" customHeight="1" x14ac:dyDescent="0.25">
      <c r="A1324" t="s">
        <v>3219</v>
      </c>
      <c r="C1324" s="60"/>
      <c r="D1324" t="s">
        <v>2935</v>
      </c>
      <c r="E1324" s="47" t="s">
        <v>2936</v>
      </c>
      <c r="G1324" s="45"/>
      <c r="H1324" s="45"/>
      <c r="J1324">
        <f t="shared" si="173"/>
        <v>2022</v>
      </c>
      <c r="BL1324">
        <v>2022</v>
      </c>
    </row>
    <row r="1325" spans="1:64" ht="15" customHeight="1" x14ac:dyDescent="0.25">
      <c r="A1325" t="s">
        <v>3219</v>
      </c>
      <c r="C1325" s="60"/>
      <c r="D1325" t="s">
        <v>2937</v>
      </c>
      <c r="E1325" s="47" t="s">
        <v>2938</v>
      </c>
      <c r="G1325" s="45"/>
      <c r="H1325" s="45"/>
      <c r="J1325">
        <f t="shared" si="173"/>
        <v>2022</v>
      </c>
      <c r="BL1325">
        <v>2022</v>
      </c>
    </row>
    <row r="1326" spans="1:64" ht="15" customHeight="1" x14ac:dyDescent="0.25">
      <c r="A1326" t="s">
        <v>3219</v>
      </c>
      <c r="C1326" s="60"/>
      <c r="D1326" t="s">
        <v>2939</v>
      </c>
      <c r="E1326" s="47" t="s">
        <v>2940</v>
      </c>
      <c r="G1326" s="45"/>
      <c r="H1326" s="45"/>
      <c r="J1326">
        <f t="shared" si="173"/>
        <v>2022</v>
      </c>
      <c r="BL1326">
        <v>2022</v>
      </c>
    </row>
    <row r="1327" spans="1:64" ht="15" customHeight="1" x14ac:dyDescent="0.25">
      <c r="A1327" t="s">
        <v>3219</v>
      </c>
      <c r="C1327" s="60"/>
      <c r="D1327" t="s">
        <v>3038</v>
      </c>
      <c r="E1327" s="47" t="s">
        <v>3039</v>
      </c>
      <c r="G1327" s="45"/>
      <c r="H1327" s="45"/>
      <c r="J1327">
        <f t="shared" si="173"/>
        <v>2022</v>
      </c>
      <c r="BL1327">
        <v>2022</v>
      </c>
    </row>
    <row r="1328" spans="1:64" ht="15" customHeight="1" x14ac:dyDescent="0.25">
      <c r="A1328" t="s">
        <v>3219</v>
      </c>
      <c r="C1328" s="60"/>
      <c r="D1328" t="s">
        <v>2942</v>
      </c>
      <c r="E1328" s="47" t="s">
        <v>1162</v>
      </c>
      <c r="G1328" s="45"/>
      <c r="H1328" s="45"/>
      <c r="J1328">
        <f t="shared" si="173"/>
        <v>2022</v>
      </c>
      <c r="BL1328">
        <v>2022</v>
      </c>
    </row>
    <row r="1329" spans="1:64" ht="15" customHeight="1" x14ac:dyDescent="0.25">
      <c r="A1329" t="s">
        <v>3219</v>
      </c>
      <c r="C1329" s="60"/>
      <c r="D1329" t="s">
        <v>2943</v>
      </c>
      <c r="E1329" s="47" t="s">
        <v>3040</v>
      </c>
      <c r="G1329" s="45"/>
      <c r="H1329" s="45"/>
      <c r="J1329">
        <f t="shared" si="173"/>
        <v>2022</v>
      </c>
      <c r="BL1329">
        <v>2022</v>
      </c>
    </row>
    <row r="1330" spans="1:64" ht="15" customHeight="1" x14ac:dyDescent="0.25">
      <c r="A1330" t="s">
        <v>3219</v>
      </c>
      <c r="C1330" s="60"/>
      <c r="D1330" t="s">
        <v>2945</v>
      </c>
      <c r="E1330" s="47" t="s">
        <v>3041</v>
      </c>
      <c r="G1330" s="45"/>
      <c r="H1330" s="45"/>
      <c r="J1330">
        <f t="shared" si="173"/>
        <v>2022</v>
      </c>
      <c r="BL1330">
        <v>2022</v>
      </c>
    </row>
    <row r="1331" spans="1:64" ht="15" customHeight="1" x14ac:dyDescent="0.25">
      <c r="A1331" t="s">
        <v>3219</v>
      </c>
      <c r="C1331" s="60"/>
      <c r="D1331" t="s">
        <v>2947</v>
      </c>
      <c r="E1331" s="47" t="s">
        <v>3042</v>
      </c>
      <c r="G1331" s="45"/>
      <c r="H1331" s="45"/>
      <c r="J1331">
        <f t="shared" si="173"/>
        <v>2022</v>
      </c>
      <c r="BL1331">
        <v>2022</v>
      </c>
    </row>
    <row r="1332" spans="1:64" ht="15" customHeight="1" x14ac:dyDescent="0.25">
      <c r="A1332" t="s">
        <v>3219</v>
      </c>
      <c r="C1332" s="60"/>
      <c r="D1332" t="s">
        <v>2949</v>
      </c>
      <c r="E1332" s="47" t="s">
        <v>3043</v>
      </c>
      <c r="F1332" s="7" t="s">
        <v>1303</v>
      </c>
      <c r="G1332" s="45"/>
      <c r="H1332" s="45"/>
      <c r="J1332">
        <f t="shared" si="173"/>
        <v>2022</v>
      </c>
      <c r="BL1332">
        <v>2022</v>
      </c>
    </row>
    <row r="1333" spans="1:64" ht="15" customHeight="1" x14ac:dyDescent="0.25">
      <c r="A1333" t="s">
        <v>3219</v>
      </c>
      <c r="C1333" s="60"/>
      <c r="D1333" t="s">
        <v>2927</v>
      </c>
      <c r="E1333" s="47" t="s">
        <v>3044</v>
      </c>
      <c r="F1333" s="7" t="s">
        <v>1303</v>
      </c>
      <c r="G1333" s="45"/>
      <c r="H1333" s="45"/>
      <c r="J1333">
        <f t="shared" si="173"/>
        <v>2022</v>
      </c>
      <c r="BL1333">
        <v>2022</v>
      </c>
    </row>
    <row r="1334" spans="1:64" ht="15" customHeight="1" x14ac:dyDescent="0.25">
      <c r="A1334" t="s">
        <v>3219</v>
      </c>
      <c r="C1334" s="60"/>
      <c r="D1334" t="s">
        <v>2953</v>
      </c>
      <c r="E1334" s="47" t="s">
        <v>3045</v>
      </c>
      <c r="G1334" s="45"/>
      <c r="H1334" s="45"/>
      <c r="J1334">
        <f t="shared" si="173"/>
        <v>2022</v>
      </c>
      <c r="BL1334">
        <v>2022</v>
      </c>
    </row>
    <row r="1335" spans="1:64" ht="15" customHeight="1" x14ac:dyDescent="0.25">
      <c r="A1335" t="s">
        <v>3219</v>
      </c>
      <c r="C1335" s="60"/>
      <c r="D1335" t="s">
        <v>2955</v>
      </c>
      <c r="E1335" s="47" t="s">
        <v>2956</v>
      </c>
      <c r="G1335" s="45"/>
      <c r="H1335" s="45"/>
      <c r="J1335">
        <f t="shared" si="173"/>
        <v>2022</v>
      </c>
      <c r="BL1335">
        <v>2022</v>
      </c>
    </row>
    <row r="1336" spans="1:64" ht="15" customHeight="1" x14ac:dyDescent="0.25">
      <c r="A1336" t="s">
        <v>3219</v>
      </c>
      <c r="C1336" s="60"/>
      <c r="D1336" t="s">
        <v>2957</v>
      </c>
      <c r="E1336" s="47" t="s">
        <v>3046</v>
      </c>
      <c r="G1336" s="45"/>
      <c r="H1336" s="45"/>
      <c r="J1336">
        <f t="shared" si="173"/>
        <v>2022</v>
      </c>
      <c r="BL1336">
        <v>2022</v>
      </c>
    </row>
    <row r="1337" spans="1:64" ht="15" customHeight="1" x14ac:dyDescent="0.25">
      <c r="A1337" t="s">
        <v>3219</v>
      </c>
      <c r="C1337" s="60"/>
      <c r="D1337" t="s">
        <v>2961</v>
      </c>
      <c r="E1337" s="47" t="s">
        <v>3047</v>
      </c>
      <c r="G1337" s="45"/>
      <c r="H1337" s="45"/>
      <c r="J1337">
        <f t="shared" si="173"/>
        <v>2022</v>
      </c>
      <c r="BL1337">
        <v>2022</v>
      </c>
    </row>
    <row r="1338" spans="1:64" ht="15" customHeight="1" x14ac:dyDescent="0.25">
      <c r="A1338" t="s">
        <v>3219</v>
      </c>
      <c r="C1338" s="60"/>
      <c r="D1338" t="s">
        <v>2963</v>
      </c>
      <c r="E1338" s="47" t="s">
        <v>1142</v>
      </c>
      <c r="G1338" s="45"/>
      <c r="H1338" s="45"/>
      <c r="J1338">
        <f t="shared" si="173"/>
        <v>2022</v>
      </c>
      <c r="BL1338">
        <v>2022</v>
      </c>
    </row>
    <row r="1339" spans="1:64" ht="15" customHeight="1" x14ac:dyDescent="0.25">
      <c r="A1339" t="s">
        <v>3219</v>
      </c>
      <c r="C1339" s="60"/>
      <c r="D1339" t="s">
        <v>2965</v>
      </c>
      <c r="E1339" s="47" t="s">
        <v>3048</v>
      </c>
      <c r="G1339" s="45"/>
      <c r="H1339" s="45"/>
      <c r="J1339">
        <f t="shared" si="173"/>
        <v>2022</v>
      </c>
      <c r="BL1339">
        <v>2022</v>
      </c>
    </row>
    <row r="1340" spans="1:64" ht="15" customHeight="1" x14ac:dyDescent="0.25">
      <c r="A1340" t="s">
        <v>3219</v>
      </c>
      <c r="C1340" s="60"/>
      <c r="D1340" t="s">
        <v>2967</v>
      </c>
      <c r="E1340" s="47" t="s">
        <v>3049</v>
      </c>
      <c r="G1340" s="45"/>
      <c r="H1340" s="45"/>
      <c r="J1340">
        <f t="shared" si="173"/>
        <v>2022</v>
      </c>
      <c r="BL1340">
        <v>2022</v>
      </c>
    </row>
    <row r="1341" spans="1:64" ht="15" customHeight="1" x14ac:dyDescent="0.25">
      <c r="A1341" t="s">
        <v>3219</v>
      </c>
      <c r="C1341" s="60"/>
      <c r="D1341" t="s">
        <v>2969</v>
      </c>
      <c r="E1341" s="47" t="s">
        <v>3050</v>
      </c>
      <c r="G1341" s="45"/>
      <c r="H1341" s="45"/>
      <c r="J1341">
        <f t="shared" si="173"/>
        <v>2022</v>
      </c>
      <c r="BL1341">
        <v>2022</v>
      </c>
    </row>
    <row r="1342" spans="1:64" ht="15" customHeight="1" x14ac:dyDescent="0.25">
      <c r="A1342" t="s">
        <v>3219</v>
      </c>
      <c r="C1342" s="60"/>
      <c r="D1342" t="s">
        <v>2971</v>
      </c>
      <c r="E1342" s="47" t="s">
        <v>3051</v>
      </c>
      <c r="G1342" s="45"/>
      <c r="H1342" s="45"/>
      <c r="J1342">
        <f t="shared" si="173"/>
        <v>2022</v>
      </c>
      <c r="BL1342">
        <v>2022</v>
      </c>
    </row>
    <row r="1343" spans="1:64" ht="15" customHeight="1" x14ac:dyDescent="0.25">
      <c r="A1343" t="s">
        <v>3219</v>
      </c>
      <c r="C1343" s="60"/>
      <c r="D1343" t="s">
        <v>2973</v>
      </c>
      <c r="E1343" s="47" t="s">
        <v>184</v>
      </c>
      <c r="G1343" s="45"/>
      <c r="H1343" s="45"/>
      <c r="J1343">
        <f t="shared" si="173"/>
        <v>2022</v>
      </c>
      <c r="BL1343">
        <v>2022</v>
      </c>
    </row>
    <row r="1344" spans="1:64" ht="15" customHeight="1" x14ac:dyDescent="0.25">
      <c r="A1344" t="s">
        <v>3219</v>
      </c>
      <c r="C1344" s="60"/>
      <c r="D1344" t="s">
        <v>3052</v>
      </c>
      <c r="E1344" s="47" t="s">
        <v>3053</v>
      </c>
      <c r="G1344" s="45"/>
      <c r="H1344" s="45"/>
      <c r="J1344">
        <f t="shared" si="173"/>
        <v>2022</v>
      </c>
      <c r="BL1344">
        <v>2022</v>
      </c>
    </row>
    <row r="1345" spans="1:64" ht="15" customHeight="1" x14ac:dyDescent="0.25">
      <c r="A1345" t="s">
        <v>3219</v>
      </c>
      <c r="C1345" s="60"/>
      <c r="D1345" t="s">
        <v>3054</v>
      </c>
      <c r="E1345" s="47" t="s">
        <v>1130</v>
      </c>
      <c r="G1345" s="45"/>
      <c r="H1345" s="45"/>
      <c r="J1345">
        <f t="shared" si="173"/>
        <v>2022</v>
      </c>
      <c r="BL1345">
        <v>2022</v>
      </c>
    </row>
    <row r="1346" spans="1:64" ht="15" customHeight="1" x14ac:dyDescent="0.25">
      <c r="A1346" t="s">
        <v>3219</v>
      </c>
      <c r="C1346" s="60"/>
      <c r="D1346" t="s">
        <v>2975</v>
      </c>
      <c r="E1346" s="47" t="s">
        <v>3055</v>
      </c>
      <c r="G1346" s="45"/>
      <c r="H1346" s="45"/>
      <c r="J1346">
        <f t="shared" si="173"/>
        <v>2022</v>
      </c>
      <c r="BL1346">
        <v>2022</v>
      </c>
    </row>
    <row r="1347" spans="1:64" ht="15" customHeight="1" x14ac:dyDescent="0.25">
      <c r="A1347" t="s">
        <v>3219</v>
      </c>
      <c r="C1347" s="60"/>
      <c r="D1347" t="s">
        <v>21</v>
      </c>
      <c r="E1347" s="47" t="s">
        <v>2941</v>
      </c>
      <c r="F1347" s="7" t="s">
        <v>1303</v>
      </c>
      <c r="G1347" s="45"/>
      <c r="H1347" s="45"/>
      <c r="J1347">
        <f>MAX(L1347:BT1347)</f>
        <v>2022</v>
      </c>
      <c r="BL1347">
        <v>2022</v>
      </c>
    </row>
    <row r="1348" spans="1:64" ht="15" customHeight="1" x14ac:dyDescent="0.25">
      <c r="A1348" t="s">
        <v>3219</v>
      </c>
      <c r="C1348" s="60"/>
      <c r="D1348" t="s">
        <v>3056</v>
      </c>
      <c r="E1348" s="47" t="s">
        <v>3057</v>
      </c>
      <c r="G1348" s="45"/>
      <c r="H1348" s="45"/>
      <c r="J1348">
        <f t="shared" si="173"/>
        <v>2022</v>
      </c>
      <c r="BL1348">
        <v>2022</v>
      </c>
    </row>
    <row r="1349" spans="1:64" ht="15" customHeight="1" x14ac:dyDescent="0.25">
      <c r="A1349" t="s">
        <v>3219</v>
      </c>
      <c r="C1349" s="60"/>
      <c r="D1349" t="s">
        <v>2977</v>
      </c>
      <c r="E1349" s="47" t="s">
        <v>3058</v>
      </c>
      <c r="G1349" s="45"/>
      <c r="H1349" s="45"/>
      <c r="J1349">
        <f t="shared" si="173"/>
        <v>2022</v>
      </c>
      <c r="BL1349">
        <v>2022</v>
      </c>
    </row>
    <row r="1350" spans="1:64" ht="15" customHeight="1" x14ac:dyDescent="0.25">
      <c r="A1350" t="s">
        <v>3219</v>
      </c>
      <c r="C1350" s="60"/>
      <c r="D1350" t="s">
        <v>2979</v>
      </c>
      <c r="E1350" s="47" t="s">
        <v>2980</v>
      </c>
      <c r="G1350" s="45"/>
      <c r="H1350" s="45"/>
      <c r="J1350">
        <f t="shared" si="173"/>
        <v>2022</v>
      </c>
      <c r="BL1350">
        <v>2022</v>
      </c>
    </row>
    <row r="1351" spans="1:64" ht="15" customHeight="1" x14ac:dyDescent="0.25">
      <c r="A1351" t="s">
        <v>3219</v>
      </c>
      <c r="C1351" s="60"/>
      <c r="D1351" t="s">
        <v>2981</v>
      </c>
      <c r="E1351" s="47" t="s">
        <v>2982</v>
      </c>
      <c r="G1351" s="45"/>
      <c r="H1351" s="45"/>
      <c r="J1351">
        <f t="shared" si="173"/>
        <v>2022</v>
      </c>
      <c r="BL1351">
        <v>2022</v>
      </c>
    </row>
    <row r="1352" spans="1:64" ht="15" customHeight="1" x14ac:dyDescent="0.25">
      <c r="A1352" t="s">
        <v>3219</v>
      </c>
      <c r="C1352" s="60"/>
      <c r="D1352" t="s">
        <v>2983</v>
      </c>
      <c r="E1352" s="47" t="s">
        <v>3059</v>
      </c>
      <c r="G1352" s="45"/>
      <c r="H1352" s="45"/>
      <c r="J1352">
        <f t="shared" si="173"/>
        <v>2022</v>
      </c>
      <c r="BL1352">
        <v>2022</v>
      </c>
    </row>
    <row r="1353" spans="1:64" ht="15" customHeight="1" x14ac:dyDescent="0.25">
      <c r="A1353" t="s">
        <v>3219</v>
      </c>
      <c r="C1353" s="60"/>
      <c r="D1353" t="s">
        <v>2985</v>
      </c>
      <c r="E1353" s="47" t="s">
        <v>3060</v>
      </c>
      <c r="G1353" s="45"/>
      <c r="H1353" s="45"/>
      <c r="J1353">
        <f t="shared" si="173"/>
        <v>2022</v>
      </c>
      <c r="BL1353">
        <v>2022</v>
      </c>
    </row>
    <row r="1354" spans="1:64" ht="15" customHeight="1" x14ac:dyDescent="0.25">
      <c r="A1354" t="s">
        <v>3219</v>
      </c>
      <c r="C1354" s="60"/>
      <c r="D1354" t="s">
        <v>2987</v>
      </c>
      <c r="E1354" s="47" t="s">
        <v>3061</v>
      </c>
      <c r="G1354" s="45"/>
      <c r="H1354" s="45"/>
      <c r="J1354">
        <f t="shared" si="173"/>
        <v>2022</v>
      </c>
      <c r="BL1354">
        <v>2022</v>
      </c>
    </row>
    <row r="1355" spans="1:64" ht="15" customHeight="1" x14ac:dyDescent="0.25">
      <c r="A1355" t="s">
        <v>3219</v>
      </c>
      <c r="C1355" s="60"/>
      <c r="D1355" t="s">
        <v>2989</v>
      </c>
      <c r="E1355" s="47" t="s">
        <v>3062</v>
      </c>
      <c r="G1355" s="45"/>
      <c r="H1355" s="45"/>
      <c r="J1355">
        <f t="shared" si="173"/>
        <v>2022</v>
      </c>
      <c r="BL1355">
        <v>2022</v>
      </c>
    </row>
    <row r="1356" spans="1:64" ht="15" customHeight="1" x14ac:dyDescent="0.25">
      <c r="A1356" t="s">
        <v>3219</v>
      </c>
      <c r="C1356" s="60"/>
      <c r="D1356" t="s">
        <v>2991</v>
      </c>
      <c r="E1356" s="47" t="s">
        <v>3063</v>
      </c>
      <c r="G1356" s="45"/>
      <c r="H1356" s="45"/>
      <c r="J1356">
        <f t="shared" si="173"/>
        <v>2022</v>
      </c>
      <c r="BL1356">
        <v>2022</v>
      </c>
    </row>
    <row r="1357" spans="1:64" ht="15" customHeight="1" x14ac:dyDescent="0.25">
      <c r="A1357" t="s">
        <v>3219</v>
      </c>
      <c r="C1357" s="60"/>
      <c r="D1357" t="s">
        <v>2993</v>
      </c>
      <c r="E1357" s="47" t="s">
        <v>3064</v>
      </c>
      <c r="G1357" s="45"/>
      <c r="H1357" s="45"/>
      <c r="J1357">
        <f t="shared" si="173"/>
        <v>2022</v>
      </c>
      <c r="BL1357">
        <v>2022</v>
      </c>
    </row>
    <row r="1358" spans="1:64" ht="15" customHeight="1" x14ac:dyDescent="0.25">
      <c r="A1358" t="s">
        <v>3219</v>
      </c>
      <c r="C1358" s="60"/>
      <c r="D1358" t="s">
        <v>2995</v>
      </c>
      <c r="E1358" s="47" t="s">
        <v>3065</v>
      </c>
      <c r="G1358" s="45"/>
      <c r="H1358" s="45"/>
      <c r="J1358">
        <f t="shared" si="173"/>
        <v>2022</v>
      </c>
      <c r="BL1358">
        <v>2022</v>
      </c>
    </row>
    <row r="1359" spans="1:64" ht="15" customHeight="1" x14ac:dyDescent="0.25">
      <c r="A1359" t="s">
        <v>3219</v>
      </c>
      <c r="C1359" s="60"/>
      <c r="D1359" t="s">
        <v>2997</v>
      </c>
      <c r="E1359" s="47" t="s">
        <v>3066</v>
      </c>
      <c r="G1359" s="45"/>
      <c r="H1359" s="45"/>
      <c r="J1359">
        <f t="shared" si="173"/>
        <v>2022</v>
      </c>
      <c r="BL1359">
        <v>2022</v>
      </c>
    </row>
    <row r="1360" spans="1:64" ht="15" customHeight="1" x14ac:dyDescent="0.25">
      <c r="A1360" t="s">
        <v>3219</v>
      </c>
      <c r="C1360" s="60"/>
      <c r="D1360" t="s">
        <v>2999</v>
      </c>
      <c r="E1360" s="47" t="s">
        <v>3067</v>
      </c>
      <c r="G1360" s="45"/>
      <c r="H1360" s="45"/>
      <c r="J1360">
        <f t="shared" si="173"/>
        <v>2022</v>
      </c>
      <c r="BL1360">
        <v>2022</v>
      </c>
    </row>
    <row r="1361" spans="1:64" ht="15" customHeight="1" x14ac:dyDescent="0.25">
      <c r="A1361" t="s">
        <v>3219</v>
      </c>
      <c r="C1361" s="60"/>
      <c r="D1361" t="s">
        <v>3001</v>
      </c>
      <c r="E1361" s="47" t="s">
        <v>3068</v>
      </c>
      <c r="G1361" s="45"/>
      <c r="H1361" s="45"/>
      <c r="J1361">
        <f t="shared" si="173"/>
        <v>2022</v>
      </c>
      <c r="BL1361">
        <v>2022</v>
      </c>
    </row>
    <row r="1362" spans="1:64" ht="15" customHeight="1" x14ac:dyDescent="0.25">
      <c r="A1362" t="s">
        <v>3219</v>
      </c>
      <c r="C1362" s="60"/>
      <c r="D1362" t="s">
        <v>3003</v>
      </c>
      <c r="E1362" s="47" t="s">
        <v>3004</v>
      </c>
      <c r="G1362" s="45"/>
      <c r="H1362" s="45"/>
      <c r="J1362">
        <f t="shared" si="173"/>
        <v>2022</v>
      </c>
      <c r="BL1362">
        <v>2022</v>
      </c>
    </row>
    <row r="1363" spans="1:64" ht="15" customHeight="1" x14ac:dyDescent="0.25">
      <c r="A1363" t="s">
        <v>3219</v>
      </c>
      <c r="C1363" s="60"/>
      <c r="D1363" t="s">
        <v>3005</v>
      </c>
      <c r="E1363" s="47" t="s">
        <v>3069</v>
      </c>
      <c r="G1363" s="45"/>
      <c r="H1363" s="45"/>
      <c r="J1363">
        <f t="shared" si="173"/>
        <v>2022</v>
      </c>
      <c r="BL1363">
        <v>2022</v>
      </c>
    </row>
    <row r="1364" spans="1:64" ht="15" customHeight="1" x14ac:dyDescent="0.25">
      <c r="A1364" t="s">
        <v>3219</v>
      </c>
      <c r="C1364" s="60"/>
      <c r="D1364" t="s">
        <v>3070</v>
      </c>
      <c r="E1364" s="47" t="s">
        <v>3071</v>
      </c>
      <c r="G1364" s="45"/>
      <c r="H1364" s="45"/>
      <c r="J1364">
        <f t="shared" si="173"/>
        <v>2022</v>
      </c>
      <c r="BL1364">
        <v>2022</v>
      </c>
    </row>
    <row r="1365" spans="1:64" ht="15" customHeight="1" x14ac:dyDescent="0.25">
      <c r="A1365" t="s">
        <v>3219</v>
      </c>
      <c r="C1365" s="60"/>
      <c r="D1365" t="s">
        <v>3007</v>
      </c>
      <c r="E1365" s="47" t="s">
        <v>3008</v>
      </c>
      <c r="G1365" s="45"/>
      <c r="H1365" s="45"/>
      <c r="J1365">
        <f t="shared" si="173"/>
        <v>2022</v>
      </c>
      <c r="BL1365">
        <v>2022</v>
      </c>
    </row>
    <row r="1366" spans="1:64" ht="15" customHeight="1" x14ac:dyDescent="0.25">
      <c r="A1366" t="s">
        <v>3219</v>
      </c>
      <c r="C1366" s="60"/>
      <c r="D1366" t="s">
        <v>3009</v>
      </c>
      <c r="E1366" s="47" t="s">
        <v>3072</v>
      </c>
      <c r="G1366" s="45"/>
      <c r="H1366" s="45"/>
      <c r="J1366">
        <f t="shared" si="173"/>
        <v>2022</v>
      </c>
      <c r="BL1366">
        <v>2022</v>
      </c>
    </row>
    <row r="1367" spans="1:64" ht="15" customHeight="1" x14ac:dyDescent="0.25">
      <c r="A1367" t="s">
        <v>3219</v>
      </c>
      <c r="C1367" s="60"/>
      <c r="D1367" t="s">
        <v>3011</v>
      </c>
      <c r="E1367" s="47" t="s">
        <v>3073</v>
      </c>
      <c r="G1367" s="45"/>
      <c r="H1367" s="45"/>
      <c r="J1367">
        <f t="shared" si="173"/>
        <v>2022</v>
      </c>
      <c r="BL1367">
        <v>2022</v>
      </c>
    </row>
    <row r="1368" spans="1:64" ht="15" customHeight="1" x14ac:dyDescent="0.25">
      <c r="A1368" t="s">
        <v>3219</v>
      </c>
      <c r="C1368" s="60"/>
      <c r="D1368" t="s">
        <v>3013</v>
      </c>
      <c r="E1368" s="47" t="s">
        <v>3074</v>
      </c>
      <c r="G1368" s="45"/>
      <c r="H1368" s="45"/>
      <c r="J1368">
        <f t="shared" si="173"/>
        <v>2022</v>
      </c>
      <c r="BL1368">
        <v>2022</v>
      </c>
    </row>
    <row r="1369" spans="1:64" ht="15" customHeight="1" x14ac:dyDescent="0.25">
      <c r="C1369" s="63"/>
      <c r="E1369" s="47"/>
      <c r="G1369" s="45"/>
      <c r="H1369" s="45"/>
    </row>
    <row r="1370" spans="1:64" ht="15" customHeight="1" x14ac:dyDescent="0.25">
      <c r="A1370" t="s">
        <v>3411</v>
      </c>
      <c r="B1370" s="1" t="str">
        <f>A1370&amp;J1370</f>
        <v>LPRF_KONTAKTLOKATIONER2022</v>
      </c>
      <c r="C1370" s="74"/>
      <c r="D1370" t="s">
        <v>2943</v>
      </c>
      <c r="E1370" s="67" t="s">
        <v>3040</v>
      </c>
      <c r="G1370" s="45"/>
      <c r="H1370" s="45"/>
      <c r="J1370">
        <f t="shared" si="173"/>
        <v>2022</v>
      </c>
      <c r="BL1370">
        <v>2022</v>
      </c>
    </row>
    <row r="1371" spans="1:64" ht="15" customHeight="1" x14ac:dyDescent="0.25">
      <c r="A1371" t="s">
        <v>3411</v>
      </c>
      <c r="C1371" s="75"/>
      <c r="D1371" t="s">
        <v>2945</v>
      </c>
      <c r="E1371" s="67" t="s">
        <v>3415</v>
      </c>
      <c r="G1371" s="45"/>
      <c r="H1371" s="45"/>
      <c r="J1371">
        <f t="shared" si="173"/>
        <v>2022</v>
      </c>
      <c r="BL1371">
        <v>2022</v>
      </c>
    </row>
    <row r="1372" spans="1:64" ht="15" customHeight="1" x14ac:dyDescent="0.25">
      <c r="A1372" t="s">
        <v>3411</v>
      </c>
      <c r="C1372" s="75"/>
      <c r="D1372" t="s">
        <v>2947</v>
      </c>
      <c r="E1372" s="67" t="s">
        <v>3416</v>
      </c>
      <c r="G1372" s="45"/>
      <c r="H1372" s="45"/>
      <c r="J1372">
        <f t="shared" si="173"/>
        <v>2022</v>
      </c>
      <c r="BL1372">
        <v>2022</v>
      </c>
    </row>
    <row r="1373" spans="1:64" ht="15" customHeight="1" x14ac:dyDescent="0.25">
      <c r="A1373" t="s">
        <v>3411</v>
      </c>
      <c r="C1373" s="75"/>
      <c r="D1373" t="s">
        <v>2927</v>
      </c>
      <c r="E1373" s="67" t="s">
        <v>3417</v>
      </c>
      <c r="G1373" s="45"/>
      <c r="H1373" s="45"/>
      <c r="J1373">
        <f t="shared" si="173"/>
        <v>2022</v>
      </c>
      <c r="BL1373">
        <v>2022</v>
      </c>
    </row>
    <row r="1374" spans="1:64" ht="15" customHeight="1" x14ac:dyDescent="0.25">
      <c r="A1374" t="s">
        <v>3411</v>
      </c>
      <c r="C1374" s="75"/>
      <c r="D1374" t="s">
        <v>3413</v>
      </c>
      <c r="E1374" s="47" t="s">
        <v>3418</v>
      </c>
      <c r="G1374" s="45"/>
      <c r="H1374" s="45"/>
      <c r="J1374">
        <f t="shared" si="173"/>
        <v>2022</v>
      </c>
      <c r="BL1374">
        <v>2022</v>
      </c>
    </row>
    <row r="1375" spans="1:64" ht="15" customHeight="1" x14ac:dyDescent="0.25">
      <c r="A1375" t="s">
        <v>3411</v>
      </c>
      <c r="C1375" s="75"/>
      <c r="D1375" t="s">
        <v>3414</v>
      </c>
      <c r="E1375" s="47" t="s">
        <v>3419</v>
      </c>
      <c r="G1375" s="45"/>
      <c r="H1375" s="45"/>
      <c r="J1375">
        <f t="shared" si="173"/>
        <v>2022</v>
      </c>
      <c r="BL1375">
        <v>2022</v>
      </c>
    </row>
    <row r="1376" spans="1:64" ht="15" customHeight="1" x14ac:dyDescent="0.25">
      <c r="A1376" t="s">
        <v>3411</v>
      </c>
      <c r="C1376" s="75"/>
      <c r="D1376" t="s">
        <v>3099</v>
      </c>
      <c r="E1376" s="47" t="s">
        <v>3420</v>
      </c>
      <c r="G1376" s="45"/>
      <c r="H1376" s="45"/>
      <c r="J1376">
        <f t="shared" si="173"/>
        <v>2022</v>
      </c>
      <c r="BL1376">
        <v>2022</v>
      </c>
    </row>
    <row r="1377" spans="1:64" ht="15" customHeight="1" x14ac:dyDescent="0.25">
      <c r="A1377" t="s">
        <v>3411</v>
      </c>
      <c r="C1377" s="75"/>
      <c r="D1377" t="s">
        <v>3121</v>
      </c>
      <c r="E1377" s="47" t="s">
        <v>3421</v>
      </c>
      <c r="G1377" s="45"/>
      <c r="H1377" s="45"/>
      <c r="J1377">
        <f t="shared" si="173"/>
        <v>2022</v>
      </c>
      <c r="BL1377">
        <v>2022</v>
      </c>
    </row>
    <row r="1378" spans="1:64" ht="15" customHeight="1" x14ac:dyDescent="0.25">
      <c r="A1378" t="s">
        <v>3411</v>
      </c>
      <c r="C1378" s="75"/>
      <c r="D1378" t="s">
        <v>3123</v>
      </c>
      <c r="E1378" s="47" t="s">
        <v>3422</v>
      </c>
      <c r="G1378" s="45"/>
      <c r="H1378" s="45"/>
      <c r="J1378">
        <f t="shared" si="173"/>
        <v>2022</v>
      </c>
      <c r="BL1378">
        <v>2022</v>
      </c>
    </row>
    <row r="1379" spans="1:64" ht="15" customHeight="1" x14ac:dyDescent="0.25">
      <c r="A1379" t="s">
        <v>3411</v>
      </c>
      <c r="C1379" s="75"/>
      <c r="D1379" t="s">
        <v>3125</v>
      </c>
      <c r="E1379" s="47" t="s">
        <v>3423</v>
      </c>
      <c r="G1379" s="45"/>
      <c r="H1379" s="45"/>
      <c r="J1379">
        <f t="shared" si="173"/>
        <v>2022</v>
      </c>
      <c r="BL1379">
        <v>2022</v>
      </c>
    </row>
    <row r="1380" spans="1:64" ht="15" customHeight="1" x14ac:dyDescent="0.25">
      <c r="A1380" t="s">
        <v>3411</v>
      </c>
      <c r="C1380" s="75"/>
      <c r="D1380" t="s">
        <v>3127</v>
      </c>
      <c r="E1380" s="47" t="s">
        <v>3424</v>
      </c>
      <c r="G1380" s="45"/>
      <c r="H1380" s="45"/>
      <c r="J1380">
        <f t="shared" si="173"/>
        <v>2022</v>
      </c>
      <c r="BL1380">
        <v>2022</v>
      </c>
    </row>
    <row r="1381" spans="1:64" ht="15" customHeight="1" x14ac:dyDescent="0.25">
      <c r="A1381" t="s">
        <v>3411</v>
      </c>
      <c r="C1381" s="75"/>
      <c r="D1381" t="s">
        <v>3129</v>
      </c>
      <c r="E1381" s="47" t="s">
        <v>3425</v>
      </c>
      <c r="G1381" s="45"/>
      <c r="H1381" s="45"/>
      <c r="J1381">
        <f t="shared" si="173"/>
        <v>2022</v>
      </c>
      <c r="BL1381">
        <v>2022</v>
      </c>
    </row>
    <row r="1382" spans="1:64" ht="15" customHeight="1" x14ac:dyDescent="0.25">
      <c r="A1382" t="s">
        <v>3411</v>
      </c>
      <c r="C1382" s="75"/>
      <c r="D1382" t="s">
        <v>3009</v>
      </c>
      <c r="E1382" s="47" t="s">
        <v>3072</v>
      </c>
      <c r="G1382" s="45"/>
      <c r="H1382" s="45"/>
      <c r="J1382">
        <f t="shared" si="173"/>
        <v>2022</v>
      </c>
      <c r="BL1382">
        <v>2022</v>
      </c>
    </row>
    <row r="1383" spans="1:64" ht="15" customHeight="1" x14ac:dyDescent="0.25">
      <c r="A1383" t="s">
        <v>3411</v>
      </c>
      <c r="C1383" s="75"/>
      <c r="D1383" t="s">
        <v>3011</v>
      </c>
      <c r="E1383" s="47" t="s">
        <v>3426</v>
      </c>
      <c r="G1383" s="45"/>
      <c r="H1383" s="45"/>
      <c r="J1383">
        <f t="shared" si="173"/>
        <v>2022</v>
      </c>
      <c r="BL1383">
        <v>2022</v>
      </c>
    </row>
    <row r="1384" spans="1:64" ht="15" customHeight="1" x14ac:dyDescent="0.25">
      <c r="A1384" t="s">
        <v>3411</v>
      </c>
      <c r="C1384" s="76"/>
      <c r="D1384" t="s">
        <v>3013</v>
      </c>
      <c r="E1384" s="47" t="s">
        <v>3427</v>
      </c>
      <c r="G1384" s="45"/>
      <c r="H1384" s="45"/>
      <c r="J1384">
        <f t="shared" si="173"/>
        <v>2022</v>
      </c>
      <c r="BL1384">
        <v>2022</v>
      </c>
    </row>
    <row r="1385" spans="1:64" ht="15" customHeight="1" x14ac:dyDescent="0.25">
      <c r="C1385" s="63"/>
      <c r="E1385" s="47"/>
      <c r="G1385" s="45"/>
      <c r="H1385" s="45"/>
    </row>
    <row r="1386" spans="1:64" ht="15" customHeight="1" x14ac:dyDescent="0.25">
      <c r="A1386" t="s">
        <v>3220</v>
      </c>
      <c r="B1386" s="1" t="str">
        <f>A1386&amp;J1386</f>
        <v>LPR_F_MORBARNFORLOEB2022</v>
      </c>
      <c r="C1386" s="77"/>
      <c r="D1386" t="s">
        <v>3075</v>
      </c>
      <c r="E1386" s="47" t="s">
        <v>3076</v>
      </c>
      <c r="F1386" s="7" t="s">
        <v>1303</v>
      </c>
      <c r="G1386" s="45"/>
      <c r="H1386" s="45"/>
      <c r="J1386">
        <f t="shared" ref="J1386:J1403" si="174">MAX(L1386:BT1386)</f>
        <v>2022</v>
      </c>
      <c r="BL1386">
        <v>2022</v>
      </c>
    </row>
    <row r="1387" spans="1:64" ht="15" customHeight="1" x14ac:dyDescent="0.25">
      <c r="A1387" t="s">
        <v>3220</v>
      </c>
      <c r="C1387" s="77"/>
      <c r="D1387" t="s">
        <v>3077</v>
      </c>
      <c r="E1387" s="47" t="s">
        <v>3078</v>
      </c>
      <c r="F1387" s="7" t="s">
        <v>1303</v>
      </c>
      <c r="G1387" s="45"/>
      <c r="H1387" s="45"/>
      <c r="J1387">
        <f t="shared" si="174"/>
        <v>2022</v>
      </c>
      <c r="BL1387">
        <v>2022</v>
      </c>
    </row>
    <row r="1388" spans="1:64" ht="15" customHeight="1" x14ac:dyDescent="0.25">
      <c r="A1388" t="s">
        <v>3220</v>
      </c>
      <c r="C1388" s="77"/>
      <c r="D1388" t="s">
        <v>3079</v>
      </c>
      <c r="E1388" s="47" t="s">
        <v>3080</v>
      </c>
      <c r="G1388" s="45"/>
      <c r="H1388" s="45"/>
      <c r="J1388">
        <f t="shared" si="174"/>
        <v>2022</v>
      </c>
      <c r="BL1388">
        <v>2022</v>
      </c>
    </row>
    <row r="1389" spans="1:64" ht="15" customHeight="1" x14ac:dyDescent="0.25">
      <c r="A1389" t="s">
        <v>3220</v>
      </c>
      <c r="C1389" s="77"/>
      <c r="D1389" t="s">
        <v>3081</v>
      </c>
      <c r="E1389" s="47" t="s">
        <v>3082</v>
      </c>
      <c r="F1389" s="7" t="s">
        <v>1303</v>
      </c>
      <c r="G1389" s="45"/>
      <c r="H1389" s="45"/>
      <c r="J1389">
        <f t="shared" si="174"/>
        <v>2022</v>
      </c>
      <c r="BL1389">
        <v>2022</v>
      </c>
    </row>
    <row r="1390" spans="1:64" ht="15" customHeight="1" x14ac:dyDescent="0.25">
      <c r="A1390" t="s">
        <v>3220</v>
      </c>
      <c r="C1390" s="77"/>
      <c r="D1390" t="s">
        <v>3083</v>
      </c>
      <c r="E1390" s="47" t="s">
        <v>3084</v>
      </c>
      <c r="F1390" s="7" t="s">
        <v>1303</v>
      </c>
      <c r="G1390" s="45"/>
      <c r="H1390" s="45"/>
      <c r="J1390">
        <f t="shared" si="174"/>
        <v>2022</v>
      </c>
      <c r="BL1390">
        <v>2022</v>
      </c>
    </row>
    <row r="1391" spans="1:64" ht="15" customHeight="1" x14ac:dyDescent="0.25">
      <c r="A1391" t="s">
        <v>3220</v>
      </c>
      <c r="C1391" s="77"/>
      <c r="D1391" t="s">
        <v>3085</v>
      </c>
      <c r="E1391" s="47" t="s">
        <v>3086</v>
      </c>
      <c r="F1391" s="7" t="s">
        <v>1303</v>
      </c>
      <c r="G1391" s="45"/>
      <c r="H1391" s="45"/>
      <c r="J1391">
        <f t="shared" si="174"/>
        <v>2022</v>
      </c>
      <c r="BL1391">
        <v>2022</v>
      </c>
    </row>
    <row r="1392" spans="1:64" ht="15" customHeight="1" x14ac:dyDescent="0.25">
      <c r="A1392" t="s">
        <v>3220</v>
      </c>
      <c r="C1392" s="77"/>
      <c r="D1392" t="s">
        <v>3087</v>
      </c>
      <c r="E1392" s="47" t="s">
        <v>3088</v>
      </c>
      <c r="G1392" s="45"/>
      <c r="H1392" s="45"/>
      <c r="J1392">
        <f t="shared" si="174"/>
        <v>2022</v>
      </c>
      <c r="BL1392">
        <v>2022</v>
      </c>
    </row>
    <row r="1393" spans="1:64" ht="15" customHeight="1" x14ac:dyDescent="0.25">
      <c r="A1393" t="s">
        <v>3220</v>
      </c>
      <c r="C1393" s="77"/>
      <c r="D1393" t="s">
        <v>3089</v>
      </c>
      <c r="E1393" s="47" t="s">
        <v>3090</v>
      </c>
      <c r="G1393" s="45"/>
      <c r="H1393" s="45"/>
      <c r="J1393">
        <f t="shared" si="174"/>
        <v>2022</v>
      </c>
      <c r="BL1393">
        <v>2022</v>
      </c>
    </row>
    <row r="1394" spans="1:64" ht="15" customHeight="1" x14ac:dyDescent="0.25">
      <c r="A1394" t="s">
        <v>3220</v>
      </c>
      <c r="C1394" s="77"/>
      <c r="D1394" t="s">
        <v>3091</v>
      </c>
      <c r="E1394" s="47" t="s">
        <v>3092</v>
      </c>
      <c r="G1394" s="45"/>
      <c r="H1394" s="45"/>
      <c r="J1394">
        <f t="shared" si="174"/>
        <v>2022</v>
      </c>
      <c r="BL1394">
        <v>2022</v>
      </c>
    </row>
    <row r="1395" spans="1:64" ht="15" customHeight="1" x14ac:dyDescent="0.25">
      <c r="C1395" s="63"/>
      <c r="E1395" s="47"/>
      <c r="G1395" s="45"/>
      <c r="H1395" s="45"/>
    </row>
    <row r="1396" spans="1:64" ht="15" customHeight="1" x14ac:dyDescent="0.25">
      <c r="A1396" t="s">
        <v>3410</v>
      </c>
      <c r="B1396" s="1" t="str">
        <f>A1396&amp;J1396</f>
        <v>LPR_F_NYT_HELBREDSFORLOEB2022</v>
      </c>
      <c r="C1396" s="74"/>
      <c r="D1396" t="s">
        <v>3428</v>
      </c>
      <c r="E1396" s="47" t="s">
        <v>3435</v>
      </c>
      <c r="G1396" s="45"/>
      <c r="H1396" s="45"/>
      <c r="J1396">
        <f t="shared" si="174"/>
        <v>2022</v>
      </c>
      <c r="BL1396">
        <v>2022</v>
      </c>
    </row>
    <row r="1397" spans="1:64" ht="15" customHeight="1" x14ac:dyDescent="0.25">
      <c r="A1397" t="s">
        <v>3410</v>
      </c>
      <c r="C1397" s="75"/>
      <c r="D1397" t="s">
        <v>3018</v>
      </c>
      <c r="E1397" s="47" t="s">
        <v>3436</v>
      </c>
      <c r="G1397" s="45"/>
      <c r="H1397" s="45"/>
      <c r="J1397">
        <f t="shared" si="174"/>
        <v>2022</v>
      </c>
      <c r="BL1397">
        <v>2022</v>
      </c>
    </row>
    <row r="1398" spans="1:64" ht="15" customHeight="1" x14ac:dyDescent="0.25">
      <c r="A1398" t="s">
        <v>3410</v>
      </c>
      <c r="C1398" s="75"/>
      <c r="D1398" t="s">
        <v>3430</v>
      </c>
      <c r="E1398" s="47" t="s">
        <v>3437</v>
      </c>
      <c r="G1398" s="45"/>
      <c r="H1398" s="45"/>
      <c r="J1398">
        <f t="shared" si="174"/>
        <v>2022</v>
      </c>
      <c r="BL1398">
        <v>2022</v>
      </c>
    </row>
    <row r="1399" spans="1:64" ht="15" customHeight="1" x14ac:dyDescent="0.25">
      <c r="A1399" t="s">
        <v>3410</v>
      </c>
      <c r="C1399" s="75"/>
      <c r="D1399" t="s">
        <v>3429</v>
      </c>
      <c r="E1399" s="47" t="s">
        <v>3438</v>
      </c>
      <c r="G1399" s="45"/>
      <c r="H1399" s="45"/>
      <c r="J1399">
        <f t="shared" si="174"/>
        <v>2022</v>
      </c>
      <c r="BL1399">
        <v>2022</v>
      </c>
    </row>
    <row r="1400" spans="1:64" ht="15" customHeight="1" x14ac:dyDescent="0.25">
      <c r="A1400" t="s">
        <v>3410</v>
      </c>
      <c r="C1400" s="75"/>
      <c r="D1400" t="s">
        <v>3431</v>
      </c>
      <c r="E1400" s="47" t="s">
        <v>3439</v>
      </c>
      <c r="G1400" s="45"/>
      <c r="H1400" s="45"/>
      <c r="J1400">
        <f t="shared" si="174"/>
        <v>2022</v>
      </c>
      <c r="BL1400">
        <v>2022</v>
      </c>
    </row>
    <row r="1401" spans="1:64" ht="15" customHeight="1" x14ac:dyDescent="0.25">
      <c r="A1401" t="s">
        <v>3410</v>
      </c>
      <c r="C1401" s="75"/>
      <c r="D1401" t="s">
        <v>3432</v>
      </c>
      <c r="E1401" s="47" t="s">
        <v>3440</v>
      </c>
      <c r="G1401" s="45"/>
      <c r="H1401" s="45"/>
      <c r="J1401">
        <f t="shared" si="174"/>
        <v>2022</v>
      </c>
      <c r="BL1401">
        <v>2022</v>
      </c>
    </row>
    <row r="1402" spans="1:64" ht="15" customHeight="1" x14ac:dyDescent="0.25">
      <c r="A1402" t="s">
        <v>3410</v>
      </c>
      <c r="C1402" s="75"/>
      <c r="D1402" t="s">
        <v>3433</v>
      </c>
      <c r="E1402" s="47" t="s">
        <v>3441</v>
      </c>
      <c r="G1402" s="45"/>
      <c r="H1402" s="45"/>
      <c r="J1402">
        <f t="shared" si="174"/>
        <v>2022</v>
      </c>
      <c r="BL1402">
        <v>2022</v>
      </c>
    </row>
    <row r="1403" spans="1:64" ht="15" customHeight="1" x14ac:dyDescent="0.25">
      <c r="A1403" t="s">
        <v>3410</v>
      </c>
      <c r="C1403" s="76"/>
      <c r="D1403" t="s">
        <v>3434</v>
      </c>
      <c r="E1403" s="47" t="s">
        <v>3442</v>
      </c>
      <c r="G1403" s="45"/>
      <c r="H1403" s="45"/>
      <c r="J1403">
        <f t="shared" si="174"/>
        <v>2022</v>
      </c>
      <c r="BL1403">
        <v>2022</v>
      </c>
    </row>
    <row r="1404" spans="1:64" ht="15" customHeight="1" x14ac:dyDescent="0.25">
      <c r="C1404" s="63"/>
      <c r="E1404" s="47"/>
      <c r="G1404" s="45"/>
      <c r="H1404" s="45"/>
    </row>
    <row r="1405" spans="1:64" ht="15" customHeight="1" x14ac:dyDescent="0.25">
      <c r="A1405" t="s">
        <v>3221</v>
      </c>
      <c r="B1405" s="1" t="str">
        <f>A1405&amp;J1405</f>
        <v>LPR_F_ORGANISATIONER2022</v>
      </c>
      <c r="C1405" s="60"/>
      <c r="D1405" t="s">
        <v>3093</v>
      </c>
      <c r="E1405" s="47" t="s">
        <v>3094</v>
      </c>
      <c r="G1405" s="45"/>
      <c r="H1405" s="45"/>
      <c r="J1405">
        <f t="shared" ref="J1405:J1434" si="175">MAX(L1405:BT1405)</f>
        <v>2022</v>
      </c>
      <c r="BL1405">
        <v>2022</v>
      </c>
    </row>
    <row r="1406" spans="1:64" ht="15" customHeight="1" x14ac:dyDescent="0.25">
      <c r="A1406" t="s">
        <v>3221</v>
      </c>
      <c r="C1406" s="60"/>
      <c r="D1406" t="s">
        <v>3095</v>
      </c>
      <c r="E1406" s="47" t="s">
        <v>3096</v>
      </c>
      <c r="G1406" s="45"/>
      <c r="H1406" s="45"/>
      <c r="J1406">
        <f t="shared" si="175"/>
        <v>2022</v>
      </c>
      <c r="BL1406">
        <v>2022</v>
      </c>
    </row>
    <row r="1407" spans="1:64" ht="15" customHeight="1" x14ac:dyDescent="0.25">
      <c r="A1407" t="s">
        <v>3221</v>
      </c>
      <c r="C1407" s="60"/>
      <c r="D1407" t="s">
        <v>3097</v>
      </c>
      <c r="E1407" s="47" t="s">
        <v>3098</v>
      </c>
      <c r="G1407" s="45"/>
      <c r="H1407" s="45"/>
      <c r="J1407">
        <f t="shared" si="175"/>
        <v>2022</v>
      </c>
      <c r="BL1407">
        <v>2022</v>
      </c>
    </row>
    <row r="1408" spans="1:64" ht="15" customHeight="1" x14ac:dyDescent="0.25">
      <c r="A1408" t="s">
        <v>3221</v>
      </c>
      <c r="C1408" s="60"/>
      <c r="D1408" t="s">
        <v>3099</v>
      </c>
      <c r="E1408" s="47" t="s">
        <v>3100</v>
      </c>
      <c r="G1408" s="45"/>
      <c r="H1408" s="45"/>
      <c r="J1408">
        <f t="shared" si="175"/>
        <v>2022</v>
      </c>
      <c r="BL1408">
        <v>2022</v>
      </c>
    </row>
    <row r="1409" spans="1:64" ht="15" customHeight="1" x14ac:dyDescent="0.25">
      <c r="A1409" t="s">
        <v>3221</v>
      </c>
      <c r="C1409" s="60"/>
      <c r="D1409" t="s">
        <v>3101</v>
      </c>
      <c r="E1409" s="47" t="s">
        <v>3102</v>
      </c>
      <c r="G1409" s="45"/>
      <c r="H1409" s="45"/>
      <c r="J1409">
        <f t="shared" si="175"/>
        <v>2022</v>
      </c>
      <c r="BL1409">
        <v>2022</v>
      </c>
    </row>
    <row r="1410" spans="1:64" ht="15" customHeight="1" x14ac:dyDescent="0.25">
      <c r="A1410" t="s">
        <v>3221</v>
      </c>
      <c r="C1410" s="60"/>
      <c r="D1410" t="s">
        <v>3103</v>
      </c>
      <c r="E1410" s="47" t="s">
        <v>3104</v>
      </c>
      <c r="G1410" s="45"/>
      <c r="H1410" s="45"/>
      <c r="J1410">
        <f t="shared" si="175"/>
        <v>2022</v>
      </c>
      <c r="BL1410">
        <v>2022</v>
      </c>
    </row>
    <row r="1411" spans="1:64" ht="15" customHeight="1" x14ac:dyDescent="0.25">
      <c r="A1411" t="s">
        <v>3221</v>
      </c>
      <c r="C1411" s="60"/>
      <c r="D1411" t="s">
        <v>3105</v>
      </c>
      <c r="E1411" s="47" t="s">
        <v>3106</v>
      </c>
      <c r="G1411" s="45"/>
      <c r="H1411" s="45"/>
      <c r="J1411">
        <f t="shared" si="175"/>
        <v>2022</v>
      </c>
      <c r="BL1411">
        <v>2022</v>
      </c>
    </row>
    <row r="1412" spans="1:64" ht="15" customHeight="1" x14ac:dyDescent="0.25">
      <c r="A1412" t="s">
        <v>3221</v>
      </c>
      <c r="C1412" s="60"/>
      <c r="D1412" t="s">
        <v>3107</v>
      </c>
      <c r="E1412" s="47" t="s">
        <v>3108</v>
      </c>
      <c r="G1412" s="45"/>
      <c r="H1412" s="45"/>
      <c r="J1412">
        <f t="shared" si="175"/>
        <v>2022</v>
      </c>
      <c r="BL1412">
        <v>2022</v>
      </c>
    </row>
    <row r="1413" spans="1:64" ht="15" customHeight="1" x14ac:dyDescent="0.25">
      <c r="A1413" t="s">
        <v>3221</v>
      </c>
      <c r="C1413" s="60"/>
      <c r="D1413" t="s">
        <v>3109</v>
      </c>
      <c r="E1413" s="47" t="s">
        <v>3110</v>
      </c>
      <c r="G1413" s="45"/>
      <c r="H1413" s="45"/>
      <c r="J1413">
        <f t="shared" si="175"/>
        <v>2022</v>
      </c>
      <c r="BL1413">
        <v>2022</v>
      </c>
    </row>
    <row r="1414" spans="1:64" ht="15" customHeight="1" x14ac:dyDescent="0.25">
      <c r="A1414" t="s">
        <v>3221</v>
      </c>
      <c r="C1414" s="60"/>
      <c r="D1414" t="s">
        <v>3111</v>
      </c>
      <c r="E1414" s="47" t="s">
        <v>3112</v>
      </c>
      <c r="G1414" s="45"/>
      <c r="H1414" s="45"/>
      <c r="J1414">
        <f t="shared" si="175"/>
        <v>2022</v>
      </c>
      <c r="BL1414">
        <v>2022</v>
      </c>
    </row>
    <row r="1415" spans="1:64" ht="15" customHeight="1" x14ac:dyDescent="0.25">
      <c r="A1415" t="s">
        <v>3221</v>
      </c>
      <c r="C1415" s="60"/>
      <c r="D1415" t="s">
        <v>3113</v>
      </c>
      <c r="E1415" s="47" t="s">
        <v>3114</v>
      </c>
      <c r="G1415" s="45"/>
      <c r="H1415" s="45"/>
      <c r="J1415">
        <f t="shared" si="175"/>
        <v>2022</v>
      </c>
      <c r="BL1415">
        <v>2022</v>
      </c>
    </row>
    <row r="1416" spans="1:64" ht="15" customHeight="1" x14ac:dyDescent="0.25">
      <c r="A1416" t="s">
        <v>3221</v>
      </c>
      <c r="C1416" s="60"/>
      <c r="D1416" t="s">
        <v>3115</v>
      </c>
      <c r="E1416" s="47" t="s">
        <v>3116</v>
      </c>
      <c r="G1416" s="45"/>
      <c r="H1416" s="45"/>
      <c r="J1416">
        <f t="shared" si="175"/>
        <v>2022</v>
      </c>
      <c r="BL1416">
        <v>2022</v>
      </c>
    </row>
    <row r="1417" spans="1:64" ht="15" customHeight="1" x14ac:dyDescent="0.25">
      <c r="A1417" t="s">
        <v>3221</v>
      </c>
      <c r="C1417" s="60"/>
      <c r="D1417" t="s">
        <v>3117</v>
      </c>
      <c r="E1417" s="47" t="s">
        <v>3118</v>
      </c>
      <c r="G1417" s="45"/>
      <c r="H1417" s="45"/>
      <c r="J1417">
        <f t="shared" si="175"/>
        <v>2022</v>
      </c>
      <c r="BL1417">
        <v>2022</v>
      </c>
    </row>
    <row r="1418" spans="1:64" ht="15" customHeight="1" x14ac:dyDescent="0.25">
      <c r="A1418" t="s">
        <v>3221</v>
      </c>
      <c r="C1418" s="60"/>
      <c r="D1418" t="s">
        <v>3119</v>
      </c>
      <c r="E1418" s="47" t="s">
        <v>3120</v>
      </c>
      <c r="G1418" s="45"/>
      <c r="H1418" s="45"/>
      <c r="J1418">
        <f t="shared" si="175"/>
        <v>2022</v>
      </c>
      <c r="BL1418">
        <v>2022</v>
      </c>
    </row>
    <row r="1419" spans="1:64" ht="15" customHeight="1" x14ac:dyDescent="0.25">
      <c r="A1419" t="s">
        <v>3221</v>
      </c>
      <c r="C1419" s="60"/>
      <c r="D1419" t="s">
        <v>3121</v>
      </c>
      <c r="E1419" s="47" t="s">
        <v>3122</v>
      </c>
      <c r="G1419" s="45"/>
      <c r="H1419" s="45"/>
      <c r="J1419">
        <f t="shared" si="175"/>
        <v>2022</v>
      </c>
      <c r="BL1419">
        <v>2022</v>
      </c>
    </row>
    <row r="1420" spans="1:64" ht="15" customHeight="1" x14ac:dyDescent="0.25">
      <c r="A1420" t="s">
        <v>3221</v>
      </c>
      <c r="C1420" s="60"/>
      <c r="D1420" t="s">
        <v>3123</v>
      </c>
      <c r="E1420" s="47" t="s">
        <v>3124</v>
      </c>
      <c r="G1420" s="45"/>
      <c r="H1420" s="45"/>
      <c r="J1420">
        <f t="shared" si="175"/>
        <v>2022</v>
      </c>
      <c r="BL1420">
        <v>2022</v>
      </c>
    </row>
    <row r="1421" spans="1:64" ht="15" customHeight="1" x14ac:dyDescent="0.25">
      <c r="A1421" t="s">
        <v>3221</v>
      </c>
      <c r="C1421" s="60"/>
      <c r="D1421" t="s">
        <v>3125</v>
      </c>
      <c r="E1421" s="47" t="s">
        <v>3126</v>
      </c>
      <c r="G1421" s="45"/>
      <c r="H1421" s="45"/>
      <c r="J1421">
        <f t="shared" si="175"/>
        <v>2022</v>
      </c>
      <c r="BL1421">
        <v>2022</v>
      </c>
    </row>
    <row r="1422" spans="1:64" ht="15" customHeight="1" x14ac:dyDescent="0.25">
      <c r="A1422" t="s">
        <v>3221</v>
      </c>
      <c r="C1422" s="60"/>
      <c r="D1422" t="s">
        <v>3127</v>
      </c>
      <c r="E1422" s="47" t="s">
        <v>3128</v>
      </c>
      <c r="G1422" s="45"/>
      <c r="H1422" s="45"/>
      <c r="J1422">
        <f t="shared" si="175"/>
        <v>2022</v>
      </c>
      <c r="BL1422">
        <v>2022</v>
      </c>
    </row>
    <row r="1423" spans="1:64" ht="15" customHeight="1" x14ac:dyDescent="0.25">
      <c r="A1423" t="s">
        <v>3221</v>
      </c>
      <c r="C1423" s="60"/>
      <c r="D1423" t="s">
        <v>3129</v>
      </c>
      <c r="E1423" s="47" t="s">
        <v>3130</v>
      </c>
      <c r="G1423" s="45"/>
      <c r="H1423" s="45"/>
      <c r="J1423">
        <f t="shared" si="175"/>
        <v>2022</v>
      </c>
      <c r="BL1423">
        <v>2022</v>
      </c>
    </row>
    <row r="1424" spans="1:64" ht="15" customHeight="1" x14ac:dyDescent="0.25">
      <c r="A1424" t="s">
        <v>3221</v>
      </c>
      <c r="C1424" s="60"/>
      <c r="D1424" t="s">
        <v>3131</v>
      </c>
      <c r="E1424" s="47" t="s">
        <v>3132</v>
      </c>
      <c r="G1424" s="45"/>
      <c r="H1424" s="45"/>
      <c r="J1424">
        <f t="shared" si="175"/>
        <v>2022</v>
      </c>
      <c r="BL1424">
        <v>2022</v>
      </c>
    </row>
    <row r="1425" spans="1:64" ht="15" customHeight="1" x14ac:dyDescent="0.25">
      <c r="A1425" t="s">
        <v>3221</v>
      </c>
      <c r="C1425" s="60"/>
      <c r="D1425" t="s">
        <v>3133</v>
      </c>
      <c r="E1425" s="47" t="s">
        <v>3134</v>
      </c>
      <c r="G1425" s="45"/>
      <c r="H1425" s="45"/>
      <c r="J1425">
        <f t="shared" si="175"/>
        <v>2022</v>
      </c>
      <c r="BL1425">
        <v>2022</v>
      </c>
    </row>
    <row r="1426" spans="1:64" ht="15" customHeight="1" x14ac:dyDescent="0.25">
      <c r="A1426" t="s">
        <v>3221</v>
      </c>
      <c r="C1426" s="60"/>
      <c r="D1426" t="s">
        <v>3135</v>
      </c>
      <c r="E1426" s="47" t="s">
        <v>3136</v>
      </c>
      <c r="G1426" s="45"/>
      <c r="H1426" s="45"/>
      <c r="J1426">
        <f t="shared" si="175"/>
        <v>2022</v>
      </c>
      <c r="BL1426">
        <v>2022</v>
      </c>
    </row>
    <row r="1427" spans="1:64" ht="15" customHeight="1" x14ac:dyDescent="0.25">
      <c r="A1427" t="s">
        <v>3221</v>
      </c>
      <c r="C1427" s="60"/>
      <c r="D1427" t="s">
        <v>3137</v>
      </c>
      <c r="E1427" s="47" t="s">
        <v>3138</v>
      </c>
      <c r="G1427" s="45"/>
      <c r="H1427" s="45"/>
      <c r="J1427">
        <f t="shared" si="175"/>
        <v>2022</v>
      </c>
      <c r="BL1427">
        <v>2022</v>
      </c>
    </row>
    <row r="1428" spans="1:64" ht="15" customHeight="1" x14ac:dyDescent="0.25">
      <c r="A1428" t="s">
        <v>3221</v>
      </c>
      <c r="C1428" s="60"/>
      <c r="D1428" t="s">
        <v>3139</v>
      </c>
      <c r="E1428" s="47" t="s">
        <v>3140</v>
      </c>
      <c r="G1428" s="45"/>
      <c r="H1428" s="45"/>
      <c r="J1428">
        <f t="shared" si="175"/>
        <v>2022</v>
      </c>
      <c r="BL1428">
        <v>2022</v>
      </c>
    </row>
    <row r="1429" spans="1:64" ht="15" customHeight="1" x14ac:dyDescent="0.25">
      <c r="A1429" t="s">
        <v>3221</v>
      </c>
      <c r="C1429" s="60"/>
      <c r="D1429" t="s">
        <v>3141</v>
      </c>
      <c r="E1429" s="47" t="s">
        <v>3142</v>
      </c>
      <c r="G1429" s="45"/>
      <c r="H1429" s="45"/>
      <c r="J1429">
        <f t="shared" si="175"/>
        <v>2022</v>
      </c>
      <c r="BL1429">
        <v>2022</v>
      </c>
    </row>
    <row r="1430" spans="1:64" ht="15" customHeight="1" x14ac:dyDescent="0.25">
      <c r="A1430" t="s">
        <v>3221</v>
      </c>
      <c r="C1430" s="60"/>
      <c r="D1430" t="s">
        <v>3143</v>
      </c>
      <c r="E1430" s="47" t="s">
        <v>3144</v>
      </c>
      <c r="G1430" s="45"/>
      <c r="H1430" s="45"/>
      <c r="J1430">
        <f t="shared" si="175"/>
        <v>2022</v>
      </c>
      <c r="BL1430">
        <v>2022</v>
      </c>
    </row>
    <row r="1431" spans="1:64" ht="15" customHeight="1" x14ac:dyDescent="0.25">
      <c r="A1431" t="s">
        <v>3221</v>
      </c>
      <c r="C1431" s="60"/>
      <c r="D1431" t="s">
        <v>3145</v>
      </c>
      <c r="E1431" s="47" t="s">
        <v>3146</v>
      </c>
      <c r="G1431" s="45"/>
      <c r="H1431" s="45"/>
      <c r="J1431">
        <f t="shared" si="175"/>
        <v>2022</v>
      </c>
      <c r="BL1431">
        <v>2022</v>
      </c>
    </row>
    <row r="1432" spans="1:64" ht="15" customHeight="1" x14ac:dyDescent="0.25">
      <c r="A1432" t="s">
        <v>3221</v>
      </c>
      <c r="C1432" s="60"/>
      <c r="D1432" t="s">
        <v>3147</v>
      </c>
      <c r="E1432" s="47" t="s">
        <v>3148</v>
      </c>
      <c r="G1432" s="45"/>
      <c r="H1432" s="45"/>
      <c r="J1432">
        <f t="shared" si="175"/>
        <v>2022</v>
      </c>
      <c r="BL1432">
        <v>2022</v>
      </c>
    </row>
    <row r="1433" spans="1:64" ht="15" customHeight="1" x14ac:dyDescent="0.25">
      <c r="A1433" t="s">
        <v>3221</v>
      </c>
      <c r="C1433" s="60"/>
      <c r="D1433" t="s">
        <v>3149</v>
      </c>
      <c r="E1433" s="47" t="s">
        <v>3150</v>
      </c>
      <c r="G1433" s="45"/>
      <c r="H1433" s="45"/>
      <c r="J1433">
        <f t="shared" si="175"/>
        <v>2022</v>
      </c>
      <c r="BL1433">
        <v>2022</v>
      </c>
    </row>
    <row r="1434" spans="1:64" ht="15" customHeight="1" x14ac:dyDescent="0.25">
      <c r="A1434" t="s">
        <v>3221</v>
      </c>
      <c r="C1434" s="60"/>
      <c r="D1434" t="s">
        <v>3151</v>
      </c>
      <c r="E1434" s="47" t="s">
        <v>3152</v>
      </c>
      <c r="G1434" s="45"/>
      <c r="H1434" s="45"/>
      <c r="J1434">
        <f t="shared" si="175"/>
        <v>2022</v>
      </c>
      <c r="BL1434">
        <v>2022</v>
      </c>
    </row>
    <row r="1435" spans="1:64" ht="15" customHeight="1" x14ac:dyDescent="0.25">
      <c r="C1435" s="63"/>
      <c r="E1435" s="47"/>
      <c r="G1435" s="45"/>
      <c r="H1435" s="45"/>
    </row>
    <row r="1436" spans="1:64" ht="15" customHeight="1" x14ac:dyDescent="0.25">
      <c r="A1436" t="s">
        <v>3222</v>
      </c>
      <c r="B1436" s="1" t="str">
        <f>A1436&amp;J1436</f>
        <v>LPR_F_PROCEDURER_ANDRE2022</v>
      </c>
      <c r="C1436" s="77"/>
      <c r="D1436" t="s">
        <v>2943</v>
      </c>
      <c r="E1436" s="47" t="s">
        <v>3040</v>
      </c>
      <c r="G1436" s="45"/>
      <c r="H1436" s="45"/>
      <c r="J1436">
        <f t="shared" ref="J1436:J1457" si="176">MAX(L1436:BT1436)</f>
        <v>2022</v>
      </c>
      <c r="BL1436">
        <v>2022</v>
      </c>
    </row>
    <row r="1437" spans="1:64" ht="15" customHeight="1" x14ac:dyDescent="0.25">
      <c r="A1437" t="s">
        <v>3222</v>
      </c>
      <c r="C1437" s="77"/>
      <c r="D1437" t="s">
        <v>2945</v>
      </c>
      <c r="E1437" s="47" t="s">
        <v>3153</v>
      </c>
      <c r="G1437" s="45"/>
      <c r="H1437" s="45"/>
      <c r="J1437">
        <f t="shared" si="176"/>
        <v>2022</v>
      </c>
      <c r="BL1437">
        <v>2022</v>
      </c>
    </row>
    <row r="1438" spans="1:64" ht="15" customHeight="1" x14ac:dyDescent="0.25">
      <c r="A1438" t="s">
        <v>3222</v>
      </c>
      <c r="C1438" s="77"/>
      <c r="D1438" t="s">
        <v>2947</v>
      </c>
      <c r="E1438" s="47" t="s">
        <v>3154</v>
      </c>
      <c r="G1438" s="45"/>
      <c r="H1438" s="45"/>
      <c r="J1438">
        <f t="shared" si="176"/>
        <v>2022</v>
      </c>
      <c r="BL1438">
        <v>2022</v>
      </c>
    </row>
    <row r="1439" spans="1:64" ht="15" customHeight="1" x14ac:dyDescent="0.25">
      <c r="A1439" t="s">
        <v>3222</v>
      </c>
      <c r="C1439" s="77"/>
      <c r="D1439" t="s">
        <v>2949</v>
      </c>
      <c r="E1439" s="47" t="s">
        <v>3155</v>
      </c>
      <c r="F1439" s="7" t="s">
        <v>1303</v>
      </c>
      <c r="G1439" s="45"/>
      <c r="H1439" s="45"/>
      <c r="J1439">
        <f t="shared" si="176"/>
        <v>2022</v>
      </c>
      <c r="BL1439">
        <v>2022</v>
      </c>
    </row>
    <row r="1440" spans="1:64" ht="15" customHeight="1" x14ac:dyDescent="0.25">
      <c r="A1440" t="s">
        <v>3222</v>
      </c>
      <c r="C1440" s="77"/>
      <c r="D1440" t="s">
        <v>2927</v>
      </c>
      <c r="E1440" s="47" t="s">
        <v>3156</v>
      </c>
      <c r="F1440" s="7" t="s">
        <v>1303</v>
      </c>
      <c r="G1440" s="45"/>
      <c r="H1440" s="45"/>
      <c r="J1440">
        <f t="shared" si="176"/>
        <v>2022</v>
      </c>
      <c r="BL1440">
        <v>2022</v>
      </c>
    </row>
    <row r="1441" spans="1:64" ht="15" customHeight="1" x14ac:dyDescent="0.25">
      <c r="A1441" t="s">
        <v>3222</v>
      </c>
      <c r="C1441" s="77"/>
      <c r="D1441" t="s">
        <v>3157</v>
      </c>
      <c r="E1441" s="47" t="s">
        <v>3158</v>
      </c>
      <c r="G1441" s="45"/>
      <c r="H1441" s="45"/>
      <c r="J1441">
        <f t="shared" si="176"/>
        <v>2022</v>
      </c>
      <c r="BL1441">
        <v>2022</v>
      </c>
    </row>
    <row r="1442" spans="1:64" ht="15" customHeight="1" x14ac:dyDescent="0.25">
      <c r="A1442" t="s">
        <v>3222</v>
      </c>
      <c r="C1442" s="77"/>
      <c r="D1442" t="s">
        <v>3159</v>
      </c>
      <c r="E1442" s="47" t="s">
        <v>3160</v>
      </c>
      <c r="G1442" s="45"/>
      <c r="H1442" s="45"/>
      <c r="J1442">
        <f t="shared" si="176"/>
        <v>2022</v>
      </c>
      <c r="BL1442">
        <v>2022</v>
      </c>
    </row>
    <row r="1443" spans="1:64" ht="15" customHeight="1" x14ac:dyDescent="0.25">
      <c r="A1443" t="s">
        <v>3222</v>
      </c>
      <c r="C1443" s="77"/>
      <c r="D1443" t="s">
        <v>3161</v>
      </c>
      <c r="E1443" s="47" t="s">
        <v>3162</v>
      </c>
      <c r="G1443" s="45"/>
      <c r="H1443" s="45"/>
      <c r="J1443">
        <f t="shared" si="176"/>
        <v>2022</v>
      </c>
      <c r="BL1443">
        <v>2022</v>
      </c>
    </row>
    <row r="1444" spans="1:64" ht="15" customHeight="1" x14ac:dyDescent="0.25">
      <c r="A1444" t="s">
        <v>3222</v>
      </c>
      <c r="C1444" s="77"/>
      <c r="D1444" t="s">
        <v>3163</v>
      </c>
      <c r="E1444" s="47" t="s">
        <v>3164</v>
      </c>
      <c r="G1444" s="45"/>
      <c r="H1444" s="45"/>
      <c r="J1444">
        <f t="shared" si="176"/>
        <v>2022</v>
      </c>
      <c r="BL1444">
        <v>2022</v>
      </c>
    </row>
    <row r="1445" spans="1:64" ht="15" customHeight="1" x14ac:dyDescent="0.25">
      <c r="A1445" t="s">
        <v>3222</v>
      </c>
      <c r="C1445" s="77"/>
      <c r="D1445" t="s">
        <v>3165</v>
      </c>
      <c r="E1445" s="47" t="s">
        <v>3166</v>
      </c>
      <c r="G1445" s="45"/>
      <c r="H1445" s="45"/>
      <c r="J1445">
        <f t="shared" si="176"/>
        <v>2022</v>
      </c>
      <c r="BL1445">
        <v>2022</v>
      </c>
    </row>
    <row r="1446" spans="1:64" ht="15" customHeight="1" x14ac:dyDescent="0.25">
      <c r="A1446" t="s">
        <v>3222</v>
      </c>
      <c r="C1446" s="77"/>
      <c r="D1446" t="s">
        <v>3167</v>
      </c>
      <c r="E1446" s="47" t="s">
        <v>3168</v>
      </c>
      <c r="G1446" s="45"/>
      <c r="H1446" s="45"/>
      <c r="J1446">
        <f t="shared" si="176"/>
        <v>2022</v>
      </c>
      <c r="BL1446">
        <v>2022</v>
      </c>
    </row>
    <row r="1447" spans="1:64" ht="15" customHeight="1" x14ac:dyDescent="0.25">
      <c r="A1447" t="s">
        <v>3222</v>
      </c>
      <c r="C1447" s="77"/>
      <c r="D1447" t="s">
        <v>3169</v>
      </c>
      <c r="E1447" s="47" t="s">
        <v>3170</v>
      </c>
      <c r="G1447" s="45"/>
      <c r="H1447" s="45"/>
      <c r="J1447">
        <f t="shared" si="176"/>
        <v>2022</v>
      </c>
      <c r="BL1447">
        <v>2022</v>
      </c>
    </row>
    <row r="1448" spans="1:64" ht="15" customHeight="1" x14ac:dyDescent="0.25">
      <c r="A1448" t="s">
        <v>3222</v>
      </c>
      <c r="C1448" s="77"/>
      <c r="D1448" t="s">
        <v>3171</v>
      </c>
      <c r="E1448" s="47" t="s">
        <v>3172</v>
      </c>
      <c r="G1448" s="45"/>
      <c r="H1448" s="45"/>
      <c r="J1448">
        <f t="shared" si="176"/>
        <v>2022</v>
      </c>
      <c r="BL1448">
        <v>2022</v>
      </c>
    </row>
    <row r="1449" spans="1:64" ht="15" customHeight="1" x14ac:dyDescent="0.25">
      <c r="A1449" t="s">
        <v>3222</v>
      </c>
      <c r="C1449" s="77"/>
      <c r="D1449" t="s">
        <v>3173</v>
      </c>
      <c r="E1449" s="47" t="s">
        <v>3174</v>
      </c>
      <c r="G1449" s="45"/>
      <c r="H1449" s="45"/>
      <c r="J1449">
        <f t="shared" si="176"/>
        <v>2022</v>
      </c>
      <c r="BL1449">
        <v>2022</v>
      </c>
    </row>
    <row r="1450" spans="1:64" ht="15" customHeight="1" x14ac:dyDescent="0.25">
      <c r="A1450" t="s">
        <v>3222</v>
      </c>
      <c r="C1450" s="77"/>
      <c r="D1450" t="s">
        <v>3175</v>
      </c>
      <c r="E1450" s="47" t="s">
        <v>3176</v>
      </c>
      <c r="G1450" s="45"/>
      <c r="H1450" s="45"/>
      <c r="J1450">
        <f t="shared" si="176"/>
        <v>2022</v>
      </c>
      <c r="BL1450">
        <v>2022</v>
      </c>
    </row>
    <row r="1451" spans="1:64" ht="15" customHeight="1" x14ac:dyDescent="0.25">
      <c r="A1451" t="s">
        <v>3222</v>
      </c>
      <c r="C1451" s="77"/>
      <c r="D1451" t="s">
        <v>3177</v>
      </c>
      <c r="E1451" s="47" t="s">
        <v>3178</v>
      </c>
      <c r="G1451" s="45"/>
      <c r="H1451" s="45"/>
      <c r="J1451">
        <f t="shared" si="176"/>
        <v>2022</v>
      </c>
      <c r="BL1451">
        <v>2022</v>
      </c>
    </row>
    <row r="1452" spans="1:64" ht="15" customHeight="1" x14ac:dyDescent="0.25">
      <c r="A1452" t="s">
        <v>3222</v>
      </c>
      <c r="C1452" s="77"/>
      <c r="D1452" t="s">
        <v>3179</v>
      </c>
      <c r="E1452" s="47" t="s">
        <v>3180</v>
      </c>
      <c r="G1452" s="45"/>
      <c r="H1452" s="45"/>
      <c r="J1452">
        <f t="shared" si="176"/>
        <v>2022</v>
      </c>
      <c r="BL1452">
        <v>2022</v>
      </c>
    </row>
    <row r="1453" spans="1:64" ht="15" customHeight="1" x14ac:dyDescent="0.25">
      <c r="A1453" t="s">
        <v>3222</v>
      </c>
      <c r="C1453" s="77"/>
      <c r="D1453" t="s">
        <v>3181</v>
      </c>
      <c r="E1453" s="47" t="s">
        <v>3182</v>
      </c>
      <c r="G1453" s="45"/>
      <c r="H1453" s="45"/>
      <c r="J1453">
        <f t="shared" si="176"/>
        <v>2022</v>
      </c>
      <c r="BL1453">
        <v>2022</v>
      </c>
    </row>
    <row r="1454" spans="1:64" ht="15" customHeight="1" x14ac:dyDescent="0.25">
      <c r="A1454" t="s">
        <v>3222</v>
      </c>
      <c r="C1454" s="77"/>
      <c r="D1454" t="s">
        <v>3183</v>
      </c>
      <c r="E1454" s="47" t="s">
        <v>3184</v>
      </c>
      <c r="G1454" s="45"/>
      <c r="H1454" s="45"/>
      <c r="J1454">
        <f t="shared" si="176"/>
        <v>2022</v>
      </c>
      <c r="BL1454">
        <v>2022</v>
      </c>
    </row>
    <row r="1455" spans="1:64" ht="15" customHeight="1" x14ac:dyDescent="0.25">
      <c r="A1455" t="s">
        <v>3222</v>
      </c>
      <c r="C1455" s="77"/>
      <c r="D1455" t="s">
        <v>3009</v>
      </c>
      <c r="E1455" s="47" t="s">
        <v>3072</v>
      </c>
      <c r="G1455" s="45"/>
      <c r="H1455" s="45"/>
      <c r="J1455">
        <f t="shared" si="176"/>
        <v>2022</v>
      </c>
      <c r="BL1455">
        <v>2022</v>
      </c>
    </row>
    <row r="1456" spans="1:64" ht="15" customHeight="1" x14ac:dyDescent="0.25">
      <c r="A1456" t="s">
        <v>3222</v>
      </c>
      <c r="C1456" s="77"/>
      <c r="D1456" t="s">
        <v>3011</v>
      </c>
      <c r="E1456" s="47" t="s">
        <v>3185</v>
      </c>
      <c r="G1456" s="45"/>
      <c r="H1456" s="45"/>
      <c r="J1456">
        <f t="shared" si="176"/>
        <v>2022</v>
      </c>
      <c r="BL1456">
        <v>2022</v>
      </c>
    </row>
    <row r="1457" spans="1:64" ht="15" customHeight="1" x14ac:dyDescent="0.25">
      <c r="A1457" t="s">
        <v>3222</v>
      </c>
      <c r="C1457" s="77"/>
      <c r="D1457" t="s">
        <v>3013</v>
      </c>
      <c r="E1457" s="47" t="s">
        <v>3186</v>
      </c>
      <c r="G1457" s="45"/>
      <c r="H1457" s="45"/>
      <c r="J1457">
        <f t="shared" si="176"/>
        <v>2022</v>
      </c>
      <c r="BL1457">
        <v>2022</v>
      </c>
    </row>
    <row r="1458" spans="1:64" ht="15" customHeight="1" x14ac:dyDescent="0.25">
      <c r="C1458" s="63"/>
      <c r="E1458" s="47"/>
      <c r="G1458" s="45"/>
      <c r="H1458" s="45"/>
    </row>
    <row r="1459" spans="1:64" ht="15" customHeight="1" x14ac:dyDescent="0.25">
      <c r="A1459" t="s">
        <v>3223</v>
      </c>
      <c r="B1459" s="1" t="str">
        <f>A1459&amp;J1459</f>
        <v>LPR_F_PROCEDURER_KIRURGI2022</v>
      </c>
      <c r="C1459" s="77"/>
      <c r="D1459" t="s">
        <v>2943</v>
      </c>
      <c r="E1459" s="47" t="s">
        <v>3040</v>
      </c>
      <c r="G1459" s="45"/>
      <c r="H1459" s="45"/>
      <c r="J1459">
        <f t="shared" ref="J1459:J1480" si="177">MAX(L1459:BT1459)</f>
        <v>2022</v>
      </c>
      <c r="BL1459">
        <v>2022</v>
      </c>
    </row>
    <row r="1460" spans="1:64" ht="15" customHeight="1" x14ac:dyDescent="0.25">
      <c r="A1460" t="s">
        <v>3223</v>
      </c>
      <c r="C1460" s="77"/>
      <c r="D1460" t="s">
        <v>2945</v>
      </c>
      <c r="E1460" s="47" t="s">
        <v>3153</v>
      </c>
      <c r="G1460" s="45"/>
      <c r="H1460" s="45"/>
      <c r="J1460">
        <f t="shared" si="177"/>
        <v>2022</v>
      </c>
      <c r="BL1460">
        <v>2022</v>
      </c>
    </row>
    <row r="1461" spans="1:64" ht="15" customHeight="1" x14ac:dyDescent="0.25">
      <c r="A1461" t="s">
        <v>3223</v>
      </c>
      <c r="C1461" s="77"/>
      <c r="D1461" t="s">
        <v>2947</v>
      </c>
      <c r="E1461" s="47" t="s">
        <v>3154</v>
      </c>
      <c r="G1461" s="45"/>
      <c r="H1461" s="45"/>
      <c r="J1461">
        <f t="shared" si="177"/>
        <v>2022</v>
      </c>
      <c r="BL1461">
        <v>2022</v>
      </c>
    </row>
    <row r="1462" spans="1:64" ht="15" customHeight="1" x14ac:dyDescent="0.25">
      <c r="A1462" t="s">
        <v>3223</v>
      </c>
      <c r="C1462" s="77"/>
      <c r="D1462" t="s">
        <v>2949</v>
      </c>
      <c r="E1462" s="47" t="s">
        <v>3155</v>
      </c>
      <c r="F1462" s="7" t="s">
        <v>1303</v>
      </c>
      <c r="G1462" s="45"/>
      <c r="H1462" s="45"/>
      <c r="J1462">
        <f t="shared" si="177"/>
        <v>2022</v>
      </c>
      <c r="BL1462">
        <v>2022</v>
      </c>
    </row>
    <row r="1463" spans="1:64" ht="15" customHeight="1" x14ac:dyDescent="0.25">
      <c r="A1463" t="s">
        <v>3223</v>
      </c>
      <c r="C1463" s="77"/>
      <c r="D1463" t="s">
        <v>2927</v>
      </c>
      <c r="E1463" s="47" t="s">
        <v>3156</v>
      </c>
      <c r="F1463" s="7" t="s">
        <v>1303</v>
      </c>
      <c r="G1463" s="45"/>
      <c r="H1463" s="45"/>
      <c r="J1463">
        <f t="shared" si="177"/>
        <v>2022</v>
      </c>
      <c r="BL1463">
        <v>2022</v>
      </c>
    </row>
    <row r="1464" spans="1:64" ht="15" customHeight="1" x14ac:dyDescent="0.25">
      <c r="A1464" t="s">
        <v>3223</v>
      </c>
      <c r="C1464" s="77"/>
      <c r="D1464" t="s">
        <v>3157</v>
      </c>
      <c r="E1464" s="47" t="s">
        <v>3158</v>
      </c>
      <c r="G1464" s="45"/>
      <c r="H1464" s="45"/>
      <c r="J1464">
        <f t="shared" si="177"/>
        <v>2022</v>
      </c>
      <c r="BL1464">
        <v>2022</v>
      </c>
    </row>
    <row r="1465" spans="1:64" ht="15" customHeight="1" x14ac:dyDescent="0.25">
      <c r="A1465" t="s">
        <v>3223</v>
      </c>
      <c r="C1465" s="77"/>
      <c r="D1465" t="s">
        <v>3159</v>
      </c>
      <c r="E1465" s="47" t="s">
        <v>3160</v>
      </c>
      <c r="G1465" s="45"/>
      <c r="H1465" s="45"/>
      <c r="J1465">
        <f t="shared" si="177"/>
        <v>2022</v>
      </c>
      <c r="BL1465">
        <v>2022</v>
      </c>
    </row>
    <row r="1466" spans="1:64" ht="15" customHeight="1" x14ac:dyDescent="0.25">
      <c r="A1466" t="s">
        <v>3223</v>
      </c>
      <c r="C1466" s="77"/>
      <c r="D1466" t="s">
        <v>3161</v>
      </c>
      <c r="E1466" s="47" t="s">
        <v>3162</v>
      </c>
      <c r="G1466" s="45"/>
      <c r="H1466" s="45"/>
      <c r="J1466">
        <f t="shared" si="177"/>
        <v>2022</v>
      </c>
      <c r="BL1466">
        <v>2022</v>
      </c>
    </row>
    <row r="1467" spans="1:64" ht="15" customHeight="1" x14ac:dyDescent="0.25">
      <c r="A1467" t="s">
        <v>3223</v>
      </c>
      <c r="C1467" s="77"/>
      <c r="D1467" t="s">
        <v>3163</v>
      </c>
      <c r="E1467" s="47" t="s">
        <v>3164</v>
      </c>
      <c r="G1467" s="45"/>
      <c r="H1467" s="45"/>
      <c r="J1467">
        <f t="shared" si="177"/>
        <v>2022</v>
      </c>
      <c r="BL1467">
        <v>2022</v>
      </c>
    </row>
    <row r="1468" spans="1:64" ht="15" customHeight="1" x14ac:dyDescent="0.25">
      <c r="A1468" t="s">
        <v>3223</v>
      </c>
      <c r="C1468" s="77"/>
      <c r="D1468" t="s">
        <v>3165</v>
      </c>
      <c r="E1468" s="47" t="s">
        <v>3166</v>
      </c>
      <c r="G1468" s="45"/>
      <c r="H1468" s="45"/>
      <c r="J1468">
        <f t="shared" si="177"/>
        <v>2022</v>
      </c>
      <c r="BL1468">
        <v>2022</v>
      </c>
    </row>
    <row r="1469" spans="1:64" ht="15" customHeight="1" x14ac:dyDescent="0.25">
      <c r="A1469" t="s">
        <v>3223</v>
      </c>
      <c r="C1469" s="77"/>
      <c r="D1469" t="s">
        <v>3167</v>
      </c>
      <c r="E1469" s="47" t="s">
        <v>3168</v>
      </c>
      <c r="G1469" s="45"/>
      <c r="H1469" s="45"/>
      <c r="J1469">
        <f t="shared" si="177"/>
        <v>2022</v>
      </c>
      <c r="BL1469">
        <v>2022</v>
      </c>
    </row>
    <row r="1470" spans="1:64" ht="15" customHeight="1" x14ac:dyDescent="0.25">
      <c r="A1470" t="s">
        <v>3223</v>
      </c>
      <c r="C1470" s="77"/>
      <c r="D1470" t="s">
        <v>3169</v>
      </c>
      <c r="E1470" s="47" t="s">
        <v>3170</v>
      </c>
      <c r="G1470" s="45"/>
      <c r="H1470" s="45"/>
      <c r="J1470">
        <f t="shared" si="177"/>
        <v>2022</v>
      </c>
      <c r="BL1470">
        <v>2022</v>
      </c>
    </row>
    <row r="1471" spans="1:64" ht="15" customHeight="1" x14ac:dyDescent="0.25">
      <c r="A1471" t="s">
        <v>3223</v>
      </c>
      <c r="C1471" s="77"/>
      <c r="D1471" t="s">
        <v>3171</v>
      </c>
      <c r="E1471" s="47" t="s">
        <v>3187</v>
      </c>
      <c r="G1471" s="45"/>
      <c r="H1471" s="45"/>
      <c r="J1471">
        <f t="shared" si="177"/>
        <v>2022</v>
      </c>
      <c r="BL1471">
        <v>2022</v>
      </c>
    </row>
    <row r="1472" spans="1:64" ht="15" customHeight="1" x14ac:dyDescent="0.25">
      <c r="A1472" t="s">
        <v>3223</v>
      </c>
      <c r="C1472" s="77"/>
      <c r="D1472" t="s">
        <v>3173</v>
      </c>
      <c r="E1472" s="47" t="s">
        <v>3188</v>
      </c>
      <c r="G1472" s="45"/>
      <c r="H1472" s="45"/>
      <c r="J1472">
        <f t="shared" si="177"/>
        <v>2022</v>
      </c>
      <c r="BL1472">
        <v>2022</v>
      </c>
    </row>
    <row r="1473" spans="1:64" ht="15" customHeight="1" x14ac:dyDescent="0.25">
      <c r="A1473" t="s">
        <v>3223</v>
      </c>
      <c r="C1473" s="77"/>
      <c r="D1473" t="s">
        <v>3175</v>
      </c>
      <c r="E1473" s="47" t="s">
        <v>3176</v>
      </c>
      <c r="G1473" s="45"/>
      <c r="H1473" s="45"/>
      <c r="J1473">
        <f t="shared" si="177"/>
        <v>2022</v>
      </c>
      <c r="BL1473">
        <v>2022</v>
      </c>
    </row>
    <row r="1474" spans="1:64" ht="15" customHeight="1" x14ac:dyDescent="0.25">
      <c r="A1474" t="s">
        <v>3223</v>
      </c>
      <c r="C1474" s="77"/>
      <c r="D1474" t="s">
        <v>3177</v>
      </c>
      <c r="E1474" s="47" t="s">
        <v>3178</v>
      </c>
      <c r="G1474" s="45"/>
      <c r="H1474" s="45"/>
      <c r="J1474">
        <f t="shared" si="177"/>
        <v>2022</v>
      </c>
      <c r="BL1474">
        <v>2022</v>
      </c>
    </row>
    <row r="1475" spans="1:64" ht="15" customHeight="1" x14ac:dyDescent="0.25">
      <c r="A1475" t="s">
        <v>3223</v>
      </c>
      <c r="C1475" s="77"/>
      <c r="D1475" t="s">
        <v>3179</v>
      </c>
      <c r="E1475" s="47" t="s">
        <v>3180</v>
      </c>
      <c r="G1475" s="45"/>
      <c r="H1475" s="45"/>
      <c r="J1475">
        <f t="shared" si="177"/>
        <v>2022</v>
      </c>
      <c r="BL1475">
        <v>2022</v>
      </c>
    </row>
    <row r="1476" spans="1:64" ht="15" customHeight="1" x14ac:dyDescent="0.25">
      <c r="A1476" t="s">
        <v>3223</v>
      </c>
      <c r="C1476" s="77"/>
      <c r="D1476" t="s">
        <v>3181</v>
      </c>
      <c r="E1476" s="47" t="s">
        <v>3182</v>
      </c>
      <c r="G1476" s="45"/>
      <c r="H1476" s="45"/>
      <c r="J1476">
        <f t="shared" si="177"/>
        <v>2022</v>
      </c>
      <c r="BL1476">
        <v>2022</v>
      </c>
    </row>
    <row r="1477" spans="1:64" ht="15" customHeight="1" x14ac:dyDescent="0.25">
      <c r="A1477" t="s">
        <v>3223</v>
      </c>
      <c r="C1477" s="77"/>
      <c r="D1477" t="s">
        <v>3183</v>
      </c>
      <c r="E1477" s="47" t="s">
        <v>3184</v>
      </c>
      <c r="G1477" s="45"/>
      <c r="H1477" s="45"/>
      <c r="J1477">
        <f t="shared" si="177"/>
        <v>2022</v>
      </c>
      <c r="BL1477">
        <v>2022</v>
      </c>
    </row>
    <row r="1478" spans="1:64" ht="15" customHeight="1" x14ac:dyDescent="0.25">
      <c r="A1478" t="s">
        <v>3223</v>
      </c>
      <c r="C1478" s="77"/>
      <c r="D1478" t="s">
        <v>3009</v>
      </c>
      <c r="E1478" s="47" t="s">
        <v>3072</v>
      </c>
      <c r="G1478" s="45"/>
      <c r="H1478" s="45"/>
      <c r="J1478">
        <f t="shared" si="177"/>
        <v>2022</v>
      </c>
      <c r="BL1478">
        <v>2022</v>
      </c>
    </row>
    <row r="1479" spans="1:64" ht="15" customHeight="1" x14ac:dyDescent="0.25">
      <c r="A1479" t="s">
        <v>3223</v>
      </c>
      <c r="C1479" s="77"/>
      <c r="D1479" t="s">
        <v>3011</v>
      </c>
      <c r="E1479" s="47" t="s">
        <v>3185</v>
      </c>
      <c r="G1479" s="45"/>
      <c r="H1479" s="45"/>
      <c r="J1479">
        <f t="shared" si="177"/>
        <v>2022</v>
      </c>
      <c r="BL1479">
        <v>2022</v>
      </c>
    </row>
    <row r="1480" spans="1:64" ht="15" customHeight="1" x14ac:dyDescent="0.25">
      <c r="A1480" t="s">
        <v>3223</v>
      </c>
      <c r="C1480" s="77"/>
      <c r="D1480" t="s">
        <v>3013</v>
      </c>
      <c r="E1480" s="47" t="s">
        <v>3186</v>
      </c>
      <c r="G1480" s="45"/>
      <c r="H1480" s="45"/>
      <c r="J1480">
        <f t="shared" si="177"/>
        <v>2022</v>
      </c>
      <c r="BL1480">
        <v>2022</v>
      </c>
    </row>
    <row r="1481" spans="1:64" ht="15" customHeight="1" x14ac:dyDescent="0.25">
      <c r="C1481" s="63"/>
      <c r="E1481" s="47"/>
      <c r="G1481" s="45"/>
      <c r="H1481" s="45"/>
    </row>
    <row r="1482" spans="1:64" ht="15" customHeight="1" x14ac:dyDescent="0.25">
      <c r="A1482" t="s">
        <v>3224</v>
      </c>
      <c r="B1482" s="1" t="str">
        <f>A1482&amp;J1482</f>
        <v>LPR_F_RESULTATER2022</v>
      </c>
      <c r="C1482" s="77"/>
      <c r="D1482" t="s">
        <v>2943</v>
      </c>
      <c r="E1482" s="47" t="s">
        <v>3040</v>
      </c>
      <c r="G1482" s="45"/>
      <c r="H1482" s="45"/>
      <c r="J1482">
        <f t="shared" ref="J1482:J1501" si="178">MAX(L1482:BT1482)</f>
        <v>2022</v>
      </c>
      <c r="BL1482">
        <v>2022</v>
      </c>
    </row>
    <row r="1483" spans="1:64" ht="15" customHeight="1" x14ac:dyDescent="0.25">
      <c r="A1483" t="s">
        <v>3224</v>
      </c>
      <c r="C1483" s="77"/>
      <c r="D1483" t="s">
        <v>3189</v>
      </c>
      <c r="E1483" s="47" t="s">
        <v>3190</v>
      </c>
      <c r="G1483" s="45"/>
      <c r="H1483" s="45"/>
      <c r="J1483">
        <f t="shared" si="178"/>
        <v>2022</v>
      </c>
      <c r="BL1483">
        <v>2022</v>
      </c>
    </row>
    <row r="1484" spans="1:64" ht="15" customHeight="1" x14ac:dyDescent="0.25">
      <c r="A1484" t="s">
        <v>3224</v>
      </c>
      <c r="C1484" s="77"/>
      <c r="D1484" t="s">
        <v>2949</v>
      </c>
      <c r="E1484" s="47" t="s">
        <v>3191</v>
      </c>
      <c r="F1484" s="7" t="s">
        <v>1303</v>
      </c>
      <c r="G1484" s="45"/>
      <c r="H1484" s="45"/>
      <c r="J1484">
        <f t="shared" si="178"/>
        <v>2022</v>
      </c>
      <c r="BL1484">
        <v>2022</v>
      </c>
    </row>
    <row r="1485" spans="1:64" ht="15" customHeight="1" x14ac:dyDescent="0.25">
      <c r="A1485" t="s">
        <v>3224</v>
      </c>
      <c r="C1485" s="77"/>
      <c r="D1485" t="s">
        <v>2927</v>
      </c>
      <c r="E1485" s="47" t="s">
        <v>3192</v>
      </c>
      <c r="F1485" s="7" t="s">
        <v>1303</v>
      </c>
      <c r="G1485" s="45"/>
      <c r="H1485" s="45"/>
      <c r="J1485">
        <f t="shared" si="178"/>
        <v>2022</v>
      </c>
      <c r="BL1485">
        <v>2022</v>
      </c>
    </row>
    <row r="1486" spans="1:64" ht="15" customHeight="1" x14ac:dyDescent="0.25">
      <c r="A1486" t="s">
        <v>3224</v>
      </c>
      <c r="C1486" s="77"/>
      <c r="D1486" t="s">
        <v>2953</v>
      </c>
      <c r="E1486" s="47" t="s">
        <v>3193</v>
      </c>
      <c r="G1486" s="45"/>
      <c r="H1486" s="45"/>
      <c r="J1486">
        <f t="shared" si="178"/>
        <v>2022</v>
      </c>
      <c r="BL1486">
        <v>2022</v>
      </c>
    </row>
    <row r="1487" spans="1:64" ht="15" customHeight="1" x14ac:dyDescent="0.25">
      <c r="A1487" t="s">
        <v>3224</v>
      </c>
      <c r="C1487" s="77"/>
      <c r="D1487" t="s">
        <v>2967</v>
      </c>
      <c r="E1487" s="47" t="s">
        <v>3194</v>
      </c>
      <c r="G1487" s="45"/>
      <c r="H1487" s="45"/>
      <c r="J1487">
        <f t="shared" si="178"/>
        <v>2022</v>
      </c>
      <c r="BL1487">
        <v>2022</v>
      </c>
    </row>
    <row r="1488" spans="1:64" ht="15" customHeight="1" x14ac:dyDescent="0.25">
      <c r="A1488" t="s">
        <v>3224</v>
      </c>
      <c r="C1488" s="77"/>
      <c r="D1488" t="s">
        <v>3195</v>
      </c>
      <c r="E1488" s="47" t="s">
        <v>3196</v>
      </c>
      <c r="G1488" s="45"/>
      <c r="H1488" s="45"/>
      <c r="J1488">
        <f t="shared" si="178"/>
        <v>2022</v>
      </c>
      <c r="BL1488">
        <v>2022</v>
      </c>
    </row>
    <row r="1489" spans="1:64" ht="15" customHeight="1" x14ac:dyDescent="0.25">
      <c r="A1489" t="s">
        <v>3224</v>
      </c>
      <c r="C1489" s="77"/>
      <c r="D1489" t="s">
        <v>3197</v>
      </c>
      <c r="E1489" s="47" t="s">
        <v>3198</v>
      </c>
      <c r="G1489" s="45"/>
      <c r="H1489" s="45"/>
      <c r="J1489">
        <f t="shared" si="178"/>
        <v>2022</v>
      </c>
      <c r="BL1489">
        <v>2022</v>
      </c>
    </row>
    <row r="1490" spans="1:64" ht="15" customHeight="1" x14ac:dyDescent="0.25">
      <c r="A1490" t="s">
        <v>3224</v>
      </c>
      <c r="C1490" s="77"/>
      <c r="D1490" t="s">
        <v>2977</v>
      </c>
      <c r="E1490" s="47" t="s">
        <v>3199</v>
      </c>
      <c r="G1490" s="45"/>
      <c r="H1490" s="45"/>
      <c r="J1490">
        <f t="shared" si="178"/>
        <v>2022</v>
      </c>
      <c r="BL1490">
        <v>2022</v>
      </c>
    </row>
    <row r="1491" spans="1:64" ht="15" customHeight="1" x14ac:dyDescent="0.25">
      <c r="A1491" t="s">
        <v>3224</v>
      </c>
      <c r="C1491" s="77"/>
      <c r="D1491" t="s">
        <v>3200</v>
      </c>
      <c r="E1491" s="47" t="s">
        <v>3201</v>
      </c>
      <c r="G1491" s="45"/>
      <c r="H1491" s="45"/>
      <c r="J1491">
        <f t="shared" si="178"/>
        <v>2022</v>
      </c>
      <c r="BL1491">
        <v>2022</v>
      </c>
    </row>
    <row r="1492" spans="1:64" ht="15" customHeight="1" x14ac:dyDescent="0.25">
      <c r="A1492" t="s">
        <v>3224</v>
      </c>
      <c r="C1492" s="77"/>
      <c r="D1492" t="s">
        <v>3202</v>
      </c>
      <c r="E1492" s="47" t="s">
        <v>3203</v>
      </c>
      <c r="G1492" s="45"/>
      <c r="H1492" s="45"/>
      <c r="J1492">
        <f t="shared" si="178"/>
        <v>2022</v>
      </c>
      <c r="BL1492">
        <v>2022</v>
      </c>
    </row>
    <row r="1493" spans="1:64" ht="15" customHeight="1" x14ac:dyDescent="0.25">
      <c r="A1493" t="s">
        <v>3224</v>
      </c>
      <c r="C1493" s="77"/>
      <c r="D1493" t="s">
        <v>3204</v>
      </c>
      <c r="E1493" s="47" t="s">
        <v>3205</v>
      </c>
      <c r="G1493" s="45"/>
      <c r="H1493" s="45"/>
      <c r="J1493">
        <f t="shared" si="178"/>
        <v>2022</v>
      </c>
      <c r="BL1493">
        <v>2022</v>
      </c>
    </row>
    <row r="1494" spans="1:64" ht="15" customHeight="1" x14ac:dyDescent="0.25">
      <c r="A1494" t="s">
        <v>3224</v>
      </c>
      <c r="C1494" s="77"/>
      <c r="D1494" t="s">
        <v>2983</v>
      </c>
      <c r="E1494" s="47" t="s">
        <v>3206</v>
      </c>
      <c r="G1494" s="45"/>
      <c r="H1494" s="45"/>
      <c r="J1494">
        <f t="shared" si="178"/>
        <v>2022</v>
      </c>
      <c r="BL1494">
        <v>2022</v>
      </c>
    </row>
    <row r="1495" spans="1:64" ht="15" customHeight="1" x14ac:dyDescent="0.25">
      <c r="A1495" t="s">
        <v>3224</v>
      </c>
      <c r="C1495" s="77"/>
      <c r="D1495" t="s">
        <v>2989</v>
      </c>
      <c r="E1495" s="47" t="s">
        <v>3207</v>
      </c>
      <c r="G1495" s="45"/>
      <c r="H1495" s="45"/>
      <c r="J1495">
        <f t="shared" si="178"/>
        <v>2022</v>
      </c>
      <c r="BL1495">
        <v>2022</v>
      </c>
    </row>
    <row r="1496" spans="1:64" ht="15" customHeight="1" x14ac:dyDescent="0.25">
      <c r="A1496" t="s">
        <v>3224</v>
      </c>
      <c r="C1496" s="77"/>
      <c r="D1496" t="s">
        <v>2995</v>
      </c>
      <c r="E1496" s="47" t="s">
        <v>3208</v>
      </c>
      <c r="G1496" s="45"/>
      <c r="H1496" s="45"/>
      <c r="J1496">
        <f t="shared" si="178"/>
        <v>2022</v>
      </c>
      <c r="BL1496">
        <v>2022</v>
      </c>
    </row>
    <row r="1497" spans="1:64" ht="15" customHeight="1" x14ac:dyDescent="0.25">
      <c r="A1497" t="s">
        <v>3224</v>
      </c>
      <c r="C1497" s="77"/>
      <c r="D1497" t="s">
        <v>3001</v>
      </c>
      <c r="E1497" s="47" t="s">
        <v>3209</v>
      </c>
      <c r="G1497" s="45"/>
      <c r="H1497" s="45"/>
      <c r="J1497">
        <f t="shared" si="178"/>
        <v>2022</v>
      </c>
      <c r="BL1497">
        <v>2022</v>
      </c>
    </row>
    <row r="1498" spans="1:64" ht="15" customHeight="1" x14ac:dyDescent="0.25">
      <c r="A1498" t="s">
        <v>3224</v>
      </c>
      <c r="C1498" s="77"/>
      <c r="D1498" t="s">
        <v>3009</v>
      </c>
      <c r="E1498" s="47" t="s">
        <v>3072</v>
      </c>
      <c r="G1498" s="45"/>
      <c r="H1498" s="45"/>
      <c r="J1498">
        <f t="shared" si="178"/>
        <v>2022</v>
      </c>
      <c r="BL1498">
        <v>2022</v>
      </c>
    </row>
    <row r="1499" spans="1:64" ht="15" customHeight="1" x14ac:dyDescent="0.25">
      <c r="A1499" t="s">
        <v>3224</v>
      </c>
      <c r="C1499" s="77"/>
      <c r="D1499" t="s">
        <v>3210</v>
      </c>
      <c r="E1499" s="47" t="s">
        <v>3211</v>
      </c>
      <c r="G1499" s="45"/>
      <c r="H1499" s="45"/>
      <c r="J1499">
        <f t="shared" si="178"/>
        <v>2022</v>
      </c>
      <c r="BL1499">
        <v>2022</v>
      </c>
    </row>
    <row r="1500" spans="1:64" ht="15" customHeight="1" x14ac:dyDescent="0.25">
      <c r="A1500" t="s">
        <v>3224</v>
      </c>
      <c r="C1500" s="77"/>
      <c r="D1500" t="s">
        <v>3212</v>
      </c>
      <c r="E1500" s="47" t="s">
        <v>3213</v>
      </c>
      <c r="G1500" s="45"/>
      <c r="H1500" s="45"/>
      <c r="J1500">
        <f t="shared" si="178"/>
        <v>2022</v>
      </c>
      <c r="BL1500">
        <v>2022</v>
      </c>
    </row>
    <row r="1501" spans="1:64" ht="15" customHeight="1" x14ac:dyDescent="0.25">
      <c r="A1501" t="s">
        <v>3224</v>
      </c>
      <c r="C1501" s="77"/>
      <c r="D1501" t="s">
        <v>3214</v>
      </c>
      <c r="E1501" s="47" t="s">
        <v>3215</v>
      </c>
      <c r="G1501" s="45"/>
      <c r="H1501" s="45"/>
      <c r="J1501">
        <f t="shared" si="178"/>
        <v>2022</v>
      </c>
      <c r="BL1501">
        <v>2022</v>
      </c>
    </row>
    <row r="1502" spans="1:64" ht="15" customHeight="1" x14ac:dyDescent="0.25">
      <c r="C1502" s="63"/>
      <c r="E1502" s="45"/>
      <c r="G1502" s="45"/>
      <c r="H1502" s="45"/>
    </row>
    <row r="1503" spans="1:64" ht="15" customHeight="1" x14ac:dyDescent="0.25">
      <c r="A1503" t="s">
        <v>3389</v>
      </c>
      <c r="B1503" s="1" t="str">
        <f>A1503&amp;MIN(I1503:I1524)&amp;"(-"&amp;MAX(J1503:J1524)&amp;")"</f>
        <v>LPR_ADM1977(-2019)</v>
      </c>
      <c r="C1503" s="77"/>
      <c r="D1503" t="s">
        <v>1131</v>
      </c>
      <c r="E1503" s="47" t="s">
        <v>1131</v>
      </c>
      <c r="G1503" s="45"/>
      <c r="H1503" s="45"/>
      <c r="I1503">
        <f t="shared" ref="I1503:I1524" si="179">MIN(L1503:BT1503)</f>
        <v>1977</v>
      </c>
      <c r="J1503">
        <f t="shared" ref="J1503:J1509" si="180">MAX(L1503:BT1503)</f>
        <v>2019</v>
      </c>
      <c r="K1503" s="2" t="str">
        <f t="shared" ref="K1503:K1524" si="181">IF(J1503-I1503+1-COUNTA(L1503:BT1503)=0, "-", "Yes")</f>
        <v>-</v>
      </c>
      <c r="S1503">
        <v>1977</v>
      </c>
      <c r="T1503">
        <v>1978</v>
      </c>
      <c r="U1503">
        <v>1979</v>
      </c>
      <c r="V1503">
        <v>1980</v>
      </c>
      <c r="W1503">
        <v>1981</v>
      </c>
      <c r="X1503">
        <v>1982</v>
      </c>
      <c r="Y1503">
        <v>1983</v>
      </c>
      <c r="Z1503">
        <v>1984</v>
      </c>
      <c r="AA1503">
        <v>1985</v>
      </c>
      <c r="AB1503">
        <v>1986</v>
      </c>
      <c r="AC1503">
        <v>1987</v>
      </c>
      <c r="AD1503">
        <v>1988</v>
      </c>
      <c r="AE1503">
        <v>1989</v>
      </c>
      <c r="AF1503">
        <v>1990</v>
      </c>
      <c r="AG1503">
        <v>1991</v>
      </c>
      <c r="AH1503">
        <v>1992</v>
      </c>
      <c r="AI1503">
        <v>1993</v>
      </c>
      <c r="AJ1503">
        <v>1994</v>
      </c>
      <c r="AK1503">
        <v>1995</v>
      </c>
      <c r="AL1503">
        <v>1996</v>
      </c>
      <c r="AM1503">
        <v>1997</v>
      </c>
      <c r="AN1503">
        <v>1998</v>
      </c>
      <c r="AO1503">
        <v>1999</v>
      </c>
      <c r="AP1503">
        <v>2000</v>
      </c>
      <c r="AQ1503">
        <v>2001</v>
      </c>
      <c r="AR1503">
        <v>2002</v>
      </c>
      <c r="AS1503">
        <v>2003</v>
      </c>
      <c r="AT1503">
        <v>2004</v>
      </c>
      <c r="AU1503">
        <v>2005</v>
      </c>
      <c r="AV1503">
        <v>2006</v>
      </c>
      <c r="AW1503">
        <v>2007</v>
      </c>
      <c r="AX1503">
        <v>2008</v>
      </c>
      <c r="AY1503">
        <v>2009</v>
      </c>
      <c r="AZ1503">
        <v>2010</v>
      </c>
      <c r="BA1503">
        <v>2011</v>
      </c>
      <c r="BB1503">
        <v>2012</v>
      </c>
      <c r="BC1503">
        <v>2013</v>
      </c>
      <c r="BD1503">
        <v>2014</v>
      </c>
      <c r="BE1503">
        <v>2015</v>
      </c>
      <c r="BF1503">
        <v>2016</v>
      </c>
      <c r="BG1503">
        <v>2017</v>
      </c>
      <c r="BH1503">
        <v>2018</v>
      </c>
      <c r="BI1503">
        <v>2019</v>
      </c>
    </row>
    <row r="1504" spans="1:64" ht="15" customHeight="1" x14ac:dyDescent="0.25">
      <c r="A1504" t="s">
        <v>3389</v>
      </c>
      <c r="C1504" s="77"/>
      <c r="D1504" t="s">
        <v>1133</v>
      </c>
      <c r="E1504" s="47" t="s">
        <v>1133</v>
      </c>
      <c r="G1504" s="45"/>
      <c r="H1504" s="45"/>
      <c r="I1504">
        <f t="shared" si="179"/>
        <v>1977</v>
      </c>
      <c r="J1504">
        <f t="shared" si="180"/>
        <v>2019</v>
      </c>
      <c r="K1504" s="2" t="str">
        <f t="shared" si="181"/>
        <v>-</v>
      </c>
      <c r="S1504">
        <v>1977</v>
      </c>
      <c r="T1504">
        <v>1978</v>
      </c>
      <c r="U1504">
        <v>1979</v>
      </c>
      <c r="V1504">
        <v>1980</v>
      </c>
      <c r="W1504">
        <v>1981</v>
      </c>
      <c r="X1504">
        <v>1982</v>
      </c>
      <c r="Y1504">
        <v>1983</v>
      </c>
      <c r="Z1504">
        <v>1984</v>
      </c>
      <c r="AA1504">
        <v>1985</v>
      </c>
      <c r="AB1504">
        <v>1986</v>
      </c>
      <c r="AC1504">
        <v>1987</v>
      </c>
      <c r="AD1504">
        <v>1988</v>
      </c>
      <c r="AE1504">
        <v>1989</v>
      </c>
      <c r="AF1504">
        <v>1990</v>
      </c>
      <c r="AG1504">
        <v>1991</v>
      </c>
      <c r="AH1504">
        <v>1992</v>
      </c>
      <c r="AI1504">
        <v>1993</v>
      </c>
      <c r="AJ1504">
        <v>1994</v>
      </c>
      <c r="AK1504">
        <v>1995</v>
      </c>
      <c r="AL1504">
        <v>1996</v>
      </c>
      <c r="AM1504">
        <v>1997</v>
      </c>
      <c r="AN1504">
        <v>1998</v>
      </c>
      <c r="AO1504">
        <v>1999</v>
      </c>
      <c r="AP1504">
        <v>2000</v>
      </c>
      <c r="AQ1504">
        <v>2001</v>
      </c>
      <c r="AR1504">
        <v>2002</v>
      </c>
      <c r="AS1504">
        <v>2003</v>
      </c>
      <c r="AT1504">
        <v>2004</v>
      </c>
      <c r="AU1504">
        <v>2005</v>
      </c>
      <c r="AV1504">
        <v>2006</v>
      </c>
      <c r="AW1504">
        <v>2007</v>
      </c>
      <c r="AX1504">
        <v>2008</v>
      </c>
      <c r="AY1504">
        <v>2009</v>
      </c>
      <c r="AZ1504">
        <v>2010</v>
      </c>
      <c r="BA1504">
        <v>2011</v>
      </c>
      <c r="BB1504">
        <v>2012</v>
      </c>
      <c r="BC1504">
        <v>2013</v>
      </c>
      <c r="BD1504">
        <v>2014</v>
      </c>
      <c r="BE1504">
        <v>2015</v>
      </c>
      <c r="BF1504">
        <v>2016</v>
      </c>
      <c r="BG1504">
        <v>2017</v>
      </c>
      <c r="BH1504">
        <v>2018</v>
      </c>
      <c r="BI1504">
        <v>2019</v>
      </c>
    </row>
    <row r="1505" spans="1:61" ht="15" customHeight="1" x14ac:dyDescent="0.25">
      <c r="A1505" t="s">
        <v>3389</v>
      </c>
      <c r="C1505" s="77"/>
      <c r="D1505" t="s">
        <v>1137</v>
      </c>
      <c r="E1505" s="47" t="s">
        <v>1137</v>
      </c>
      <c r="G1505" s="45"/>
      <c r="H1505" s="45"/>
      <c r="I1505">
        <f t="shared" si="179"/>
        <v>1994</v>
      </c>
      <c r="J1505">
        <f t="shared" si="180"/>
        <v>2019</v>
      </c>
      <c r="K1505" s="2" t="str">
        <f t="shared" si="181"/>
        <v>-</v>
      </c>
      <c r="AJ1505">
        <v>1994</v>
      </c>
      <c r="AK1505">
        <v>1995</v>
      </c>
      <c r="AL1505">
        <v>1996</v>
      </c>
      <c r="AM1505">
        <v>1997</v>
      </c>
      <c r="AN1505">
        <v>1998</v>
      </c>
      <c r="AO1505">
        <v>1999</v>
      </c>
      <c r="AP1505">
        <v>2000</v>
      </c>
      <c r="AQ1505">
        <v>2001</v>
      </c>
      <c r="AR1505">
        <v>2002</v>
      </c>
      <c r="AS1505">
        <v>2003</v>
      </c>
      <c r="AT1505">
        <v>2004</v>
      </c>
      <c r="AU1505">
        <v>2005</v>
      </c>
      <c r="AV1505">
        <v>2006</v>
      </c>
      <c r="AW1505">
        <v>2007</v>
      </c>
      <c r="AX1505">
        <v>2008</v>
      </c>
      <c r="AY1505">
        <v>2009</v>
      </c>
      <c r="AZ1505">
        <v>2010</v>
      </c>
      <c r="BA1505">
        <v>2011</v>
      </c>
      <c r="BB1505">
        <v>2012</v>
      </c>
      <c r="BC1505">
        <v>2013</v>
      </c>
      <c r="BD1505">
        <v>2014</v>
      </c>
      <c r="BE1505">
        <v>2015</v>
      </c>
      <c r="BF1505">
        <v>2016</v>
      </c>
      <c r="BG1505">
        <v>2017</v>
      </c>
      <c r="BH1505">
        <v>2018</v>
      </c>
      <c r="BI1505">
        <v>2019</v>
      </c>
    </row>
    <row r="1506" spans="1:61" ht="15" customHeight="1" x14ac:dyDescent="0.25">
      <c r="A1506" t="s">
        <v>3389</v>
      </c>
      <c r="C1506" s="77"/>
      <c r="D1506" t="s">
        <v>1141</v>
      </c>
      <c r="E1506" s="47" t="s">
        <v>1141</v>
      </c>
      <c r="G1506" s="45"/>
      <c r="H1506" s="45"/>
      <c r="I1506">
        <f t="shared" si="179"/>
        <v>1987</v>
      </c>
      <c r="J1506">
        <f t="shared" si="180"/>
        <v>2019</v>
      </c>
      <c r="K1506" s="2" t="str">
        <f t="shared" si="181"/>
        <v>-</v>
      </c>
      <c r="AC1506">
        <v>1987</v>
      </c>
      <c r="AD1506">
        <v>1988</v>
      </c>
      <c r="AE1506">
        <v>1989</v>
      </c>
      <c r="AF1506">
        <v>1990</v>
      </c>
      <c r="AG1506">
        <v>1991</v>
      </c>
      <c r="AH1506">
        <v>1992</v>
      </c>
      <c r="AI1506">
        <v>1993</v>
      </c>
      <c r="AJ1506">
        <v>1994</v>
      </c>
      <c r="AK1506">
        <v>1995</v>
      </c>
      <c r="AL1506">
        <v>1996</v>
      </c>
      <c r="AM1506">
        <v>1997</v>
      </c>
      <c r="AN1506">
        <v>1998</v>
      </c>
      <c r="AO1506">
        <v>1999</v>
      </c>
      <c r="AP1506">
        <v>2000</v>
      </c>
      <c r="AQ1506">
        <v>2001</v>
      </c>
      <c r="AR1506">
        <v>2002</v>
      </c>
      <c r="AS1506">
        <v>2003</v>
      </c>
      <c r="AT1506">
        <v>2004</v>
      </c>
      <c r="AU1506">
        <v>2005</v>
      </c>
      <c r="AV1506">
        <v>2006</v>
      </c>
      <c r="AW1506">
        <v>2007</v>
      </c>
      <c r="AX1506">
        <v>2008</v>
      </c>
      <c r="AY1506">
        <v>2009</v>
      </c>
      <c r="AZ1506">
        <v>2010</v>
      </c>
      <c r="BA1506">
        <v>2011</v>
      </c>
      <c r="BB1506">
        <v>2012</v>
      </c>
      <c r="BC1506">
        <v>2013</v>
      </c>
      <c r="BD1506">
        <v>2014</v>
      </c>
      <c r="BE1506">
        <v>2015</v>
      </c>
      <c r="BF1506">
        <v>2016</v>
      </c>
      <c r="BG1506">
        <v>2017</v>
      </c>
      <c r="BH1506">
        <v>2018</v>
      </c>
      <c r="BI1506">
        <v>2019</v>
      </c>
    </row>
    <row r="1507" spans="1:61" ht="15" customHeight="1" x14ac:dyDescent="0.25">
      <c r="A1507" t="s">
        <v>3389</v>
      </c>
      <c r="C1507" s="77"/>
      <c r="D1507" t="s">
        <v>1145</v>
      </c>
      <c r="E1507" s="47" t="s">
        <v>1145</v>
      </c>
      <c r="G1507" s="45"/>
      <c r="H1507" s="45"/>
      <c r="I1507">
        <f t="shared" si="179"/>
        <v>1977</v>
      </c>
      <c r="J1507">
        <f t="shared" si="180"/>
        <v>2019</v>
      </c>
      <c r="K1507" s="2" t="str">
        <f t="shared" si="181"/>
        <v>-</v>
      </c>
      <c r="S1507">
        <v>1977</v>
      </c>
      <c r="T1507">
        <v>1978</v>
      </c>
      <c r="U1507">
        <v>1979</v>
      </c>
      <c r="V1507">
        <v>1980</v>
      </c>
      <c r="W1507">
        <v>1981</v>
      </c>
      <c r="X1507">
        <v>1982</v>
      </c>
      <c r="Y1507">
        <v>1983</v>
      </c>
      <c r="Z1507">
        <v>1984</v>
      </c>
      <c r="AA1507">
        <v>1985</v>
      </c>
      <c r="AB1507">
        <v>1986</v>
      </c>
      <c r="AC1507">
        <v>1987</v>
      </c>
      <c r="AD1507">
        <v>1988</v>
      </c>
      <c r="AE1507">
        <v>1989</v>
      </c>
      <c r="AF1507">
        <v>1990</v>
      </c>
      <c r="AG1507">
        <v>1991</v>
      </c>
      <c r="AH1507">
        <v>1992</v>
      </c>
      <c r="AI1507">
        <v>1993</v>
      </c>
      <c r="AJ1507">
        <v>1994</v>
      </c>
      <c r="AK1507">
        <v>1995</v>
      </c>
      <c r="AL1507">
        <v>1996</v>
      </c>
      <c r="AM1507">
        <v>1997</v>
      </c>
      <c r="AN1507">
        <v>1998</v>
      </c>
      <c r="AO1507">
        <v>1999</v>
      </c>
      <c r="AP1507">
        <v>2000</v>
      </c>
      <c r="AQ1507">
        <v>2001</v>
      </c>
      <c r="AR1507">
        <v>2002</v>
      </c>
      <c r="AS1507">
        <v>2003</v>
      </c>
      <c r="AT1507">
        <v>2004</v>
      </c>
      <c r="AU1507">
        <v>2005</v>
      </c>
      <c r="AV1507">
        <v>2006</v>
      </c>
      <c r="AW1507">
        <v>2007</v>
      </c>
      <c r="AX1507">
        <v>2008</v>
      </c>
      <c r="AY1507">
        <v>2009</v>
      </c>
      <c r="AZ1507">
        <v>2010</v>
      </c>
      <c r="BA1507">
        <v>2011</v>
      </c>
      <c r="BB1507">
        <v>2012</v>
      </c>
      <c r="BC1507">
        <v>2013</v>
      </c>
      <c r="BD1507">
        <v>2014</v>
      </c>
      <c r="BE1507">
        <v>2015</v>
      </c>
      <c r="BF1507">
        <v>2016</v>
      </c>
      <c r="BG1507">
        <v>2017</v>
      </c>
      <c r="BH1507">
        <v>2018</v>
      </c>
      <c r="BI1507">
        <v>2019</v>
      </c>
    </row>
    <row r="1508" spans="1:61" ht="15" customHeight="1" x14ac:dyDescent="0.25">
      <c r="A1508" t="s">
        <v>3389</v>
      </c>
      <c r="C1508" s="77"/>
      <c r="D1508" t="s">
        <v>1147</v>
      </c>
      <c r="E1508" s="47" t="s">
        <v>1147</v>
      </c>
      <c r="G1508" s="45"/>
      <c r="H1508" s="45"/>
      <c r="I1508">
        <f t="shared" si="179"/>
        <v>1977</v>
      </c>
      <c r="J1508">
        <f t="shared" si="180"/>
        <v>2019</v>
      </c>
      <c r="K1508" s="2" t="str">
        <f t="shared" si="181"/>
        <v>-</v>
      </c>
      <c r="S1508">
        <v>1977</v>
      </c>
      <c r="T1508">
        <v>1978</v>
      </c>
      <c r="U1508">
        <v>1979</v>
      </c>
      <c r="V1508">
        <v>1980</v>
      </c>
      <c r="W1508">
        <v>1981</v>
      </c>
      <c r="X1508">
        <v>1982</v>
      </c>
      <c r="Y1508">
        <v>1983</v>
      </c>
      <c r="Z1508">
        <v>1984</v>
      </c>
      <c r="AA1508">
        <v>1985</v>
      </c>
      <c r="AB1508">
        <v>1986</v>
      </c>
      <c r="AC1508">
        <v>1987</v>
      </c>
      <c r="AD1508">
        <v>1988</v>
      </c>
      <c r="AE1508">
        <v>1989</v>
      </c>
      <c r="AF1508">
        <v>1990</v>
      </c>
      <c r="AG1508">
        <v>1991</v>
      </c>
      <c r="AH1508">
        <v>1992</v>
      </c>
      <c r="AI1508">
        <v>1993</v>
      </c>
      <c r="AJ1508">
        <v>1994</v>
      </c>
      <c r="AK1508">
        <v>1995</v>
      </c>
      <c r="AL1508">
        <v>1996</v>
      </c>
      <c r="AM1508">
        <v>1997</v>
      </c>
      <c r="AN1508">
        <v>1998</v>
      </c>
      <c r="AO1508">
        <v>1999</v>
      </c>
      <c r="AP1508">
        <v>2000</v>
      </c>
      <c r="AQ1508">
        <v>2001</v>
      </c>
      <c r="AR1508">
        <v>2002</v>
      </c>
      <c r="AS1508">
        <v>2003</v>
      </c>
      <c r="AT1508">
        <v>2004</v>
      </c>
      <c r="AU1508">
        <v>2005</v>
      </c>
      <c r="AV1508">
        <v>2006</v>
      </c>
      <c r="AW1508">
        <v>2007</v>
      </c>
      <c r="AX1508">
        <v>2008</v>
      </c>
      <c r="AY1508">
        <v>2009</v>
      </c>
      <c r="AZ1508">
        <v>2010</v>
      </c>
      <c r="BA1508">
        <v>2011</v>
      </c>
      <c r="BB1508">
        <v>2012</v>
      </c>
      <c r="BC1508">
        <v>2013</v>
      </c>
      <c r="BD1508">
        <v>2014</v>
      </c>
      <c r="BE1508">
        <v>2015</v>
      </c>
      <c r="BF1508">
        <v>2016</v>
      </c>
      <c r="BG1508">
        <v>2017</v>
      </c>
      <c r="BH1508">
        <v>2018</v>
      </c>
      <c r="BI1508">
        <v>2019</v>
      </c>
    </row>
    <row r="1509" spans="1:61" ht="15" customHeight="1" x14ac:dyDescent="0.25">
      <c r="A1509" t="s">
        <v>3389</v>
      </c>
      <c r="C1509" s="77"/>
      <c r="D1509" t="s">
        <v>1129</v>
      </c>
      <c r="E1509" s="47" t="s">
        <v>1129</v>
      </c>
      <c r="G1509" s="45"/>
      <c r="H1509" s="45"/>
      <c r="I1509">
        <f t="shared" si="179"/>
        <v>1987</v>
      </c>
      <c r="J1509">
        <f t="shared" si="180"/>
        <v>2019</v>
      </c>
      <c r="K1509" s="2" t="str">
        <f t="shared" si="181"/>
        <v>-</v>
      </c>
      <c r="AC1509">
        <v>1987</v>
      </c>
      <c r="AD1509">
        <v>1988</v>
      </c>
      <c r="AE1509">
        <v>1989</v>
      </c>
      <c r="AF1509">
        <v>1990</v>
      </c>
      <c r="AG1509">
        <v>1991</v>
      </c>
      <c r="AH1509">
        <v>1992</v>
      </c>
      <c r="AI1509">
        <v>1993</v>
      </c>
      <c r="AJ1509">
        <v>1994</v>
      </c>
      <c r="AK1509">
        <v>1995</v>
      </c>
      <c r="AL1509">
        <v>1996</v>
      </c>
      <c r="AM1509">
        <v>1997</v>
      </c>
      <c r="AN1509">
        <v>1998</v>
      </c>
      <c r="AO1509">
        <v>1999</v>
      </c>
      <c r="AP1509">
        <v>2000</v>
      </c>
      <c r="AQ1509">
        <v>2001</v>
      </c>
      <c r="AR1509">
        <v>2002</v>
      </c>
      <c r="AS1509">
        <v>2003</v>
      </c>
      <c r="AT1509">
        <v>2004</v>
      </c>
      <c r="AU1509">
        <v>2005</v>
      </c>
      <c r="AV1509">
        <v>2006</v>
      </c>
      <c r="AW1509">
        <v>2007</v>
      </c>
      <c r="AX1509">
        <v>2008</v>
      </c>
      <c r="AY1509">
        <v>2009</v>
      </c>
      <c r="AZ1509">
        <v>2010</v>
      </c>
      <c r="BA1509">
        <v>2011</v>
      </c>
      <c r="BB1509">
        <v>2012</v>
      </c>
      <c r="BC1509">
        <v>2013</v>
      </c>
      <c r="BD1509">
        <v>2014</v>
      </c>
      <c r="BE1509">
        <v>2015</v>
      </c>
      <c r="BF1509">
        <v>2016</v>
      </c>
      <c r="BG1509">
        <v>2017</v>
      </c>
      <c r="BH1509">
        <v>2018</v>
      </c>
      <c r="BI1509">
        <v>2019</v>
      </c>
    </row>
    <row r="1510" spans="1:61" ht="15" customHeight="1" x14ac:dyDescent="0.25">
      <c r="A1510" t="s">
        <v>3389</v>
      </c>
      <c r="C1510" s="77"/>
      <c r="D1510" t="s">
        <v>1148</v>
      </c>
      <c r="E1510" s="47" t="s">
        <v>1148</v>
      </c>
      <c r="G1510" s="45"/>
      <c r="H1510" s="45"/>
      <c r="I1510">
        <f t="shared" si="179"/>
        <v>2005</v>
      </c>
      <c r="J1510">
        <f t="shared" ref="J1510:J1563" si="182">MAX(L1510:BT1510)</f>
        <v>2019</v>
      </c>
      <c r="K1510" s="2" t="str">
        <f t="shared" si="181"/>
        <v>-</v>
      </c>
      <c r="AU1510">
        <v>2005</v>
      </c>
      <c r="AV1510">
        <v>2006</v>
      </c>
      <c r="AW1510">
        <v>2007</v>
      </c>
      <c r="AX1510">
        <v>2008</v>
      </c>
      <c r="AY1510">
        <v>2009</v>
      </c>
      <c r="AZ1510">
        <v>2010</v>
      </c>
      <c r="BA1510">
        <v>2011</v>
      </c>
      <c r="BB1510">
        <v>2012</v>
      </c>
      <c r="BC1510">
        <v>2013</v>
      </c>
      <c r="BD1510">
        <v>2014</v>
      </c>
      <c r="BE1510">
        <v>2015</v>
      </c>
      <c r="BF1510">
        <v>2016</v>
      </c>
      <c r="BG1510">
        <v>2017</v>
      </c>
      <c r="BH1510">
        <v>2018</v>
      </c>
      <c r="BI1510">
        <v>2019</v>
      </c>
    </row>
    <row r="1511" spans="1:61" ht="15" customHeight="1" x14ac:dyDescent="0.25">
      <c r="A1511" t="s">
        <v>3389</v>
      </c>
      <c r="C1511" s="77"/>
      <c r="D1511" t="s">
        <v>602</v>
      </c>
      <c r="E1511" s="47" t="s">
        <v>602</v>
      </c>
      <c r="G1511" s="45"/>
      <c r="H1511" s="45"/>
      <c r="I1511">
        <f t="shared" si="179"/>
        <v>1977</v>
      </c>
      <c r="J1511">
        <f t="shared" si="182"/>
        <v>2019</v>
      </c>
      <c r="K1511" s="2" t="str">
        <f t="shared" si="181"/>
        <v>-</v>
      </c>
      <c r="S1511">
        <v>1977</v>
      </c>
      <c r="T1511">
        <v>1978</v>
      </c>
      <c r="U1511">
        <v>1979</v>
      </c>
      <c r="V1511">
        <v>1980</v>
      </c>
      <c r="W1511">
        <v>1981</v>
      </c>
      <c r="X1511">
        <v>1982</v>
      </c>
      <c r="Y1511">
        <v>1983</v>
      </c>
      <c r="Z1511">
        <v>1984</v>
      </c>
      <c r="AA1511">
        <v>1985</v>
      </c>
      <c r="AB1511">
        <v>1986</v>
      </c>
      <c r="AC1511">
        <v>1987</v>
      </c>
      <c r="AD1511">
        <v>1988</v>
      </c>
      <c r="AE1511">
        <v>1989</v>
      </c>
      <c r="AF1511">
        <v>1990</v>
      </c>
      <c r="AG1511">
        <v>1991</v>
      </c>
      <c r="AH1511">
        <v>1992</v>
      </c>
      <c r="AI1511">
        <v>1993</v>
      </c>
      <c r="AJ1511">
        <v>1994</v>
      </c>
      <c r="AK1511">
        <v>1995</v>
      </c>
      <c r="AL1511">
        <v>1996</v>
      </c>
      <c r="AM1511">
        <v>1997</v>
      </c>
      <c r="AN1511">
        <v>1998</v>
      </c>
      <c r="AO1511">
        <v>1999</v>
      </c>
      <c r="AP1511">
        <v>2000</v>
      </c>
      <c r="AQ1511">
        <v>2001</v>
      </c>
      <c r="AR1511">
        <v>2002</v>
      </c>
      <c r="AS1511">
        <v>2003</v>
      </c>
      <c r="AT1511">
        <v>2004</v>
      </c>
      <c r="AU1511">
        <v>2005</v>
      </c>
      <c r="AV1511">
        <v>2006</v>
      </c>
      <c r="AW1511">
        <v>2007</v>
      </c>
      <c r="AX1511">
        <v>2008</v>
      </c>
      <c r="AY1511">
        <v>2009</v>
      </c>
      <c r="AZ1511">
        <v>2010</v>
      </c>
      <c r="BA1511">
        <v>2011</v>
      </c>
      <c r="BB1511">
        <v>2012</v>
      </c>
      <c r="BC1511">
        <v>2013</v>
      </c>
      <c r="BD1511">
        <v>2014</v>
      </c>
      <c r="BE1511">
        <v>2015</v>
      </c>
      <c r="BF1511">
        <v>2016</v>
      </c>
      <c r="BG1511">
        <v>2017</v>
      </c>
      <c r="BH1511">
        <v>2018</v>
      </c>
      <c r="BI1511">
        <v>2019</v>
      </c>
    </row>
    <row r="1512" spans="1:61" ht="15" customHeight="1" x14ac:dyDescent="0.25">
      <c r="A1512" t="s">
        <v>3389</v>
      </c>
      <c r="C1512" s="77"/>
      <c r="D1512" t="s">
        <v>997</v>
      </c>
      <c r="E1512" s="47" t="s">
        <v>997</v>
      </c>
      <c r="G1512" s="45"/>
      <c r="H1512" s="45"/>
      <c r="I1512">
        <f t="shared" si="179"/>
        <v>1977</v>
      </c>
      <c r="J1512">
        <f t="shared" si="182"/>
        <v>2019</v>
      </c>
      <c r="K1512" s="2" t="str">
        <f t="shared" si="181"/>
        <v>-</v>
      </c>
      <c r="S1512">
        <v>1977</v>
      </c>
      <c r="T1512">
        <v>1978</v>
      </c>
      <c r="U1512">
        <v>1979</v>
      </c>
      <c r="V1512">
        <v>1980</v>
      </c>
      <c r="W1512">
        <v>1981</v>
      </c>
      <c r="X1512">
        <v>1982</v>
      </c>
      <c r="Y1512">
        <v>1983</v>
      </c>
      <c r="Z1512">
        <v>1984</v>
      </c>
      <c r="AA1512">
        <v>1985</v>
      </c>
      <c r="AB1512">
        <v>1986</v>
      </c>
      <c r="AC1512">
        <v>1987</v>
      </c>
      <c r="AD1512">
        <v>1988</v>
      </c>
      <c r="AE1512">
        <v>1989</v>
      </c>
      <c r="AF1512">
        <v>1990</v>
      </c>
      <c r="AG1512">
        <v>1991</v>
      </c>
      <c r="AH1512">
        <v>1992</v>
      </c>
      <c r="AI1512">
        <v>1993</v>
      </c>
      <c r="AJ1512">
        <v>1994</v>
      </c>
      <c r="AK1512">
        <v>1995</v>
      </c>
      <c r="AL1512">
        <v>1996</v>
      </c>
      <c r="AM1512">
        <v>1997</v>
      </c>
      <c r="AN1512">
        <v>1998</v>
      </c>
      <c r="AO1512">
        <v>1999</v>
      </c>
      <c r="AP1512">
        <v>2000</v>
      </c>
      <c r="AQ1512">
        <v>2001</v>
      </c>
      <c r="AR1512">
        <v>2002</v>
      </c>
      <c r="AS1512">
        <v>2003</v>
      </c>
      <c r="AT1512">
        <v>2004</v>
      </c>
      <c r="AU1512">
        <v>2005</v>
      </c>
      <c r="AV1512">
        <v>2006</v>
      </c>
      <c r="AW1512">
        <v>2007</v>
      </c>
      <c r="AX1512">
        <v>2008</v>
      </c>
      <c r="AY1512">
        <v>2009</v>
      </c>
      <c r="AZ1512">
        <v>2010</v>
      </c>
      <c r="BA1512">
        <v>2011</v>
      </c>
      <c r="BB1512">
        <v>2012</v>
      </c>
      <c r="BC1512">
        <v>2013</v>
      </c>
      <c r="BD1512">
        <v>2014</v>
      </c>
      <c r="BE1512">
        <v>2015</v>
      </c>
      <c r="BF1512">
        <v>2016</v>
      </c>
      <c r="BG1512">
        <v>2017</v>
      </c>
      <c r="BH1512">
        <v>2018</v>
      </c>
      <c r="BI1512">
        <v>2019</v>
      </c>
    </row>
    <row r="1513" spans="1:61" ht="15" customHeight="1" x14ac:dyDescent="0.25">
      <c r="A1513" t="s">
        <v>3389</v>
      </c>
      <c r="C1513" s="77"/>
      <c r="D1513" t="s">
        <v>1149</v>
      </c>
      <c r="E1513" s="47" t="s">
        <v>1149</v>
      </c>
      <c r="G1513" s="45"/>
      <c r="H1513" s="45"/>
      <c r="I1513">
        <f t="shared" si="179"/>
        <v>1977</v>
      </c>
      <c r="J1513">
        <f t="shared" si="182"/>
        <v>2019</v>
      </c>
      <c r="K1513" s="2" t="str">
        <f t="shared" si="181"/>
        <v>-</v>
      </c>
      <c r="S1513">
        <v>1977</v>
      </c>
      <c r="T1513">
        <v>1978</v>
      </c>
      <c r="U1513">
        <v>1979</v>
      </c>
      <c r="V1513">
        <v>1980</v>
      </c>
      <c r="W1513">
        <v>1981</v>
      </c>
      <c r="X1513">
        <v>1982</v>
      </c>
      <c r="Y1513">
        <v>1983</v>
      </c>
      <c r="Z1513">
        <v>1984</v>
      </c>
      <c r="AA1513">
        <v>1985</v>
      </c>
      <c r="AB1513">
        <v>1986</v>
      </c>
      <c r="AC1513">
        <v>1987</v>
      </c>
      <c r="AD1513">
        <v>1988</v>
      </c>
      <c r="AE1513">
        <v>1989</v>
      </c>
      <c r="AF1513">
        <v>1990</v>
      </c>
      <c r="AG1513">
        <v>1991</v>
      </c>
      <c r="AH1513">
        <v>1992</v>
      </c>
      <c r="AI1513">
        <v>1993</v>
      </c>
      <c r="AJ1513">
        <v>1994</v>
      </c>
      <c r="AK1513">
        <v>1995</v>
      </c>
      <c r="AL1513">
        <v>1996</v>
      </c>
      <c r="AM1513">
        <v>1997</v>
      </c>
      <c r="AN1513">
        <v>1998</v>
      </c>
      <c r="AO1513">
        <v>1999</v>
      </c>
      <c r="AP1513">
        <v>2000</v>
      </c>
      <c r="AQ1513">
        <v>2001</v>
      </c>
      <c r="AR1513">
        <v>2002</v>
      </c>
      <c r="AS1513">
        <v>2003</v>
      </c>
      <c r="AT1513">
        <v>2004</v>
      </c>
      <c r="AU1513">
        <v>2005</v>
      </c>
      <c r="AV1513">
        <v>2006</v>
      </c>
      <c r="AW1513">
        <v>2007</v>
      </c>
      <c r="AX1513">
        <v>2008</v>
      </c>
      <c r="AY1513">
        <v>2009</v>
      </c>
      <c r="AZ1513">
        <v>2010</v>
      </c>
      <c r="BA1513">
        <v>2011</v>
      </c>
      <c r="BB1513">
        <v>2012</v>
      </c>
      <c r="BC1513">
        <v>2013</v>
      </c>
      <c r="BD1513">
        <v>2014</v>
      </c>
      <c r="BE1513">
        <v>2015</v>
      </c>
      <c r="BF1513">
        <v>2016</v>
      </c>
      <c r="BG1513">
        <v>2017</v>
      </c>
      <c r="BH1513">
        <v>2018</v>
      </c>
      <c r="BI1513">
        <v>2019</v>
      </c>
    </row>
    <row r="1514" spans="1:61" ht="15" customHeight="1" x14ac:dyDescent="0.25">
      <c r="A1514" t="s">
        <v>3389</v>
      </c>
      <c r="C1514" s="77"/>
      <c r="D1514" t="s">
        <v>1153</v>
      </c>
      <c r="E1514" s="47" t="s">
        <v>1153</v>
      </c>
      <c r="G1514" s="45"/>
      <c r="H1514" s="45"/>
      <c r="I1514">
        <f t="shared" si="179"/>
        <v>1977</v>
      </c>
      <c r="J1514">
        <f t="shared" si="182"/>
        <v>2019</v>
      </c>
      <c r="K1514" s="2" t="str">
        <f t="shared" si="181"/>
        <v>-</v>
      </c>
      <c r="S1514">
        <v>1977</v>
      </c>
      <c r="T1514">
        <v>1978</v>
      </c>
      <c r="U1514">
        <v>1979</v>
      </c>
      <c r="V1514">
        <v>1980</v>
      </c>
      <c r="W1514">
        <v>1981</v>
      </c>
      <c r="X1514">
        <v>1982</v>
      </c>
      <c r="Y1514">
        <v>1983</v>
      </c>
      <c r="Z1514">
        <v>1984</v>
      </c>
      <c r="AA1514">
        <v>1985</v>
      </c>
      <c r="AB1514">
        <v>1986</v>
      </c>
      <c r="AC1514">
        <v>1987</v>
      </c>
      <c r="AD1514">
        <v>1988</v>
      </c>
      <c r="AE1514">
        <v>1989</v>
      </c>
      <c r="AF1514">
        <v>1990</v>
      </c>
      <c r="AG1514">
        <v>1991</v>
      </c>
      <c r="AH1514">
        <v>1992</v>
      </c>
      <c r="AI1514">
        <v>1993</v>
      </c>
      <c r="AJ1514">
        <v>1994</v>
      </c>
      <c r="AK1514">
        <v>1995</v>
      </c>
      <c r="AL1514">
        <v>1996</v>
      </c>
      <c r="AM1514">
        <v>1997</v>
      </c>
      <c r="AN1514">
        <v>1998</v>
      </c>
      <c r="AO1514">
        <v>1999</v>
      </c>
      <c r="AP1514">
        <v>2000</v>
      </c>
      <c r="AQ1514">
        <v>2001</v>
      </c>
      <c r="AR1514">
        <v>2002</v>
      </c>
      <c r="AS1514">
        <v>2003</v>
      </c>
      <c r="AT1514">
        <v>2004</v>
      </c>
      <c r="AU1514">
        <v>2005</v>
      </c>
      <c r="AV1514">
        <v>2006</v>
      </c>
      <c r="AW1514">
        <v>2007</v>
      </c>
      <c r="AX1514">
        <v>2008</v>
      </c>
      <c r="AY1514">
        <v>2009</v>
      </c>
      <c r="AZ1514">
        <v>2010</v>
      </c>
      <c r="BA1514">
        <v>2011</v>
      </c>
      <c r="BB1514">
        <v>2012</v>
      </c>
      <c r="BC1514">
        <v>2013</v>
      </c>
      <c r="BD1514">
        <v>2014</v>
      </c>
      <c r="BE1514">
        <v>2015</v>
      </c>
      <c r="BF1514">
        <v>2016</v>
      </c>
      <c r="BG1514">
        <v>2017</v>
      </c>
      <c r="BH1514">
        <v>2018</v>
      </c>
      <c r="BI1514">
        <v>2019</v>
      </c>
    </row>
    <row r="1515" spans="1:61" ht="15" customHeight="1" x14ac:dyDescent="0.25">
      <c r="A1515" t="s">
        <v>3389</v>
      </c>
      <c r="C1515" s="77"/>
      <c r="D1515" t="s">
        <v>1155</v>
      </c>
      <c r="E1515" s="47" t="s">
        <v>1155</v>
      </c>
      <c r="G1515" s="45"/>
      <c r="H1515" s="45"/>
      <c r="I1515">
        <f t="shared" si="179"/>
        <v>1987</v>
      </c>
      <c r="J1515">
        <f t="shared" si="182"/>
        <v>2019</v>
      </c>
      <c r="K1515" s="2" t="str">
        <f t="shared" si="181"/>
        <v>-</v>
      </c>
      <c r="AC1515">
        <v>1987</v>
      </c>
      <c r="AD1515">
        <v>1988</v>
      </c>
      <c r="AE1515">
        <v>1989</v>
      </c>
      <c r="AF1515">
        <v>1990</v>
      </c>
      <c r="AG1515">
        <v>1991</v>
      </c>
      <c r="AH1515">
        <v>1992</v>
      </c>
      <c r="AI1515">
        <v>1993</v>
      </c>
      <c r="AJ1515">
        <v>1994</v>
      </c>
      <c r="AK1515">
        <v>1995</v>
      </c>
      <c r="AL1515">
        <v>1996</v>
      </c>
      <c r="AM1515">
        <v>1997</v>
      </c>
      <c r="AN1515">
        <v>1998</v>
      </c>
      <c r="AO1515">
        <v>1999</v>
      </c>
      <c r="AP1515">
        <v>2000</v>
      </c>
      <c r="AQ1515">
        <v>2001</v>
      </c>
      <c r="AR1515">
        <v>2002</v>
      </c>
      <c r="AS1515">
        <v>2003</v>
      </c>
      <c r="AT1515">
        <v>2004</v>
      </c>
      <c r="AU1515">
        <v>2005</v>
      </c>
      <c r="AV1515">
        <v>2006</v>
      </c>
      <c r="AW1515">
        <v>2007</v>
      </c>
      <c r="AX1515">
        <v>2008</v>
      </c>
      <c r="AY1515">
        <v>2009</v>
      </c>
      <c r="AZ1515">
        <v>2010</v>
      </c>
      <c r="BA1515">
        <v>2011</v>
      </c>
      <c r="BB1515">
        <v>2012</v>
      </c>
      <c r="BC1515">
        <v>2013</v>
      </c>
      <c r="BD1515">
        <v>2014</v>
      </c>
      <c r="BE1515">
        <v>2015</v>
      </c>
      <c r="BF1515">
        <v>2016</v>
      </c>
      <c r="BG1515">
        <v>2017</v>
      </c>
      <c r="BH1515">
        <v>2018</v>
      </c>
      <c r="BI1515">
        <v>2019</v>
      </c>
    </row>
    <row r="1516" spans="1:61" ht="15" customHeight="1" x14ac:dyDescent="0.25">
      <c r="A1516" t="s">
        <v>3389</v>
      </c>
      <c r="C1516" s="77"/>
      <c r="D1516" t="s">
        <v>601</v>
      </c>
      <c r="E1516" s="47" t="s">
        <v>601</v>
      </c>
      <c r="G1516" s="45"/>
      <c r="H1516" s="45"/>
      <c r="I1516">
        <f t="shared" si="179"/>
        <v>1977</v>
      </c>
      <c r="J1516">
        <f t="shared" si="182"/>
        <v>2019</v>
      </c>
      <c r="K1516" s="2" t="str">
        <f t="shared" si="181"/>
        <v>-</v>
      </c>
      <c r="S1516">
        <v>1977</v>
      </c>
      <c r="T1516">
        <v>1978</v>
      </c>
      <c r="U1516">
        <v>1979</v>
      </c>
      <c r="V1516">
        <v>1980</v>
      </c>
      <c r="W1516">
        <v>1981</v>
      </c>
      <c r="X1516">
        <v>1982</v>
      </c>
      <c r="Y1516">
        <v>1983</v>
      </c>
      <c r="Z1516">
        <v>1984</v>
      </c>
      <c r="AA1516">
        <v>1985</v>
      </c>
      <c r="AB1516">
        <v>1986</v>
      </c>
      <c r="AC1516">
        <v>1987</v>
      </c>
      <c r="AD1516">
        <v>1988</v>
      </c>
      <c r="AE1516">
        <v>1989</v>
      </c>
      <c r="AF1516">
        <v>1990</v>
      </c>
      <c r="AG1516">
        <v>1991</v>
      </c>
      <c r="AH1516">
        <v>1992</v>
      </c>
      <c r="AI1516">
        <v>1993</v>
      </c>
      <c r="AJ1516">
        <v>1994</v>
      </c>
      <c r="AK1516">
        <v>1995</v>
      </c>
      <c r="AL1516">
        <v>1996</v>
      </c>
      <c r="AM1516">
        <v>1997</v>
      </c>
      <c r="AN1516">
        <v>1998</v>
      </c>
      <c r="AO1516">
        <v>1999</v>
      </c>
      <c r="AP1516">
        <v>2000</v>
      </c>
      <c r="AQ1516">
        <v>2001</v>
      </c>
      <c r="AR1516">
        <v>2002</v>
      </c>
      <c r="AS1516">
        <v>2003</v>
      </c>
      <c r="AT1516">
        <v>2004</v>
      </c>
      <c r="AU1516">
        <v>2005</v>
      </c>
      <c r="AV1516">
        <v>2006</v>
      </c>
      <c r="AW1516">
        <v>2007</v>
      </c>
      <c r="AX1516">
        <v>2008</v>
      </c>
      <c r="AY1516">
        <v>2009</v>
      </c>
      <c r="AZ1516">
        <v>2010</v>
      </c>
      <c r="BA1516">
        <v>2011</v>
      </c>
      <c r="BB1516">
        <v>2012</v>
      </c>
      <c r="BC1516">
        <v>2013</v>
      </c>
      <c r="BD1516">
        <v>2014</v>
      </c>
      <c r="BE1516">
        <v>2015</v>
      </c>
      <c r="BF1516">
        <v>2016</v>
      </c>
      <c r="BG1516">
        <v>2017</v>
      </c>
      <c r="BH1516">
        <v>2018</v>
      </c>
      <c r="BI1516">
        <v>2019</v>
      </c>
    </row>
    <row r="1517" spans="1:61" ht="15" customHeight="1" x14ac:dyDescent="0.25">
      <c r="A1517" t="s">
        <v>3389</v>
      </c>
      <c r="C1517" s="77"/>
      <c r="D1517" t="s">
        <v>606</v>
      </c>
      <c r="E1517" s="47" t="s">
        <v>606</v>
      </c>
      <c r="G1517" s="45"/>
      <c r="H1517" s="45"/>
      <c r="I1517">
        <f t="shared" si="179"/>
        <v>1977</v>
      </c>
      <c r="J1517">
        <f t="shared" si="182"/>
        <v>2019</v>
      </c>
      <c r="K1517" s="2" t="str">
        <f t="shared" si="181"/>
        <v>-</v>
      </c>
      <c r="S1517">
        <v>1977</v>
      </c>
      <c r="T1517">
        <v>1978</v>
      </c>
      <c r="U1517">
        <v>1979</v>
      </c>
      <c r="V1517">
        <v>1980</v>
      </c>
      <c r="W1517">
        <v>1981</v>
      </c>
      <c r="X1517">
        <v>1982</v>
      </c>
      <c r="Y1517">
        <v>1983</v>
      </c>
      <c r="Z1517">
        <v>1984</v>
      </c>
      <c r="AA1517">
        <v>1985</v>
      </c>
      <c r="AB1517">
        <v>1986</v>
      </c>
      <c r="AC1517">
        <v>1987</v>
      </c>
      <c r="AD1517">
        <v>1988</v>
      </c>
      <c r="AE1517">
        <v>1989</v>
      </c>
      <c r="AF1517">
        <v>1990</v>
      </c>
      <c r="AG1517">
        <v>1991</v>
      </c>
      <c r="AH1517">
        <v>1992</v>
      </c>
      <c r="AI1517">
        <v>1993</v>
      </c>
      <c r="AJ1517">
        <v>1994</v>
      </c>
      <c r="AK1517">
        <v>1995</v>
      </c>
      <c r="AL1517">
        <v>1996</v>
      </c>
      <c r="AM1517">
        <v>1997</v>
      </c>
      <c r="AN1517">
        <v>1998</v>
      </c>
      <c r="AO1517">
        <v>1999</v>
      </c>
      <c r="AP1517">
        <v>2000</v>
      </c>
      <c r="AQ1517">
        <v>2001</v>
      </c>
      <c r="AR1517">
        <v>2002</v>
      </c>
      <c r="AS1517">
        <v>2003</v>
      </c>
      <c r="AT1517">
        <v>2004</v>
      </c>
      <c r="AU1517">
        <v>2005</v>
      </c>
      <c r="AV1517">
        <v>2006</v>
      </c>
      <c r="AW1517">
        <v>2007</v>
      </c>
      <c r="AX1517">
        <v>2008</v>
      </c>
      <c r="AY1517">
        <v>2009</v>
      </c>
      <c r="AZ1517">
        <v>2010</v>
      </c>
      <c r="BA1517">
        <v>2011</v>
      </c>
      <c r="BB1517">
        <v>2012</v>
      </c>
      <c r="BC1517">
        <v>2013</v>
      </c>
      <c r="BD1517">
        <v>2014</v>
      </c>
      <c r="BE1517">
        <v>2015</v>
      </c>
      <c r="BF1517">
        <v>2016</v>
      </c>
      <c r="BG1517">
        <v>2017</v>
      </c>
      <c r="BH1517">
        <v>2018</v>
      </c>
      <c r="BI1517">
        <v>2019</v>
      </c>
    </row>
    <row r="1518" spans="1:61" ht="15" customHeight="1" x14ac:dyDescent="0.25">
      <c r="A1518" t="s">
        <v>3389</v>
      </c>
      <c r="C1518" s="77"/>
      <c r="D1518" t="s">
        <v>21</v>
      </c>
      <c r="E1518" s="45" t="s">
        <v>12</v>
      </c>
      <c r="F1518" s="7" t="s">
        <v>1303</v>
      </c>
      <c r="G1518" s="45"/>
      <c r="H1518" s="45"/>
      <c r="I1518">
        <f t="shared" si="179"/>
        <v>1977</v>
      </c>
      <c r="J1518">
        <f t="shared" si="182"/>
        <v>2019</v>
      </c>
      <c r="K1518" s="2" t="str">
        <f t="shared" si="181"/>
        <v>-</v>
      </c>
      <c r="S1518">
        <v>1977</v>
      </c>
      <c r="T1518">
        <v>1978</v>
      </c>
      <c r="U1518">
        <v>1979</v>
      </c>
      <c r="V1518">
        <v>1980</v>
      </c>
      <c r="W1518">
        <v>1981</v>
      </c>
      <c r="X1518">
        <v>1982</v>
      </c>
      <c r="Y1518">
        <v>1983</v>
      </c>
      <c r="Z1518">
        <v>1984</v>
      </c>
      <c r="AA1518">
        <v>1985</v>
      </c>
      <c r="AB1518">
        <v>1986</v>
      </c>
      <c r="AC1518">
        <v>1987</v>
      </c>
      <c r="AD1518">
        <v>1988</v>
      </c>
      <c r="AE1518">
        <v>1989</v>
      </c>
      <c r="AF1518">
        <v>1990</v>
      </c>
      <c r="AG1518">
        <v>1991</v>
      </c>
      <c r="AH1518">
        <v>1992</v>
      </c>
      <c r="AI1518">
        <v>1993</v>
      </c>
      <c r="AJ1518">
        <v>1994</v>
      </c>
      <c r="AK1518">
        <v>1995</v>
      </c>
      <c r="AL1518">
        <v>1996</v>
      </c>
      <c r="AM1518">
        <v>1997</v>
      </c>
      <c r="AN1518">
        <v>1998</v>
      </c>
      <c r="AO1518">
        <v>1999</v>
      </c>
      <c r="AP1518">
        <v>2000</v>
      </c>
      <c r="AQ1518">
        <v>2001</v>
      </c>
      <c r="AR1518">
        <v>2002</v>
      </c>
      <c r="AS1518">
        <v>2003</v>
      </c>
      <c r="AT1518">
        <v>2004</v>
      </c>
      <c r="AU1518">
        <v>2005</v>
      </c>
      <c r="AV1518">
        <v>2006</v>
      </c>
      <c r="AW1518">
        <v>2007</v>
      </c>
      <c r="AX1518">
        <v>2008</v>
      </c>
      <c r="AY1518">
        <v>2009</v>
      </c>
      <c r="AZ1518">
        <v>2010</v>
      </c>
      <c r="BA1518">
        <v>2011</v>
      </c>
      <c r="BB1518">
        <v>2012</v>
      </c>
      <c r="BC1518">
        <v>2013</v>
      </c>
      <c r="BD1518">
        <v>2014</v>
      </c>
      <c r="BE1518">
        <v>2015</v>
      </c>
      <c r="BF1518">
        <v>2016</v>
      </c>
      <c r="BG1518">
        <v>2017</v>
      </c>
      <c r="BH1518">
        <v>2018</v>
      </c>
      <c r="BI1518">
        <v>2019</v>
      </c>
    </row>
    <row r="1519" spans="1:61" ht="15" customHeight="1" x14ac:dyDescent="0.25">
      <c r="A1519" t="s">
        <v>3389</v>
      </c>
      <c r="C1519" s="77"/>
      <c r="D1519" t="s">
        <v>603</v>
      </c>
      <c r="E1519" s="45" t="s">
        <v>604</v>
      </c>
      <c r="F1519" s="7" t="s">
        <v>1303</v>
      </c>
      <c r="G1519" s="45"/>
      <c r="H1519" s="45"/>
      <c r="I1519">
        <f t="shared" si="179"/>
        <v>1977</v>
      </c>
      <c r="J1519">
        <f t="shared" si="182"/>
        <v>2019</v>
      </c>
      <c r="K1519" s="2" t="str">
        <f t="shared" si="181"/>
        <v>-</v>
      </c>
      <c r="S1519">
        <v>1977</v>
      </c>
      <c r="T1519">
        <v>1978</v>
      </c>
      <c r="U1519">
        <v>1979</v>
      </c>
      <c r="V1519">
        <v>1980</v>
      </c>
      <c r="W1519">
        <v>1981</v>
      </c>
      <c r="X1519">
        <v>1982</v>
      </c>
      <c r="Y1519">
        <v>1983</v>
      </c>
      <c r="Z1519">
        <v>1984</v>
      </c>
      <c r="AA1519">
        <v>1985</v>
      </c>
      <c r="AB1519">
        <v>1986</v>
      </c>
      <c r="AC1519">
        <v>1987</v>
      </c>
      <c r="AD1519">
        <v>1988</v>
      </c>
      <c r="AE1519">
        <v>1989</v>
      </c>
      <c r="AF1519">
        <v>1990</v>
      </c>
      <c r="AG1519">
        <v>1991</v>
      </c>
      <c r="AH1519">
        <v>1992</v>
      </c>
      <c r="AI1519">
        <v>1993</v>
      </c>
      <c r="AJ1519">
        <v>1994</v>
      </c>
      <c r="AK1519">
        <v>1995</v>
      </c>
      <c r="AL1519">
        <v>1996</v>
      </c>
      <c r="AM1519">
        <v>1997</v>
      </c>
      <c r="AN1519">
        <v>1998</v>
      </c>
      <c r="AO1519">
        <v>1999</v>
      </c>
      <c r="AP1519">
        <v>2000</v>
      </c>
      <c r="AQ1519">
        <v>2001</v>
      </c>
      <c r="AR1519">
        <v>2002</v>
      </c>
      <c r="AS1519">
        <v>2003</v>
      </c>
      <c r="AT1519">
        <v>2004</v>
      </c>
      <c r="AU1519">
        <v>2005</v>
      </c>
      <c r="AV1519">
        <v>2006</v>
      </c>
      <c r="AW1519">
        <v>2007</v>
      </c>
      <c r="AX1519">
        <v>2008</v>
      </c>
      <c r="AY1519">
        <v>2009</v>
      </c>
      <c r="AZ1519">
        <v>2010</v>
      </c>
      <c r="BA1519">
        <v>2011</v>
      </c>
      <c r="BB1519">
        <v>2012</v>
      </c>
      <c r="BC1519">
        <v>2013</v>
      </c>
      <c r="BD1519">
        <v>2014</v>
      </c>
      <c r="BE1519">
        <v>2015</v>
      </c>
      <c r="BF1519">
        <v>2016</v>
      </c>
      <c r="BG1519">
        <v>2017</v>
      </c>
      <c r="BH1519">
        <v>2018</v>
      </c>
      <c r="BI1519">
        <v>2019</v>
      </c>
    </row>
    <row r="1520" spans="1:61" ht="15" customHeight="1" x14ac:dyDescent="0.25">
      <c r="A1520" t="s">
        <v>3389</v>
      </c>
      <c r="C1520" s="77"/>
      <c r="D1520" t="s">
        <v>1171</v>
      </c>
      <c r="E1520" s="47" t="s">
        <v>1171</v>
      </c>
      <c r="G1520" s="45"/>
      <c r="H1520" s="45"/>
      <c r="I1520">
        <f t="shared" si="179"/>
        <v>1977</v>
      </c>
      <c r="J1520">
        <f t="shared" si="182"/>
        <v>2019</v>
      </c>
      <c r="K1520" s="2" t="str">
        <f t="shared" si="181"/>
        <v>-</v>
      </c>
      <c r="S1520">
        <v>1977</v>
      </c>
      <c r="T1520">
        <v>1978</v>
      </c>
      <c r="U1520">
        <v>1979</v>
      </c>
      <c r="V1520">
        <v>1980</v>
      </c>
      <c r="W1520">
        <v>1981</v>
      </c>
      <c r="X1520">
        <v>1982</v>
      </c>
      <c r="Y1520">
        <v>1983</v>
      </c>
      <c r="Z1520">
        <v>1984</v>
      </c>
      <c r="AA1520">
        <v>1985</v>
      </c>
      <c r="AB1520">
        <v>1986</v>
      </c>
      <c r="AC1520">
        <v>1987</v>
      </c>
      <c r="AD1520">
        <v>1988</v>
      </c>
      <c r="AE1520">
        <v>1989</v>
      </c>
      <c r="AF1520">
        <v>1990</v>
      </c>
      <c r="AG1520">
        <v>1991</v>
      </c>
      <c r="AH1520">
        <v>1992</v>
      </c>
      <c r="AI1520">
        <v>1993</v>
      </c>
      <c r="AJ1520">
        <v>1994</v>
      </c>
      <c r="AK1520">
        <v>1995</v>
      </c>
      <c r="AL1520">
        <v>1996</v>
      </c>
      <c r="AM1520">
        <v>1997</v>
      </c>
      <c r="AN1520">
        <v>1998</v>
      </c>
      <c r="AO1520">
        <v>1999</v>
      </c>
      <c r="AP1520">
        <v>2000</v>
      </c>
      <c r="AQ1520">
        <v>2001</v>
      </c>
      <c r="AR1520">
        <v>2002</v>
      </c>
      <c r="AS1520">
        <v>2003</v>
      </c>
      <c r="AT1520">
        <v>2004</v>
      </c>
      <c r="AU1520">
        <v>2005</v>
      </c>
      <c r="AV1520">
        <v>2006</v>
      </c>
      <c r="AW1520">
        <v>2007</v>
      </c>
      <c r="AX1520">
        <v>2008</v>
      </c>
      <c r="AY1520">
        <v>2009</v>
      </c>
      <c r="AZ1520">
        <v>2010</v>
      </c>
      <c r="BA1520">
        <v>2011</v>
      </c>
      <c r="BB1520">
        <v>2012</v>
      </c>
      <c r="BC1520">
        <v>2013</v>
      </c>
      <c r="BD1520">
        <v>2014</v>
      </c>
      <c r="BE1520">
        <v>2015</v>
      </c>
      <c r="BF1520">
        <v>2016</v>
      </c>
      <c r="BG1520">
        <v>2017</v>
      </c>
      <c r="BH1520">
        <v>2018</v>
      </c>
      <c r="BI1520">
        <v>2019</v>
      </c>
    </row>
    <row r="1521" spans="1:61" ht="15" customHeight="1" x14ac:dyDescent="0.25">
      <c r="A1521" t="s">
        <v>3389</v>
      </c>
      <c r="C1521" s="77"/>
      <c r="D1521" t="s">
        <v>1173</v>
      </c>
      <c r="E1521" s="47" t="s">
        <v>1173</v>
      </c>
      <c r="G1521" s="45"/>
      <c r="H1521" s="45"/>
      <c r="I1521">
        <f t="shared" si="179"/>
        <v>1994</v>
      </c>
      <c r="J1521">
        <f t="shared" si="182"/>
        <v>2019</v>
      </c>
      <c r="K1521" s="2" t="str">
        <f t="shared" si="181"/>
        <v>-</v>
      </c>
      <c r="AJ1521">
        <v>1994</v>
      </c>
      <c r="AK1521">
        <v>1995</v>
      </c>
      <c r="AL1521">
        <v>1996</v>
      </c>
      <c r="AM1521">
        <v>1997</v>
      </c>
      <c r="AN1521">
        <v>1998</v>
      </c>
      <c r="AO1521">
        <v>1999</v>
      </c>
      <c r="AP1521">
        <v>2000</v>
      </c>
      <c r="AQ1521">
        <v>2001</v>
      </c>
      <c r="AR1521">
        <v>2002</v>
      </c>
      <c r="AS1521">
        <v>2003</v>
      </c>
      <c r="AT1521">
        <v>2004</v>
      </c>
      <c r="AU1521">
        <v>2005</v>
      </c>
      <c r="AV1521">
        <v>2006</v>
      </c>
      <c r="AW1521">
        <v>2007</v>
      </c>
      <c r="AX1521">
        <v>2008</v>
      </c>
      <c r="AY1521">
        <v>2009</v>
      </c>
      <c r="AZ1521">
        <v>2010</v>
      </c>
      <c r="BA1521">
        <v>2011</v>
      </c>
      <c r="BB1521">
        <v>2012</v>
      </c>
      <c r="BC1521">
        <v>2013</v>
      </c>
      <c r="BD1521">
        <v>2014</v>
      </c>
      <c r="BE1521">
        <v>2015</v>
      </c>
      <c r="BF1521">
        <v>2016</v>
      </c>
      <c r="BG1521">
        <v>2017</v>
      </c>
      <c r="BH1521">
        <v>2018</v>
      </c>
      <c r="BI1521">
        <v>2019</v>
      </c>
    </row>
    <row r="1522" spans="1:61" ht="15" customHeight="1" x14ac:dyDescent="0.25">
      <c r="A1522" t="s">
        <v>3389</v>
      </c>
      <c r="C1522" s="77"/>
      <c r="D1522" t="s">
        <v>1175</v>
      </c>
      <c r="E1522" s="47" t="s">
        <v>1175</v>
      </c>
      <c r="G1522" s="45"/>
      <c r="H1522" s="45"/>
      <c r="I1522">
        <f t="shared" si="179"/>
        <v>1977</v>
      </c>
      <c r="J1522">
        <f t="shared" si="182"/>
        <v>2019</v>
      </c>
      <c r="K1522" s="2" t="str">
        <f t="shared" si="181"/>
        <v>-</v>
      </c>
      <c r="S1522">
        <v>1977</v>
      </c>
      <c r="T1522">
        <v>1978</v>
      </c>
      <c r="U1522">
        <v>1979</v>
      </c>
      <c r="V1522">
        <v>1980</v>
      </c>
      <c r="W1522">
        <v>1981</v>
      </c>
      <c r="X1522">
        <v>1982</v>
      </c>
      <c r="Y1522">
        <v>1983</v>
      </c>
      <c r="Z1522">
        <v>1984</v>
      </c>
      <c r="AA1522">
        <v>1985</v>
      </c>
      <c r="AB1522">
        <v>1986</v>
      </c>
      <c r="AC1522">
        <v>1987</v>
      </c>
      <c r="AD1522">
        <v>1988</v>
      </c>
      <c r="AE1522">
        <v>1989</v>
      </c>
      <c r="AF1522">
        <v>1990</v>
      </c>
      <c r="AG1522">
        <v>1991</v>
      </c>
      <c r="AH1522">
        <v>1992</v>
      </c>
      <c r="AI1522">
        <v>1993</v>
      </c>
      <c r="AJ1522">
        <v>1994</v>
      </c>
      <c r="AK1522">
        <v>1995</v>
      </c>
      <c r="AL1522">
        <v>1996</v>
      </c>
      <c r="AM1522">
        <v>1997</v>
      </c>
      <c r="AN1522">
        <v>1998</v>
      </c>
      <c r="AO1522">
        <v>1999</v>
      </c>
      <c r="AP1522">
        <v>2000</v>
      </c>
      <c r="AQ1522">
        <v>2001</v>
      </c>
      <c r="AR1522">
        <v>2002</v>
      </c>
      <c r="AS1522">
        <v>2003</v>
      </c>
      <c r="AT1522">
        <v>2004</v>
      </c>
      <c r="AU1522">
        <v>2005</v>
      </c>
      <c r="AV1522">
        <v>2006</v>
      </c>
      <c r="AW1522">
        <v>2007</v>
      </c>
      <c r="AX1522">
        <v>2008</v>
      </c>
      <c r="AY1522">
        <v>2009</v>
      </c>
      <c r="AZ1522">
        <v>2010</v>
      </c>
      <c r="BA1522">
        <v>2011</v>
      </c>
      <c r="BB1522">
        <v>2012</v>
      </c>
      <c r="BC1522">
        <v>2013</v>
      </c>
      <c r="BD1522">
        <v>2014</v>
      </c>
      <c r="BE1522">
        <v>2015</v>
      </c>
      <c r="BF1522">
        <v>2016</v>
      </c>
      <c r="BG1522">
        <v>2017</v>
      </c>
      <c r="BH1522">
        <v>2018</v>
      </c>
      <c r="BI1522">
        <v>2019</v>
      </c>
    </row>
    <row r="1523" spans="1:61" ht="15" customHeight="1" x14ac:dyDescent="0.25">
      <c r="A1523" t="s">
        <v>3389</v>
      </c>
      <c r="C1523" s="77"/>
      <c r="D1523" t="s">
        <v>605</v>
      </c>
      <c r="E1523" s="47" t="s">
        <v>605</v>
      </c>
      <c r="G1523" s="45"/>
      <c r="H1523" s="45"/>
      <c r="I1523">
        <f t="shared" si="179"/>
        <v>1994</v>
      </c>
      <c r="J1523">
        <f t="shared" si="182"/>
        <v>2019</v>
      </c>
      <c r="K1523" s="2" t="str">
        <f t="shared" si="181"/>
        <v>-</v>
      </c>
      <c r="AJ1523">
        <v>1994</v>
      </c>
      <c r="AK1523">
        <v>1995</v>
      </c>
      <c r="AL1523">
        <v>1996</v>
      </c>
      <c r="AM1523">
        <v>1997</v>
      </c>
      <c r="AN1523">
        <v>1998</v>
      </c>
      <c r="AO1523">
        <v>1999</v>
      </c>
      <c r="AP1523">
        <v>2000</v>
      </c>
      <c r="AQ1523">
        <v>2001</v>
      </c>
      <c r="AR1523">
        <v>2002</v>
      </c>
      <c r="AS1523">
        <v>2003</v>
      </c>
      <c r="AT1523">
        <v>2004</v>
      </c>
      <c r="AU1523">
        <v>2005</v>
      </c>
      <c r="AV1523">
        <v>2006</v>
      </c>
      <c r="AW1523">
        <v>2007</v>
      </c>
      <c r="AX1523">
        <v>2008</v>
      </c>
      <c r="AY1523">
        <v>2009</v>
      </c>
      <c r="AZ1523">
        <v>2010</v>
      </c>
      <c r="BA1523">
        <v>2011</v>
      </c>
      <c r="BB1523">
        <v>2012</v>
      </c>
      <c r="BC1523">
        <v>2013</v>
      </c>
      <c r="BD1523">
        <v>2014</v>
      </c>
      <c r="BE1523">
        <v>2015</v>
      </c>
      <c r="BF1523">
        <v>2016</v>
      </c>
      <c r="BG1523">
        <v>2017</v>
      </c>
      <c r="BH1523">
        <v>2018</v>
      </c>
      <c r="BI1523">
        <v>2019</v>
      </c>
    </row>
    <row r="1524" spans="1:61" ht="15" customHeight="1" x14ac:dyDescent="0.25">
      <c r="A1524" t="s">
        <v>3389</v>
      </c>
      <c r="C1524" s="77"/>
      <c r="D1524" t="s">
        <v>1177</v>
      </c>
      <c r="E1524" s="47" t="s">
        <v>1177</v>
      </c>
      <c r="G1524" s="45"/>
      <c r="H1524" s="45"/>
      <c r="I1524">
        <f t="shared" si="179"/>
        <v>1994</v>
      </c>
      <c r="J1524">
        <f t="shared" si="182"/>
        <v>2019</v>
      </c>
      <c r="K1524" s="2" t="str">
        <f t="shared" si="181"/>
        <v>-</v>
      </c>
      <c r="AJ1524">
        <v>1994</v>
      </c>
      <c r="AK1524">
        <v>1995</v>
      </c>
      <c r="AL1524">
        <v>1996</v>
      </c>
      <c r="AM1524">
        <v>1997</v>
      </c>
      <c r="AN1524">
        <v>1998</v>
      </c>
      <c r="AO1524">
        <v>1999</v>
      </c>
      <c r="AP1524">
        <v>2000</v>
      </c>
      <c r="AQ1524">
        <v>2001</v>
      </c>
      <c r="AR1524">
        <v>2002</v>
      </c>
      <c r="AS1524">
        <v>2003</v>
      </c>
      <c r="AT1524">
        <v>2004</v>
      </c>
      <c r="AU1524">
        <v>2005</v>
      </c>
      <c r="AV1524">
        <v>2006</v>
      </c>
      <c r="AW1524">
        <v>2007</v>
      </c>
      <c r="AX1524">
        <v>2008</v>
      </c>
      <c r="AY1524">
        <v>2009</v>
      </c>
      <c r="AZ1524">
        <v>2010</v>
      </c>
      <c r="BA1524">
        <v>2011</v>
      </c>
      <c r="BB1524">
        <v>2012</v>
      </c>
      <c r="BC1524">
        <v>2013</v>
      </c>
      <c r="BD1524">
        <v>2014</v>
      </c>
      <c r="BE1524">
        <v>2015</v>
      </c>
      <c r="BF1524">
        <v>2016</v>
      </c>
      <c r="BG1524">
        <v>2017</v>
      </c>
      <c r="BH1524">
        <v>2018</v>
      </c>
      <c r="BI1524">
        <v>2019</v>
      </c>
    </row>
    <row r="1525" spans="1:61" ht="15" customHeight="1" x14ac:dyDescent="0.25">
      <c r="C1525" s="63"/>
      <c r="E1525" s="45"/>
      <c r="G1525" s="45"/>
      <c r="H1525" s="45"/>
    </row>
    <row r="1526" spans="1:61" ht="15" customHeight="1" x14ac:dyDescent="0.25">
      <c r="A1526" t="s">
        <v>3390</v>
      </c>
      <c r="B1526" s="1" t="str">
        <f>A1526&amp;MIN(I1526:I1527)&amp;"(-"&amp;MAX(J1526:J1527)&amp;")"</f>
        <v>LPR_BES1994(-2019)</v>
      </c>
      <c r="C1526" s="77"/>
      <c r="D1526" t="s">
        <v>1126</v>
      </c>
      <c r="E1526" s="45" t="s">
        <v>1127</v>
      </c>
      <c r="G1526" s="45"/>
      <c r="H1526" s="45"/>
      <c r="I1526">
        <f>MIN(L1526:BT1526)</f>
        <v>1994</v>
      </c>
      <c r="J1526">
        <f t="shared" si="182"/>
        <v>2019</v>
      </c>
      <c r="K1526" s="2" t="str">
        <f>IF(J1526-I1526+1-COUNTA(L1526:BT1526)=0, "-", "Yes")</f>
        <v>-</v>
      </c>
      <c r="AJ1526">
        <v>1994</v>
      </c>
      <c r="AK1526">
        <v>1995</v>
      </c>
      <c r="AL1526">
        <v>1996</v>
      </c>
      <c r="AM1526">
        <v>1997</v>
      </c>
      <c r="AN1526">
        <v>1998</v>
      </c>
      <c r="AO1526">
        <v>1999</v>
      </c>
      <c r="AP1526">
        <v>2000</v>
      </c>
      <c r="AQ1526">
        <v>2001</v>
      </c>
      <c r="AR1526">
        <v>2002</v>
      </c>
      <c r="AS1526">
        <v>2003</v>
      </c>
      <c r="AT1526">
        <v>2004</v>
      </c>
      <c r="AU1526">
        <v>2005</v>
      </c>
      <c r="AV1526">
        <v>2006</v>
      </c>
      <c r="AW1526">
        <v>2007</v>
      </c>
      <c r="AX1526">
        <v>2008</v>
      </c>
      <c r="AY1526">
        <v>2009</v>
      </c>
      <c r="AZ1526">
        <v>2010</v>
      </c>
      <c r="BA1526">
        <v>2011</v>
      </c>
      <c r="BB1526">
        <v>2012</v>
      </c>
      <c r="BC1526">
        <v>2013</v>
      </c>
      <c r="BD1526">
        <v>2014</v>
      </c>
      <c r="BE1526">
        <v>2015</v>
      </c>
      <c r="BF1526">
        <v>2016</v>
      </c>
      <c r="BG1526">
        <v>2017</v>
      </c>
      <c r="BH1526">
        <v>2018</v>
      </c>
      <c r="BI1526">
        <v>2019</v>
      </c>
    </row>
    <row r="1527" spans="1:61" ht="15" customHeight="1" x14ac:dyDescent="0.25">
      <c r="A1527" t="s">
        <v>3390</v>
      </c>
      <c r="C1527" s="77"/>
      <c r="D1527" t="s">
        <v>603</v>
      </c>
      <c r="E1527" s="45" t="s">
        <v>604</v>
      </c>
      <c r="F1527" s="7" t="s">
        <v>1303</v>
      </c>
      <c r="G1527" s="45"/>
      <c r="H1527" s="45"/>
      <c r="I1527">
        <f>MIN(L1527:BT1527)</f>
        <v>1994</v>
      </c>
      <c r="J1527">
        <f t="shared" si="182"/>
        <v>2019</v>
      </c>
      <c r="K1527" s="2" t="str">
        <f>IF(J1527-I1527+1-COUNTA(L1527:BT1527)=0, "-", "Yes")</f>
        <v>-</v>
      </c>
      <c r="AJ1527">
        <v>1994</v>
      </c>
      <c r="AK1527">
        <v>1995</v>
      </c>
      <c r="AL1527">
        <v>1996</v>
      </c>
      <c r="AM1527">
        <v>1997</v>
      </c>
      <c r="AN1527">
        <v>1998</v>
      </c>
      <c r="AO1527">
        <v>1999</v>
      </c>
      <c r="AP1527">
        <v>2000</v>
      </c>
      <c r="AQ1527">
        <v>2001</v>
      </c>
      <c r="AR1527">
        <v>2002</v>
      </c>
      <c r="AS1527">
        <v>2003</v>
      </c>
      <c r="AT1527">
        <v>2004</v>
      </c>
      <c r="AU1527">
        <v>2005</v>
      </c>
      <c r="AV1527">
        <v>2006</v>
      </c>
      <c r="AW1527">
        <v>2007</v>
      </c>
      <c r="AX1527">
        <v>2008</v>
      </c>
      <c r="AY1527">
        <v>2009</v>
      </c>
      <c r="AZ1527">
        <v>2010</v>
      </c>
      <c r="BA1527">
        <v>2011</v>
      </c>
      <c r="BB1527">
        <v>2012</v>
      </c>
      <c r="BC1527">
        <v>2013</v>
      </c>
      <c r="BD1527">
        <v>2014</v>
      </c>
      <c r="BE1527">
        <v>2015</v>
      </c>
      <c r="BF1527">
        <v>2016</v>
      </c>
      <c r="BG1527">
        <v>2017</v>
      </c>
      <c r="BH1527">
        <v>2018</v>
      </c>
      <c r="BI1527">
        <v>2019</v>
      </c>
    </row>
    <row r="1528" spans="1:61" ht="15" customHeight="1" x14ac:dyDescent="0.25">
      <c r="C1528" s="63"/>
      <c r="E1528" s="45"/>
      <c r="G1528" s="45"/>
      <c r="H1528" s="45"/>
    </row>
    <row r="1529" spans="1:61" ht="15" customHeight="1" x14ac:dyDescent="0.25">
      <c r="A1529" t="s">
        <v>3388</v>
      </c>
      <c r="B1529" s="1" t="str">
        <f>A1529&amp;MIN(I1529:I1533)&amp;"(-"&amp;MAX(J1529:J1533)&amp;")"</f>
        <v>LPR_DIAG1977(-2019)</v>
      </c>
      <c r="C1529" s="77"/>
      <c r="D1529" t="s">
        <v>607</v>
      </c>
      <c r="E1529" s="45" t="s">
        <v>608</v>
      </c>
      <c r="G1529" s="45" t="s">
        <v>1986</v>
      </c>
      <c r="H1529" s="45" t="s">
        <v>1987</v>
      </c>
      <c r="I1529">
        <f>MIN(L1529:BT1529)</f>
        <v>1977</v>
      </c>
      <c r="J1529">
        <f t="shared" si="182"/>
        <v>2019</v>
      </c>
      <c r="K1529" s="2" t="str">
        <f>IF(J1529-I1529+1-COUNTA(L1529:BT1529)=0, "-", "Yes")</f>
        <v>-</v>
      </c>
      <c r="S1529">
        <v>1977</v>
      </c>
      <c r="T1529">
        <v>1978</v>
      </c>
      <c r="U1529">
        <v>1979</v>
      </c>
      <c r="V1529">
        <v>1980</v>
      </c>
      <c r="W1529">
        <v>1981</v>
      </c>
      <c r="X1529">
        <v>1982</v>
      </c>
      <c r="Y1529">
        <v>1983</v>
      </c>
      <c r="Z1529">
        <v>1984</v>
      </c>
      <c r="AA1529">
        <v>1985</v>
      </c>
      <c r="AB1529">
        <v>1986</v>
      </c>
      <c r="AC1529">
        <v>1987</v>
      </c>
      <c r="AD1529">
        <v>1988</v>
      </c>
      <c r="AE1529">
        <v>1989</v>
      </c>
      <c r="AF1529">
        <v>1990</v>
      </c>
      <c r="AG1529">
        <v>1991</v>
      </c>
      <c r="AH1529">
        <v>1992</v>
      </c>
      <c r="AI1529">
        <v>1993</v>
      </c>
      <c r="AJ1529">
        <v>1994</v>
      </c>
      <c r="AK1529">
        <v>1995</v>
      </c>
      <c r="AL1529">
        <v>1996</v>
      </c>
      <c r="AM1529">
        <v>1997</v>
      </c>
      <c r="AN1529">
        <v>1998</v>
      </c>
      <c r="AO1529">
        <v>1999</v>
      </c>
      <c r="AP1529">
        <v>2000</v>
      </c>
      <c r="AQ1529">
        <v>2001</v>
      </c>
      <c r="AR1529">
        <v>2002</v>
      </c>
      <c r="AS1529">
        <v>2003</v>
      </c>
      <c r="AT1529">
        <v>2004</v>
      </c>
      <c r="AU1529">
        <v>2005</v>
      </c>
      <c r="AV1529">
        <v>2006</v>
      </c>
      <c r="AW1529">
        <v>2007</v>
      </c>
      <c r="AX1529">
        <v>2008</v>
      </c>
      <c r="AY1529">
        <v>2009</v>
      </c>
      <c r="AZ1529">
        <v>2010</v>
      </c>
      <c r="BA1529">
        <v>2011</v>
      </c>
      <c r="BB1529">
        <v>2012</v>
      </c>
      <c r="BC1529">
        <v>2013</v>
      </c>
      <c r="BD1529">
        <v>2014</v>
      </c>
      <c r="BE1529">
        <v>2015</v>
      </c>
      <c r="BF1529">
        <v>2016</v>
      </c>
      <c r="BG1529">
        <v>2017</v>
      </c>
      <c r="BH1529">
        <v>2018</v>
      </c>
      <c r="BI1529">
        <v>2019</v>
      </c>
    </row>
    <row r="1530" spans="1:61" ht="15" customHeight="1" x14ac:dyDescent="0.25">
      <c r="A1530" t="s">
        <v>3388</v>
      </c>
      <c r="C1530" s="77"/>
      <c r="D1530" t="s">
        <v>610</v>
      </c>
      <c r="E1530" s="45" t="s">
        <v>896</v>
      </c>
      <c r="G1530" s="45" t="s">
        <v>896</v>
      </c>
      <c r="H1530" s="45" t="s">
        <v>1985</v>
      </c>
      <c r="I1530">
        <f>MIN(L1530:BT1530)</f>
        <v>1977</v>
      </c>
      <c r="J1530">
        <f t="shared" si="182"/>
        <v>2019</v>
      </c>
      <c r="K1530" s="2" t="str">
        <f>IF(J1530-I1530+1-COUNTA(L1530:BT1530)=0, "-", "Yes")</f>
        <v>-</v>
      </c>
      <c r="S1530">
        <v>1977</v>
      </c>
      <c r="T1530">
        <v>1978</v>
      </c>
      <c r="U1530">
        <v>1979</v>
      </c>
      <c r="V1530">
        <v>1980</v>
      </c>
      <c r="W1530">
        <v>1981</v>
      </c>
      <c r="X1530">
        <v>1982</v>
      </c>
      <c r="Y1530">
        <v>1983</v>
      </c>
      <c r="Z1530">
        <v>1984</v>
      </c>
      <c r="AA1530">
        <v>1985</v>
      </c>
      <c r="AB1530">
        <v>1986</v>
      </c>
      <c r="AC1530">
        <v>1987</v>
      </c>
      <c r="AD1530">
        <v>1988</v>
      </c>
      <c r="AE1530">
        <v>1989</v>
      </c>
      <c r="AF1530">
        <v>1990</v>
      </c>
      <c r="AG1530">
        <v>1991</v>
      </c>
      <c r="AH1530">
        <v>1992</v>
      </c>
      <c r="AI1530">
        <v>1993</v>
      </c>
      <c r="AJ1530">
        <v>1994</v>
      </c>
      <c r="AK1530">
        <v>1995</v>
      </c>
      <c r="AL1530">
        <v>1996</v>
      </c>
      <c r="AM1530">
        <v>1997</v>
      </c>
      <c r="AN1530">
        <v>1998</v>
      </c>
      <c r="AO1530">
        <v>1999</v>
      </c>
      <c r="AP1530">
        <v>2000</v>
      </c>
      <c r="AQ1530">
        <v>2001</v>
      </c>
      <c r="AR1530">
        <v>2002</v>
      </c>
      <c r="AS1530">
        <v>2003</v>
      </c>
      <c r="AT1530">
        <v>2004</v>
      </c>
      <c r="AU1530">
        <v>2005</v>
      </c>
      <c r="AV1530">
        <v>2006</v>
      </c>
      <c r="AW1530">
        <v>2007</v>
      </c>
      <c r="AX1530">
        <v>2008</v>
      </c>
      <c r="AY1530">
        <v>2009</v>
      </c>
      <c r="AZ1530">
        <v>2010</v>
      </c>
      <c r="BA1530">
        <v>2011</v>
      </c>
      <c r="BB1530">
        <v>2012</v>
      </c>
      <c r="BC1530">
        <v>2013</v>
      </c>
      <c r="BD1530">
        <v>2014</v>
      </c>
      <c r="BE1530">
        <v>2015</v>
      </c>
      <c r="BF1530">
        <v>2016</v>
      </c>
      <c r="BG1530">
        <v>2017</v>
      </c>
      <c r="BH1530">
        <v>2018</v>
      </c>
      <c r="BI1530">
        <v>2019</v>
      </c>
    </row>
    <row r="1531" spans="1:61" ht="15" customHeight="1" x14ac:dyDescent="0.25">
      <c r="A1531" t="s">
        <v>3388</v>
      </c>
      <c r="C1531" s="77"/>
      <c r="D1531" t="s">
        <v>611</v>
      </c>
      <c r="E1531" s="45" t="s">
        <v>897</v>
      </c>
      <c r="G1531" s="45" t="s">
        <v>897</v>
      </c>
      <c r="H1531" s="45" t="s">
        <v>1984</v>
      </c>
      <c r="I1531">
        <f>MIN(L1531:BT1531)</f>
        <v>1995</v>
      </c>
      <c r="J1531">
        <f t="shared" si="182"/>
        <v>2019</v>
      </c>
      <c r="K1531" s="2" t="str">
        <f>IF(J1531-I1531+1-COUNTA(L1531:BT1531)=0, "-", "Yes")</f>
        <v>-</v>
      </c>
      <c r="AK1531">
        <v>1995</v>
      </c>
      <c r="AL1531">
        <v>1996</v>
      </c>
      <c r="AM1531">
        <v>1997</v>
      </c>
      <c r="AN1531">
        <v>1998</v>
      </c>
      <c r="AO1531">
        <v>1999</v>
      </c>
      <c r="AP1531">
        <v>2000</v>
      </c>
      <c r="AQ1531">
        <v>2001</v>
      </c>
      <c r="AR1531">
        <v>2002</v>
      </c>
      <c r="AS1531">
        <v>2003</v>
      </c>
      <c r="AT1531">
        <v>2004</v>
      </c>
      <c r="AU1531">
        <v>2005</v>
      </c>
      <c r="AV1531">
        <v>2006</v>
      </c>
      <c r="AW1531">
        <v>2007</v>
      </c>
      <c r="AX1531">
        <v>2008</v>
      </c>
      <c r="AY1531">
        <v>2009</v>
      </c>
      <c r="AZ1531">
        <v>2010</v>
      </c>
      <c r="BA1531">
        <v>2011</v>
      </c>
      <c r="BB1531">
        <v>2012</v>
      </c>
      <c r="BC1531">
        <v>2013</v>
      </c>
      <c r="BD1531">
        <v>2014</v>
      </c>
      <c r="BE1531">
        <v>2015</v>
      </c>
      <c r="BF1531">
        <v>2016</v>
      </c>
      <c r="BG1531">
        <v>2017</v>
      </c>
      <c r="BH1531">
        <v>2018</v>
      </c>
      <c r="BI1531">
        <v>2019</v>
      </c>
    </row>
    <row r="1532" spans="1:61" ht="15" customHeight="1" x14ac:dyDescent="0.25">
      <c r="A1532" t="s">
        <v>3388</v>
      </c>
      <c r="C1532" s="77"/>
      <c r="D1532" t="s">
        <v>3412</v>
      </c>
      <c r="E1532" s="45" t="s">
        <v>609</v>
      </c>
      <c r="G1532" s="45"/>
      <c r="H1532" s="45"/>
      <c r="I1532">
        <f>MIN(L1532:BT1532)</f>
        <v>1977</v>
      </c>
      <c r="J1532">
        <f t="shared" si="182"/>
        <v>1994</v>
      </c>
      <c r="K1532" s="2" t="str">
        <f>IF(J1532-I1532+1-COUNTA(L1532:BT1532)=0, "-", "Yes")</f>
        <v>-</v>
      </c>
      <c r="S1532">
        <v>1977</v>
      </c>
      <c r="T1532">
        <v>1978</v>
      </c>
      <c r="U1532">
        <v>1979</v>
      </c>
      <c r="V1532">
        <v>1980</v>
      </c>
      <c r="W1532">
        <v>1981</v>
      </c>
      <c r="X1532">
        <v>1982</v>
      </c>
      <c r="Y1532">
        <v>1983</v>
      </c>
      <c r="Z1532">
        <v>1984</v>
      </c>
      <c r="AA1532">
        <v>1985</v>
      </c>
      <c r="AB1532">
        <v>1986</v>
      </c>
      <c r="AC1532">
        <v>1987</v>
      </c>
      <c r="AD1532">
        <v>1988</v>
      </c>
      <c r="AE1532">
        <v>1989</v>
      </c>
      <c r="AF1532">
        <v>1990</v>
      </c>
      <c r="AG1532">
        <v>1991</v>
      </c>
      <c r="AH1532">
        <v>1992</v>
      </c>
      <c r="AI1532">
        <v>1993</v>
      </c>
      <c r="AJ1532">
        <v>1994</v>
      </c>
    </row>
    <row r="1533" spans="1:61" ht="15" customHeight="1" x14ac:dyDescent="0.25">
      <c r="A1533" t="s">
        <v>3388</v>
      </c>
      <c r="C1533" s="77"/>
      <c r="D1533" t="s">
        <v>603</v>
      </c>
      <c r="E1533" s="45" t="s">
        <v>604</v>
      </c>
      <c r="F1533" s="7" t="s">
        <v>1303</v>
      </c>
      <c r="G1533" s="45" t="s">
        <v>1982</v>
      </c>
      <c r="H1533" s="45" t="s">
        <v>1983</v>
      </c>
      <c r="I1533">
        <f>MIN(L1533:BT1533)</f>
        <v>1977</v>
      </c>
      <c r="J1533">
        <f t="shared" si="182"/>
        <v>2019</v>
      </c>
      <c r="K1533" s="2" t="str">
        <f>IF(J1533-I1533+1-COUNTA(L1533:BT1533)=0, "-", "Yes")</f>
        <v>-</v>
      </c>
      <c r="S1533">
        <v>1977</v>
      </c>
      <c r="T1533">
        <v>1978</v>
      </c>
      <c r="U1533">
        <v>1979</v>
      </c>
      <c r="V1533">
        <v>1980</v>
      </c>
      <c r="W1533">
        <v>1981</v>
      </c>
      <c r="X1533">
        <v>1982</v>
      </c>
      <c r="Y1533">
        <v>1983</v>
      </c>
      <c r="Z1533">
        <v>1984</v>
      </c>
      <c r="AA1533">
        <v>1985</v>
      </c>
      <c r="AB1533">
        <v>1986</v>
      </c>
      <c r="AC1533">
        <v>1987</v>
      </c>
      <c r="AD1533">
        <v>1988</v>
      </c>
      <c r="AE1533">
        <v>1989</v>
      </c>
      <c r="AF1533">
        <v>1990</v>
      </c>
      <c r="AG1533">
        <v>1991</v>
      </c>
      <c r="AH1533">
        <v>1992</v>
      </c>
      <c r="AI1533">
        <v>1993</v>
      </c>
      <c r="AJ1533">
        <v>1994</v>
      </c>
      <c r="AK1533">
        <v>1995</v>
      </c>
      <c r="AL1533">
        <v>1996</v>
      </c>
      <c r="AM1533">
        <v>1997</v>
      </c>
      <c r="AN1533">
        <v>1998</v>
      </c>
      <c r="AO1533">
        <v>1999</v>
      </c>
      <c r="AP1533">
        <v>2000</v>
      </c>
      <c r="AQ1533">
        <v>2001</v>
      </c>
      <c r="AR1533">
        <v>2002</v>
      </c>
      <c r="AS1533">
        <v>2003</v>
      </c>
      <c r="AT1533">
        <v>2004</v>
      </c>
      <c r="AU1533">
        <v>2005</v>
      </c>
      <c r="AV1533">
        <v>2006</v>
      </c>
      <c r="AW1533">
        <v>2007</v>
      </c>
      <c r="AX1533">
        <v>2008</v>
      </c>
      <c r="AY1533">
        <v>2009</v>
      </c>
      <c r="AZ1533">
        <v>2010</v>
      </c>
      <c r="BA1533">
        <v>2011</v>
      </c>
      <c r="BB1533">
        <v>2012</v>
      </c>
      <c r="BC1533">
        <v>2013</v>
      </c>
      <c r="BD1533">
        <v>2014</v>
      </c>
      <c r="BE1533">
        <v>2015</v>
      </c>
      <c r="BF1533">
        <v>2016</v>
      </c>
      <c r="BG1533">
        <v>2017</v>
      </c>
      <c r="BH1533">
        <v>2018</v>
      </c>
      <c r="BI1533">
        <v>2019</v>
      </c>
    </row>
    <row r="1534" spans="1:61" ht="15" customHeight="1" x14ac:dyDescent="0.25">
      <c r="C1534" s="63"/>
      <c r="E1534" s="45"/>
      <c r="F1534" s="7"/>
      <c r="G1534" s="45"/>
      <c r="H1534" s="45"/>
    </row>
    <row r="1535" spans="1:61" ht="15" customHeight="1" x14ac:dyDescent="0.25">
      <c r="A1535" t="s">
        <v>1274</v>
      </c>
      <c r="B1535" s="1" t="str">
        <f>A1535&amp;MIN(I1535:I1548)&amp;"(-"&amp;MAX(J1535:J1548)&amp;")"</f>
        <v>LPRDRG_S1996(-2015)</v>
      </c>
      <c r="C1535" s="77"/>
      <c r="D1535" t="s">
        <v>763</v>
      </c>
      <c r="E1535" s="45" t="s">
        <v>764</v>
      </c>
      <c r="G1535" s="45"/>
      <c r="H1535" s="45"/>
      <c r="I1535">
        <f t="shared" ref="I1535:I1541" si="183">MIN(L1535:BT1535)</f>
        <v>2012</v>
      </c>
      <c r="J1535">
        <f t="shared" ref="J1535:J1548" si="184">MAX(L1535:BT1535)</f>
        <v>2015</v>
      </c>
      <c r="K1535" s="2" t="str">
        <f t="shared" ref="K1535:K1548" si="185">IF(J1535-I1535+1-COUNTA(L1535:BT1535)=0, "-", "Yes")</f>
        <v>-</v>
      </c>
      <c r="BB1535">
        <v>2012</v>
      </c>
      <c r="BC1535">
        <v>2013</v>
      </c>
      <c r="BD1535">
        <v>2014</v>
      </c>
      <c r="BE1535">
        <v>2015</v>
      </c>
    </row>
    <row r="1536" spans="1:61" ht="15" customHeight="1" x14ac:dyDescent="0.25">
      <c r="A1536" t="s">
        <v>1274</v>
      </c>
      <c r="C1536" s="77"/>
      <c r="D1536" t="s">
        <v>765</v>
      </c>
      <c r="E1536" s="45" t="s">
        <v>766</v>
      </c>
      <c r="G1536" s="45"/>
      <c r="H1536" s="45"/>
      <c r="I1536">
        <f t="shared" si="183"/>
        <v>2012</v>
      </c>
      <c r="J1536">
        <f t="shared" si="184"/>
        <v>2015</v>
      </c>
      <c r="K1536" s="2" t="str">
        <f t="shared" si="185"/>
        <v>-</v>
      </c>
      <c r="BB1536">
        <v>2012</v>
      </c>
      <c r="BC1536">
        <v>2013</v>
      </c>
      <c r="BD1536">
        <v>2014</v>
      </c>
      <c r="BE1536">
        <v>2015</v>
      </c>
    </row>
    <row r="1537" spans="1:61" ht="15" customHeight="1" x14ac:dyDescent="0.25">
      <c r="A1537" t="s">
        <v>1274</v>
      </c>
      <c r="C1537" s="77"/>
      <c r="D1537" t="s">
        <v>612</v>
      </c>
      <c r="E1537" s="45" t="s">
        <v>612</v>
      </c>
      <c r="G1537" s="45" t="s">
        <v>1988</v>
      </c>
      <c r="H1537" s="45"/>
      <c r="I1537">
        <f t="shared" si="183"/>
        <v>1996</v>
      </c>
      <c r="J1537">
        <f t="shared" si="184"/>
        <v>2015</v>
      </c>
      <c r="K1537" s="2" t="str">
        <f t="shared" si="185"/>
        <v>-</v>
      </c>
      <c r="AL1537">
        <v>1996</v>
      </c>
      <c r="AM1537">
        <v>1997</v>
      </c>
      <c r="AN1537">
        <v>1998</v>
      </c>
      <c r="AO1537">
        <v>1999</v>
      </c>
      <c r="AP1537">
        <v>2000</v>
      </c>
      <c r="AQ1537">
        <v>2001</v>
      </c>
      <c r="AR1537">
        <v>2002</v>
      </c>
      <c r="AS1537">
        <v>2003</v>
      </c>
      <c r="AT1537">
        <v>2004</v>
      </c>
      <c r="AU1537">
        <v>2005</v>
      </c>
      <c r="AV1537">
        <v>2006</v>
      </c>
      <c r="AW1537">
        <v>2007</v>
      </c>
      <c r="AX1537">
        <v>2008</v>
      </c>
      <c r="AY1537">
        <v>2009</v>
      </c>
      <c r="AZ1537">
        <v>2010</v>
      </c>
      <c r="BA1537">
        <v>2011</v>
      </c>
      <c r="BB1537">
        <v>2012</v>
      </c>
      <c r="BC1537">
        <v>2013</v>
      </c>
      <c r="BD1537">
        <v>2014</v>
      </c>
      <c r="BE1537">
        <v>2015</v>
      </c>
    </row>
    <row r="1538" spans="1:61" ht="15" customHeight="1" x14ac:dyDescent="0.25">
      <c r="A1538" t="s">
        <v>1274</v>
      </c>
      <c r="C1538" s="77"/>
      <c r="D1538" t="s">
        <v>616</v>
      </c>
      <c r="E1538" s="45" t="s">
        <v>616</v>
      </c>
      <c r="G1538" s="45" t="s">
        <v>1992</v>
      </c>
      <c r="H1538" s="45"/>
      <c r="I1538">
        <f t="shared" si="183"/>
        <v>1996</v>
      </c>
      <c r="J1538">
        <f t="shared" si="184"/>
        <v>2015</v>
      </c>
      <c r="K1538" s="2" t="str">
        <f t="shared" si="185"/>
        <v>-</v>
      </c>
      <c r="AL1538">
        <v>1996</v>
      </c>
      <c r="AM1538">
        <v>1997</v>
      </c>
      <c r="AN1538">
        <v>1998</v>
      </c>
      <c r="AO1538">
        <v>1999</v>
      </c>
      <c r="AP1538">
        <v>2000</v>
      </c>
      <c r="AQ1538">
        <v>2001</v>
      </c>
      <c r="AR1538">
        <v>2002</v>
      </c>
      <c r="AS1538">
        <v>2003</v>
      </c>
      <c r="AT1538">
        <v>2004</v>
      </c>
      <c r="AU1538">
        <v>2005</v>
      </c>
      <c r="AV1538">
        <v>2006</v>
      </c>
      <c r="AW1538">
        <v>2007</v>
      </c>
      <c r="AX1538">
        <v>2008</v>
      </c>
      <c r="AY1538">
        <v>2009</v>
      </c>
      <c r="AZ1538">
        <v>2010</v>
      </c>
      <c r="BA1538">
        <v>2011</v>
      </c>
      <c r="BB1538">
        <v>2012</v>
      </c>
      <c r="BC1538">
        <v>2013</v>
      </c>
      <c r="BD1538">
        <v>2014</v>
      </c>
      <c r="BE1538">
        <v>2015</v>
      </c>
    </row>
    <row r="1539" spans="1:61" ht="15" customHeight="1" x14ac:dyDescent="0.25">
      <c r="A1539" t="s">
        <v>1274</v>
      </c>
      <c r="C1539" s="77"/>
      <c r="D1539" t="s">
        <v>619</v>
      </c>
      <c r="E1539" s="45" t="s">
        <v>619</v>
      </c>
      <c r="G1539" s="45" t="s">
        <v>1996</v>
      </c>
      <c r="H1539" s="45"/>
      <c r="I1539">
        <f t="shared" si="183"/>
        <v>1996</v>
      </c>
      <c r="J1539">
        <f t="shared" si="184"/>
        <v>2015</v>
      </c>
      <c r="K1539" s="2" t="str">
        <f t="shared" si="185"/>
        <v>-</v>
      </c>
      <c r="AL1539">
        <v>1996</v>
      </c>
      <c r="AM1539">
        <v>1997</v>
      </c>
      <c r="AN1539">
        <v>1998</v>
      </c>
      <c r="AO1539">
        <v>1999</v>
      </c>
      <c r="AP1539">
        <v>2000</v>
      </c>
      <c r="AQ1539">
        <v>2001</v>
      </c>
      <c r="AR1539">
        <v>2002</v>
      </c>
      <c r="AS1539">
        <v>2003</v>
      </c>
      <c r="AT1539">
        <v>2004</v>
      </c>
      <c r="AU1539">
        <v>2005</v>
      </c>
      <c r="AV1539">
        <v>2006</v>
      </c>
      <c r="AW1539">
        <v>2007</v>
      </c>
      <c r="AX1539">
        <v>2008</v>
      </c>
      <c r="AY1539">
        <v>2009</v>
      </c>
      <c r="AZ1539">
        <v>2010</v>
      </c>
      <c r="BA1539">
        <v>2011</v>
      </c>
      <c r="BB1539">
        <v>2012</v>
      </c>
      <c r="BC1539">
        <v>2013</v>
      </c>
      <c r="BD1539">
        <v>2014</v>
      </c>
      <c r="BE1539">
        <v>2015</v>
      </c>
    </row>
    <row r="1540" spans="1:61" ht="15" customHeight="1" x14ac:dyDescent="0.25">
      <c r="A1540" t="s">
        <v>1274</v>
      </c>
      <c r="C1540" s="77"/>
      <c r="D1540" t="s">
        <v>21</v>
      </c>
      <c r="E1540" s="45" t="s">
        <v>12</v>
      </c>
      <c r="F1540" s="7" t="s">
        <v>1303</v>
      </c>
      <c r="G1540" s="45" t="s">
        <v>733</v>
      </c>
      <c r="H1540" s="45" t="s">
        <v>1533</v>
      </c>
      <c r="I1540">
        <f t="shared" si="183"/>
        <v>1996</v>
      </c>
      <c r="J1540">
        <f t="shared" si="184"/>
        <v>2015</v>
      </c>
      <c r="K1540" s="2" t="str">
        <f t="shared" si="185"/>
        <v>-</v>
      </c>
      <c r="AL1540">
        <v>1996</v>
      </c>
      <c r="AM1540">
        <v>1997</v>
      </c>
      <c r="AN1540">
        <v>1998</v>
      </c>
      <c r="AO1540">
        <v>1999</v>
      </c>
      <c r="AP1540">
        <v>2000</v>
      </c>
      <c r="AQ1540">
        <v>2001</v>
      </c>
      <c r="AR1540">
        <v>2002</v>
      </c>
      <c r="AS1540">
        <v>2003</v>
      </c>
      <c r="AT1540">
        <v>2004</v>
      </c>
      <c r="AU1540">
        <v>2005</v>
      </c>
      <c r="AV1540">
        <v>2006</v>
      </c>
      <c r="AW1540">
        <v>2007</v>
      </c>
      <c r="AX1540">
        <v>2008</v>
      </c>
      <c r="AY1540">
        <v>2009</v>
      </c>
      <c r="AZ1540">
        <v>2010</v>
      </c>
      <c r="BA1540">
        <v>2011</v>
      </c>
      <c r="BB1540">
        <v>2012</v>
      </c>
      <c r="BC1540">
        <v>2013</v>
      </c>
      <c r="BD1540">
        <v>2014</v>
      </c>
      <c r="BE1540">
        <v>2015</v>
      </c>
    </row>
    <row r="1541" spans="1:61" ht="15" customHeight="1" x14ac:dyDescent="0.25">
      <c r="A1541" t="s">
        <v>1274</v>
      </c>
      <c r="C1541" s="77"/>
      <c r="D1541" t="s">
        <v>603</v>
      </c>
      <c r="E1541" s="45" t="s">
        <v>604</v>
      </c>
      <c r="F1541" s="7" t="s">
        <v>1303</v>
      </c>
      <c r="G1541" s="45" t="s">
        <v>1982</v>
      </c>
      <c r="H1541" s="45" t="s">
        <v>1983</v>
      </c>
      <c r="I1541">
        <f t="shared" si="183"/>
        <v>1996</v>
      </c>
      <c r="J1541">
        <f t="shared" si="184"/>
        <v>2015</v>
      </c>
      <c r="K1541" s="2" t="str">
        <f t="shared" si="185"/>
        <v>-</v>
      </c>
      <c r="AL1541">
        <v>1996</v>
      </c>
      <c r="AM1541">
        <v>1997</v>
      </c>
      <c r="AN1541">
        <v>1998</v>
      </c>
      <c r="AO1541">
        <v>1999</v>
      </c>
      <c r="AP1541">
        <v>2000</v>
      </c>
      <c r="AQ1541">
        <v>2001</v>
      </c>
      <c r="AR1541">
        <v>2002</v>
      </c>
      <c r="AS1541">
        <v>2003</v>
      </c>
      <c r="AT1541">
        <v>2004</v>
      </c>
      <c r="AU1541">
        <v>2005</v>
      </c>
      <c r="AV1541">
        <v>2006</v>
      </c>
      <c r="AW1541">
        <v>2007</v>
      </c>
      <c r="AX1541">
        <v>2008</v>
      </c>
      <c r="AY1541">
        <v>2009</v>
      </c>
      <c r="AZ1541">
        <v>2010</v>
      </c>
      <c r="BA1541">
        <v>2011</v>
      </c>
      <c r="BB1541">
        <v>2012</v>
      </c>
      <c r="BC1541">
        <v>2013</v>
      </c>
      <c r="BD1541">
        <v>2014</v>
      </c>
      <c r="BE1541">
        <v>2015</v>
      </c>
    </row>
    <row r="1542" spans="1:61" ht="15" customHeight="1" x14ac:dyDescent="0.25">
      <c r="A1542" t="s">
        <v>1274</v>
      </c>
      <c r="C1542" s="77"/>
      <c r="D1542" t="s">
        <v>613</v>
      </c>
      <c r="E1542" s="45" t="s">
        <v>613</v>
      </c>
      <c r="G1542" s="45" t="s">
        <v>1989</v>
      </c>
      <c r="H1542" s="45"/>
      <c r="I1542">
        <f t="shared" ref="I1542:I1548" si="186">MIN(L1542:BT1542)</f>
        <v>1996</v>
      </c>
      <c r="J1542">
        <f t="shared" si="184"/>
        <v>2011</v>
      </c>
      <c r="K1542" s="2" t="str">
        <f t="shared" si="185"/>
        <v>-</v>
      </c>
      <c r="AL1542">
        <v>1996</v>
      </c>
      <c r="AM1542">
        <v>1997</v>
      </c>
      <c r="AN1542">
        <v>1998</v>
      </c>
      <c r="AO1542">
        <v>1999</v>
      </c>
      <c r="AP1542">
        <v>2000</v>
      </c>
      <c r="AQ1542">
        <v>2001</v>
      </c>
      <c r="AR1542">
        <v>2002</v>
      </c>
      <c r="AS1542">
        <v>2003</v>
      </c>
      <c r="AT1542">
        <v>2004</v>
      </c>
      <c r="AU1542">
        <v>2005</v>
      </c>
      <c r="AV1542">
        <v>2006</v>
      </c>
      <c r="AW1542">
        <v>2007</v>
      </c>
      <c r="AX1542">
        <v>2008</v>
      </c>
      <c r="AY1542">
        <v>2009</v>
      </c>
      <c r="AZ1542">
        <v>2010</v>
      </c>
      <c r="BA1542">
        <v>2011</v>
      </c>
    </row>
    <row r="1543" spans="1:61" ht="15" customHeight="1" x14ac:dyDescent="0.25">
      <c r="A1543" t="s">
        <v>1274</v>
      </c>
      <c r="C1543" s="77"/>
      <c r="D1543" t="s">
        <v>1128</v>
      </c>
      <c r="E1543" s="45" t="s">
        <v>1128</v>
      </c>
      <c r="G1543" s="45"/>
      <c r="H1543" s="45"/>
      <c r="I1543">
        <f t="shared" si="186"/>
        <v>2014</v>
      </c>
      <c r="J1543">
        <f t="shared" si="184"/>
        <v>2015</v>
      </c>
      <c r="K1543" s="2" t="str">
        <f t="shared" si="185"/>
        <v>-</v>
      </c>
      <c r="BD1543">
        <v>2014</v>
      </c>
      <c r="BE1543">
        <v>2015</v>
      </c>
    </row>
    <row r="1544" spans="1:61" ht="15" customHeight="1" x14ac:dyDescent="0.25">
      <c r="A1544" t="s">
        <v>1274</v>
      </c>
      <c r="C1544" s="77"/>
      <c r="D1544" t="s">
        <v>614</v>
      </c>
      <c r="E1544" s="45" t="s">
        <v>614</v>
      </c>
      <c r="G1544" s="45" t="s">
        <v>1990</v>
      </c>
      <c r="H1544" s="45"/>
      <c r="I1544">
        <f t="shared" si="186"/>
        <v>1996</v>
      </c>
      <c r="J1544">
        <f t="shared" si="184"/>
        <v>2015</v>
      </c>
      <c r="K1544" s="2" t="str">
        <f t="shared" si="185"/>
        <v>-</v>
      </c>
      <c r="AL1544">
        <v>1996</v>
      </c>
      <c r="AM1544">
        <v>1997</v>
      </c>
      <c r="AN1544">
        <v>1998</v>
      </c>
      <c r="AO1544">
        <v>1999</v>
      </c>
      <c r="AP1544">
        <v>2000</v>
      </c>
      <c r="AQ1544">
        <v>2001</v>
      </c>
      <c r="AR1544">
        <v>2002</v>
      </c>
      <c r="AS1544">
        <v>2003</v>
      </c>
      <c r="AT1544">
        <v>2004</v>
      </c>
      <c r="AU1544">
        <v>2005</v>
      </c>
      <c r="AV1544">
        <v>2006</v>
      </c>
      <c r="AW1544">
        <v>2007</v>
      </c>
      <c r="AX1544">
        <v>2008</v>
      </c>
      <c r="AY1544">
        <v>2009</v>
      </c>
      <c r="AZ1544">
        <v>2010</v>
      </c>
      <c r="BA1544">
        <v>2011</v>
      </c>
      <c r="BB1544">
        <v>2012</v>
      </c>
      <c r="BC1544">
        <v>2013</v>
      </c>
      <c r="BD1544">
        <v>2014</v>
      </c>
      <c r="BE1544">
        <v>2015</v>
      </c>
    </row>
    <row r="1545" spans="1:61" ht="15" customHeight="1" x14ac:dyDescent="0.25">
      <c r="A1545" t="s">
        <v>1274</v>
      </c>
      <c r="C1545" s="77"/>
      <c r="D1545" t="s">
        <v>615</v>
      </c>
      <c r="E1545" s="45" t="s">
        <v>615</v>
      </c>
      <c r="G1545" s="45" t="s">
        <v>1991</v>
      </c>
      <c r="H1545" s="45"/>
      <c r="I1545">
        <f t="shared" si="186"/>
        <v>1996</v>
      </c>
      <c r="J1545">
        <f t="shared" si="184"/>
        <v>2015</v>
      </c>
      <c r="K1545" s="2" t="str">
        <f t="shared" si="185"/>
        <v>-</v>
      </c>
      <c r="AL1545">
        <v>1996</v>
      </c>
      <c r="AM1545">
        <v>1997</v>
      </c>
      <c r="AN1545">
        <v>1998</v>
      </c>
      <c r="AO1545">
        <v>1999</v>
      </c>
      <c r="AP1545">
        <v>2000</v>
      </c>
      <c r="AQ1545">
        <v>2001</v>
      </c>
      <c r="AR1545">
        <v>2002</v>
      </c>
      <c r="AS1545">
        <v>2003</v>
      </c>
      <c r="AT1545">
        <v>2004</v>
      </c>
      <c r="AU1545">
        <v>2005</v>
      </c>
      <c r="AV1545">
        <v>2006</v>
      </c>
      <c r="AW1545">
        <v>2007</v>
      </c>
      <c r="AX1545">
        <v>2008</v>
      </c>
      <c r="AY1545">
        <v>2009</v>
      </c>
      <c r="AZ1545">
        <v>2010</v>
      </c>
      <c r="BA1545">
        <v>2011</v>
      </c>
      <c r="BB1545">
        <v>2012</v>
      </c>
      <c r="BC1545">
        <v>2013</v>
      </c>
      <c r="BD1545">
        <v>2014</v>
      </c>
      <c r="BE1545">
        <v>2015</v>
      </c>
    </row>
    <row r="1546" spans="1:61" ht="15" customHeight="1" x14ac:dyDescent="0.25">
      <c r="A1546" t="s">
        <v>1274</v>
      </c>
      <c r="C1546" s="77"/>
      <c r="D1546" t="s">
        <v>617</v>
      </c>
      <c r="E1546" s="45" t="s">
        <v>617</v>
      </c>
      <c r="G1546" s="45" t="s">
        <v>1993</v>
      </c>
      <c r="H1546" s="45"/>
      <c r="I1546">
        <f t="shared" si="186"/>
        <v>1996</v>
      </c>
      <c r="J1546">
        <f t="shared" si="184"/>
        <v>2015</v>
      </c>
      <c r="K1546" s="2" t="str">
        <f t="shared" si="185"/>
        <v>-</v>
      </c>
      <c r="AL1546">
        <v>1996</v>
      </c>
      <c r="AM1546">
        <v>1997</v>
      </c>
      <c r="AN1546">
        <v>1998</v>
      </c>
      <c r="AO1546">
        <v>1999</v>
      </c>
      <c r="AP1546">
        <v>2000</v>
      </c>
      <c r="AQ1546">
        <v>2001</v>
      </c>
      <c r="AR1546">
        <v>2002</v>
      </c>
      <c r="AS1546">
        <v>2003</v>
      </c>
      <c r="AT1546">
        <v>2004</v>
      </c>
      <c r="AU1546">
        <v>2005</v>
      </c>
      <c r="AV1546">
        <v>2006</v>
      </c>
      <c r="AW1546">
        <v>2007</v>
      </c>
      <c r="AX1546">
        <v>2008</v>
      </c>
      <c r="AY1546">
        <v>2009</v>
      </c>
      <c r="AZ1546">
        <v>2010</v>
      </c>
      <c r="BA1546">
        <v>2011</v>
      </c>
      <c r="BB1546">
        <v>2012</v>
      </c>
      <c r="BC1546">
        <v>2013</v>
      </c>
      <c r="BD1546">
        <v>2014</v>
      </c>
      <c r="BE1546">
        <v>2015</v>
      </c>
    </row>
    <row r="1547" spans="1:61" ht="15" customHeight="1" x14ac:dyDescent="0.25">
      <c r="A1547" t="s">
        <v>1274</v>
      </c>
      <c r="C1547" s="77"/>
      <c r="D1547" t="s">
        <v>618</v>
      </c>
      <c r="E1547" s="45" t="s">
        <v>618</v>
      </c>
      <c r="G1547" s="45" t="s">
        <v>1994</v>
      </c>
      <c r="H1547" s="45"/>
      <c r="I1547">
        <f t="shared" si="186"/>
        <v>1996</v>
      </c>
      <c r="J1547">
        <f t="shared" si="184"/>
        <v>2015</v>
      </c>
      <c r="K1547" s="2" t="str">
        <f t="shared" si="185"/>
        <v>-</v>
      </c>
      <c r="AL1547">
        <v>1996</v>
      </c>
      <c r="AM1547">
        <v>1997</v>
      </c>
      <c r="AN1547">
        <v>1998</v>
      </c>
      <c r="AO1547">
        <v>1999</v>
      </c>
      <c r="AP1547">
        <v>2000</v>
      </c>
      <c r="AQ1547">
        <v>2001</v>
      </c>
      <c r="AR1547">
        <v>2002</v>
      </c>
      <c r="AS1547">
        <v>2003</v>
      </c>
      <c r="AT1547">
        <v>2004</v>
      </c>
      <c r="AU1547">
        <v>2005</v>
      </c>
      <c r="AV1547">
        <v>2006</v>
      </c>
      <c r="AW1547">
        <v>2007</v>
      </c>
      <c r="AX1547">
        <v>2008</v>
      </c>
      <c r="AY1547">
        <v>2009</v>
      </c>
      <c r="AZ1547">
        <v>2010</v>
      </c>
      <c r="BA1547">
        <v>2011</v>
      </c>
      <c r="BB1547">
        <v>2012</v>
      </c>
      <c r="BC1547">
        <v>2013</v>
      </c>
      <c r="BD1547">
        <v>2014</v>
      </c>
      <c r="BE1547">
        <v>2015</v>
      </c>
    </row>
    <row r="1548" spans="1:61" ht="15" customHeight="1" x14ac:dyDescent="0.25">
      <c r="A1548" t="s">
        <v>1274</v>
      </c>
      <c r="C1548" s="77"/>
      <c r="D1548" t="s">
        <v>620</v>
      </c>
      <c r="E1548" s="45" t="s">
        <v>620</v>
      </c>
      <c r="G1548" s="45" t="s">
        <v>1995</v>
      </c>
      <c r="H1548" s="45"/>
      <c r="I1548">
        <f t="shared" si="186"/>
        <v>1996</v>
      </c>
      <c r="J1548">
        <f t="shared" si="184"/>
        <v>2015</v>
      </c>
      <c r="K1548" s="2" t="str">
        <f t="shared" si="185"/>
        <v>-</v>
      </c>
      <c r="AL1548">
        <v>1996</v>
      </c>
      <c r="AM1548">
        <v>1997</v>
      </c>
      <c r="AN1548">
        <v>1998</v>
      </c>
      <c r="AO1548">
        <v>1999</v>
      </c>
      <c r="AP1548">
        <v>2000</v>
      </c>
      <c r="AQ1548">
        <v>2001</v>
      </c>
      <c r="AR1548">
        <v>2002</v>
      </c>
      <c r="AS1548">
        <v>2003</v>
      </c>
      <c r="AT1548">
        <v>2004</v>
      </c>
      <c r="AU1548">
        <v>2005</v>
      </c>
      <c r="AV1548">
        <v>2006</v>
      </c>
      <c r="AW1548">
        <v>2007</v>
      </c>
      <c r="AX1548">
        <v>2008</v>
      </c>
      <c r="AY1548">
        <v>2009</v>
      </c>
      <c r="AZ1548">
        <v>2010</v>
      </c>
      <c r="BA1548">
        <v>2011</v>
      </c>
      <c r="BB1548">
        <v>2012</v>
      </c>
      <c r="BC1548">
        <v>2013</v>
      </c>
      <c r="BD1548">
        <v>2014</v>
      </c>
      <c r="BE1548">
        <v>2015</v>
      </c>
    </row>
    <row r="1549" spans="1:61" ht="15" customHeight="1" x14ac:dyDescent="0.25">
      <c r="C1549" s="63"/>
      <c r="E1549" s="45"/>
      <c r="F1549" s="7"/>
      <c r="G1549" s="45"/>
      <c r="H1549" s="45"/>
    </row>
    <row r="1550" spans="1:61" ht="15" customHeight="1" x14ac:dyDescent="0.25">
      <c r="A1550" t="s">
        <v>3387</v>
      </c>
      <c r="B1550" s="1" t="str">
        <f>A1550&amp;MIN(I1550:I1555)&amp;"(-"&amp;MAX(J1550:J1555)&amp;")"</f>
        <v>LPR_OPR1977(-2019)</v>
      </c>
      <c r="C1550" s="74"/>
      <c r="D1550" t="s">
        <v>3391</v>
      </c>
      <c r="E1550" s="21" t="s">
        <v>3392</v>
      </c>
      <c r="F1550" s="7"/>
      <c r="G1550" s="45"/>
      <c r="H1550" s="45"/>
      <c r="I1550">
        <v>1977</v>
      </c>
      <c r="J1550">
        <v>2019</v>
      </c>
      <c r="K1550" s="2" t="str">
        <f t="shared" ref="K1550:K1555" si="187">IF(J1550-I1550+1-COUNTA(L1550:BT1550)=0, "-", "Yes")</f>
        <v>-</v>
      </c>
      <c r="S1550">
        <v>1977</v>
      </c>
      <c r="T1550">
        <v>1978</v>
      </c>
      <c r="U1550">
        <v>1979</v>
      </c>
      <c r="V1550">
        <v>1980</v>
      </c>
      <c r="W1550">
        <v>1981</v>
      </c>
      <c r="X1550">
        <v>1982</v>
      </c>
      <c r="Y1550">
        <v>1983</v>
      </c>
      <c r="Z1550">
        <v>1984</v>
      </c>
      <c r="AA1550">
        <v>1985</v>
      </c>
      <c r="AB1550">
        <v>1986</v>
      </c>
      <c r="AC1550">
        <v>1987</v>
      </c>
      <c r="AD1550">
        <v>1988</v>
      </c>
      <c r="AE1550">
        <v>1989</v>
      </c>
      <c r="AF1550">
        <v>1990</v>
      </c>
      <c r="AG1550">
        <v>1991</v>
      </c>
      <c r="AH1550">
        <v>1992</v>
      </c>
      <c r="AI1550">
        <v>1993</v>
      </c>
      <c r="AJ1550">
        <v>1994</v>
      </c>
      <c r="AK1550">
        <v>1995</v>
      </c>
      <c r="AL1550">
        <v>1996</v>
      </c>
      <c r="AM1550">
        <v>1997</v>
      </c>
      <c r="AN1550">
        <v>1998</v>
      </c>
      <c r="AO1550">
        <v>1999</v>
      </c>
      <c r="AP1550">
        <v>2000</v>
      </c>
      <c r="AQ1550">
        <v>2001</v>
      </c>
      <c r="AR1550">
        <v>2002</v>
      </c>
      <c r="AS1550">
        <v>2003</v>
      </c>
      <c r="AT1550">
        <v>2004</v>
      </c>
      <c r="AU1550">
        <v>2005</v>
      </c>
      <c r="AV1550">
        <v>2006</v>
      </c>
      <c r="AW1550">
        <v>2007</v>
      </c>
      <c r="AX1550">
        <v>2008</v>
      </c>
      <c r="AY1550">
        <v>2009</v>
      </c>
      <c r="AZ1550">
        <v>2010</v>
      </c>
      <c r="BA1550">
        <v>2011</v>
      </c>
      <c r="BB1550">
        <v>2012</v>
      </c>
      <c r="BC1550">
        <v>2013</v>
      </c>
      <c r="BD1550">
        <v>2014</v>
      </c>
      <c r="BE1550">
        <v>2015</v>
      </c>
      <c r="BF1550">
        <v>2016</v>
      </c>
      <c r="BG1550">
        <v>2017</v>
      </c>
      <c r="BH1550">
        <v>2018</v>
      </c>
      <c r="BI1550">
        <v>2019</v>
      </c>
    </row>
    <row r="1551" spans="1:61" ht="15" customHeight="1" x14ac:dyDescent="0.25">
      <c r="A1551" t="s">
        <v>3387</v>
      </c>
      <c r="C1551" s="75"/>
      <c r="D1551" t="s">
        <v>2353</v>
      </c>
      <c r="E1551" s="21" t="s">
        <v>3393</v>
      </c>
      <c r="F1551" s="7"/>
      <c r="G1551" s="45"/>
      <c r="H1551" s="45"/>
      <c r="I1551">
        <v>1977</v>
      </c>
      <c r="J1551">
        <v>2019</v>
      </c>
      <c r="K1551" s="2" t="str">
        <f t="shared" si="187"/>
        <v>-</v>
      </c>
      <c r="S1551">
        <v>1977</v>
      </c>
      <c r="T1551">
        <v>1978</v>
      </c>
      <c r="U1551">
        <v>1979</v>
      </c>
      <c r="V1551">
        <v>1980</v>
      </c>
      <c r="W1551">
        <v>1981</v>
      </c>
      <c r="X1551">
        <v>1982</v>
      </c>
      <c r="Y1551">
        <v>1983</v>
      </c>
      <c r="Z1551">
        <v>1984</v>
      </c>
      <c r="AA1551">
        <v>1985</v>
      </c>
      <c r="AB1551">
        <v>1986</v>
      </c>
      <c r="AC1551">
        <v>1987</v>
      </c>
      <c r="AD1551">
        <v>1988</v>
      </c>
      <c r="AE1551">
        <v>1989</v>
      </c>
      <c r="AF1551">
        <v>1990</v>
      </c>
      <c r="AG1551">
        <v>1991</v>
      </c>
      <c r="AH1551">
        <v>1992</v>
      </c>
      <c r="AI1551">
        <v>1993</v>
      </c>
      <c r="AJ1551">
        <v>1994</v>
      </c>
      <c r="AK1551">
        <v>1995</v>
      </c>
      <c r="AL1551">
        <v>1996</v>
      </c>
      <c r="AM1551">
        <v>1997</v>
      </c>
      <c r="AN1551">
        <v>1998</v>
      </c>
      <c r="AO1551">
        <v>1999</v>
      </c>
      <c r="AP1551">
        <v>2000</v>
      </c>
      <c r="AQ1551">
        <v>2001</v>
      </c>
      <c r="AR1551">
        <v>2002</v>
      </c>
      <c r="AS1551">
        <v>2003</v>
      </c>
      <c r="AT1551">
        <v>2004</v>
      </c>
      <c r="AU1551">
        <v>2005</v>
      </c>
      <c r="AV1551">
        <v>2006</v>
      </c>
      <c r="AW1551">
        <v>2007</v>
      </c>
      <c r="AX1551">
        <v>2008</v>
      </c>
      <c r="AY1551">
        <v>2009</v>
      </c>
      <c r="AZ1551">
        <v>2010</v>
      </c>
      <c r="BA1551">
        <v>2011</v>
      </c>
      <c r="BB1551">
        <v>2012</v>
      </c>
      <c r="BC1551">
        <v>2013</v>
      </c>
      <c r="BD1551">
        <v>2014</v>
      </c>
      <c r="BE1551">
        <v>2015</v>
      </c>
      <c r="BF1551">
        <v>2016</v>
      </c>
      <c r="BG1551">
        <v>2017</v>
      </c>
      <c r="BH1551">
        <v>2018</v>
      </c>
      <c r="BI1551">
        <v>2019</v>
      </c>
    </row>
    <row r="1552" spans="1:61" ht="15" customHeight="1" x14ac:dyDescent="0.25">
      <c r="A1552" t="s">
        <v>3387</v>
      </c>
      <c r="C1552" s="75"/>
      <c r="D1552" t="s">
        <v>2354</v>
      </c>
      <c r="E1552" s="21" t="s">
        <v>3394</v>
      </c>
      <c r="F1552" s="7"/>
      <c r="G1552" s="45"/>
      <c r="H1552" s="45"/>
      <c r="I1552">
        <v>1977</v>
      </c>
      <c r="J1552">
        <v>2019</v>
      </c>
      <c r="K1552" s="2" t="str">
        <f t="shared" si="187"/>
        <v>-</v>
      </c>
      <c r="S1552">
        <v>1977</v>
      </c>
      <c r="T1552">
        <v>1978</v>
      </c>
      <c r="U1552">
        <v>1979</v>
      </c>
      <c r="V1552">
        <v>1980</v>
      </c>
      <c r="W1552">
        <v>1981</v>
      </c>
      <c r="X1552">
        <v>1982</v>
      </c>
      <c r="Y1552">
        <v>1983</v>
      </c>
      <c r="Z1552">
        <v>1984</v>
      </c>
      <c r="AA1552">
        <v>1985</v>
      </c>
      <c r="AB1552">
        <v>1986</v>
      </c>
      <c r="AC1552">
        <v>1987</v>
      </c>
      <c r="AD1552">
        <v>1988</v>
      </c>
      <c r="AE1552">
        <v>1989</v>
      </c>
      <c r="AF1552">
        <v>1990</v>
      </c>
      <c r="AG1552">
        <v>1991</v>
      </c>
      <c r="AH1552">
        <v>1992</v>
      </c>
      <c r="AI1552">
        <v>1993</v>
      </c>
      <c r="AJ1552">
        <v>1994</v>
      </c>
      <c r="AK1552">
        <v>1995</v>
      </c>
      <c r="AL1552">
        <v>1996</v>
      </c>
      <c r="AM1552">
        <v>1997</v>
      </c>
      <c r="AN1552">
        <v>1998</v>
      </c>
      <c r="AO1552">
        <v>1999</v>
      </c>
      <c r="AP1552">
        <v>2000</v>
      </c>
      <c r="AQ1552">
        <v>2001</v>
      </c>
      <c r="AR1552">
        <v>2002</v>
      </c>
      <c r="AS1552">
        <v>2003</v>
      </c>
      <c r="AT1552">
        <v>2004</v>
      </c>
      <c r="AU1552">
        <v>2005</v>
      </c>
      <c r="AV1552">
        <v>2006</v>
      </c>
      <c r="AW1552">
        <v>2007</v>
      </c>
      <c r="AX1552">
        <v>2008</v>
      </c>
      <c r="AY1552">
        <v>2009</v>
      </c>
      <c r="AZ1552">
        <v>2010</v>
      </c>
      <c r="BA1552">
        <v>2011</v>
      </c>
      <c r="BB1552">
        <v>2012</v>
      </c>
      <c r="BC1552">
        <v>2013</v>
      </c>
      <c r="BD1552">
        <v>2014</v>
      </c>
      <c r="BE1552">
        <v>2015</v>
      </c>
      <c r="BF1552">
        <v>2016</v>
      </c>
      <c r="BG1552">
        <v>2017</v>
      </c>
      <c r="BH1552">
        <v>2018</v>
      </c>
      <c r="BI1552">
        <v>2019</v>
      </c>
    </row>
    <row r="1553" spans="1:61" ht="15" customHeight="1" x14ac:dyDescent="0.25">
      <c r="A1553" t="s">
        <v>3387</v>
      </c>
      <c r="C1553" s="75"/>
      <c r="D1553" t="s">
        <v>2356</v>
      </c>
      <c r="E1553" s="69" t="s">
        <v>3395</v>
      </c>
      <c r="F1553" s="45"/>
      <c r="G1553" s="45"/>
      <c r="H1553" s="45"/>
      <c r="I1553">
        <v>1977</v>
      </c>
      <c r="J1553">
        <v>2019</v>
      </c>
      <c r="K1553" s="2" t="str">
        <f t="shared" si="187"/>
        <v>-</v>
      </c>
      <c r="S1553">
        <v>1977</v>
      </c>
      <c r="T1553">
        <v>1978</v>
      </c>
      <c r="U1553">
        <v>1979</v>
      </c>
      <c r="V1553">
        <v>1980</v>
      </c>
      <c r="W1553">
        <v>1981</v>
      </c>
      <c r="X1553">
        <v>1982</v>
      </c>
      <c r="Y1553">
        <v>1983</v>
      </c>
      <c r="Z1553">
        <v>1984</v>
      </c>
      <c r="AA1553">
        <v>1985</v>
      </c>
      <c r="AB1553">
        <v>1986</v>
      </c>
      <c r="AC1553">
        <v>1987</v>
      </c>
      <c r="AD1553">
        <v>1988</v>
      </c>
      <c r="AE1553">
        <v>1989</v>
      </c>
      <c r="AF1553">
        <v>1990</v>
      </c>
      <c r="AG1553">
        <v>1991</v>
      </c>
      <c r="AH1553">
        <v>1992</v>
      </c>
      <c r="AI1553">
        <v>1993</v>
      </c>
      <c r="AJ1553">
        <v>1994</v>
      </c>
      <c r="AK1553">
        <v>1995</v>
      </c>
      <c r="AL1553">
        <v>1996</v>
      </c>
      <c r="AM1553">
        <v>1997</v>
      </c>
      <c r="AN1553">
        <v>1998</v>
      </c>
      <c r="AO1553">
        <v>1999</v>
      </c>
      <c r="AP1553">
        <v>2000</v>
      </c>
      <c r="AQ1553">
        <v>2001</v>
      </c>
      <c r="AR1553">
        <v>2002</v>
      </c>
      <c r="AS1553">
        <v>2003</v>
      </c>
      <c r="AT1553">
        <v>2004</v>
      </c>
      <c r="AU1553">
        <v>2005</v>
      </c>
      <c r="AV1553">
        <v>2006</v>
      </c>
      <c r="AW1553">
        <v>2007</v>
      </c>
      <c r="AX1553">
        <v>2008</v>
      </c>
      <c r="AY1553">
        <v>2009</v>
      </c>
      <c r="AZ1553">
        <v>2010</v>
      </c>
      <c r="BA1553">
        <v>2011</v>
      </c>
      <c r="BB1553">
        <v>2012</v>
      </c>
      <c r="BC1553">
        <v>2013</v>
      </c>
      <c r="BD1553">
        <v>2014</v>
      </c>
      <c r="BE1553">
        <v>2015</v>
      </c>
      <c r="BF1553">
        <v>2016</v>
      </c>
      <c r="BG1553">
        <v>2017</v>
      </c>
      <c r="BH1553">
        <v>2018</v>
      </c>
      <c r="BI1553">
        <v>2019</v>
      </c>
    </row>
    <row r="1554" spans="1:61" ht="15" customHeight="1" x14ac:dyDescent="0.25">
      <c r="A1554" t="s">
        <v>3387</v>
      </c>
      <c r="C1554" s="75"/>
      <c r="D1554" t="s">
        <v>2686</v>
      </c>
      <c r="E1554" s="69" t="s">
        <v>12</v>
      </c>
      <c r="F1554" s="45"/>
      <c r="G1554" s="45"/>
      <c r="H1554" s="45"/>
      <c r="I1554">
        <v>1977</v>
      </c>
      <c r="J1554">
        <v>2019</v>
      </c>
      <c r="K1554" s="2" t="str">
        <f t="shared" si="187"/>
        <v>-</v>
      </c>
      <c r="S1554">
        <v>1977</v>
      </c>
      <c r="T1554">
        <v>1978</v>
      </c>
      <c r="U1554">
        <v>1979</v>
      </c>
      <c r="V1554">
        <v>1980</v>
      </c>
      <c r="W1554">
        <v>1981</v>
      </c>
      <c r="X1554">
        <v>1982</v>
      </c>
      <c r="Y1554">
        <v>1983</v>
      </c>
      <c r="Z1554">
        <v>1984</v>
      </c>
      <c r="AA1554">
        <v>1985</v>
      </c>
      <c r="AB1554">
        <v>1986</v>
      </c>
      <c r="AC1554">
        <v>1987</v>
      </c>
      <c r="AD1554">
        <v>1988</v>
      </c>
      <c r="AE1554">
        <v>1989</v>
      </c>
      <c r="AF1554">
        <v>1990</v>
      </c>
      <c r="AG1554">
        <v>1991</v>
      </c>
      <c r="AH1554">
        <v>1992</v>
      </c>
      <c r="AI1554">
        <v>1993</v>
      </c>
      <c r="AJ1554">
        <v>1994</v>
      </c>
      <c r="AK1554">
        <v>1995</v>
      </c>
      <c r="AL1554">
        <v>1996</v>
      </c>
      <c r="AM1554">
        <v>1997</v>
      </c>
      <c r="AN1554">
        <v>1998</v>
      </c>
      <c r="AO1554">
        <v>1999</v>
      </c>
      <c r="AP1554">
        <v>2000</v>
      </c>
      <c r="AQ1554">
        <v>2001</v>
      </c>
      <c r="AR1554">
        <v>2002</v>
      </c>
      <c r="AS1554">
        <v>2003</v>
      </c>
      <c r="AT1554">
        <v>2004</v>
      </c>
      <c r="AU1554">
        <v>2005</v>
      </c>
      <c r="AV1554">
        <v>2006</v>
      </c>
      <c r="AW1554">
        <v>2007</v>
      </c>
      <c r="AX1554">
        <v>2008</v>
      </c>
      <c r="AY1554">
        <v>2009</v>
      </c>
      <c r="AZ1554">
        <v>2010</v>
      </c>
      <c r="BA1554">
        <v>2011</v>
      </c>
      <c r="BB1554">
        <v>2012</v>
      </c>
      <c r="BC1554">
        <v>2013</v>
      </c>
      <c r="BD1554">
        <v>2014</v>
      </c>
      <c r="BE1554">
        <v>2015</v>
      </c>
      <c r="BF1554">
        <v>2016</v>
      </c>
      <c r="BG1554">
        <v>2017</v>
      </c>
      <c r="BH1554">
        <v>2018</v>
      </c>
      <c r="BI1554">
        <v>2019</v>
      </c>
    </row>
    <row r="1555" spans="1:61" ht="15" customHeight="1" x14ac:dyDescent="0.25">
      <c r="A1555" t="s">
        <v>3387</v>
      </c>
      <c r="C1555" s="76"/>
      <c r="D1555" t="s">
        <v>603</v>
      </c>
      <c r="E1555" s="45" t="s">
        <v>604</v>
      </c>
      <c r="F1555" s="7" t="s">
        <v>1303</v>
      </c>
      <c r="G1555" s="45"/>
      <c r="H1555" s="45"/>
      <c r="I1555">
        <v>1977</v>
      </c>
      <c r="J1555">
        <v>2019</v>
      </c>
      <c r="K1555" s="2" t="str">
        <f t="shared" si="187"/>
        <v>-</v>
      </c>
      <c r="S1555">
        <v>1977</v>
      </c>
      <c r="T1555">
        <v>1978</v>
      </c>
      <c r="U1555">
        <v>1979</v>
      </c>
      <c r="V1555">
        <v>1980</v>
      </c>
      <c r="W1555">
        <v>1981</v>
      </c>
      <c r="X1555">
        <v>1982</v>
      </c>
      <c r="Y1555">
        <v>1983</v>
      </c>
      <c r="Z1555">
        <v>1984</v>
      </c>
      <c r="AA1555">
        <v>1985</v>
      </c>
      <c r="AB1555">
        <v>1986</v>
      </c>
      <c r="AC1555">
        <v>1987</v>
      </c>
      <c r="AD1555">
        <v>1988</v>
      </c>
      <c r="AE1555">
        <v>1989</v>
      </c>
      <c r="AF1555">
        <v>1990</v>
      </c>
      <c r="AG1555">
        <v>1991</v>
      </c>
      <c r="AH1555">
        <v>1992</v>
      </c>
      <c r="AI1555">
        <v>1993</v>
      </c>
      <c r="AJ1555">
        <v>1994</v>
      </c>
      <c r="AK1555">
        <v>1995</v>
      </c>
      <c r="AL1555">
        <v>1996</v>
      </c>
      <c r="AM1555">
        <v>1997</v>
      </c>
      <c r="AN1555">
        <v>1998</v>
      </c>
      <c r="AO1555">
        <v>1999</v>
      </c>
      <c r="AP1555">
        <v>2000</v>
      </c>
      <c r="AQ1555">
        <v>2001</v>
      </c>
      <c r="AR1555">
        <v>2002</v>
      </c>
      <c r="AS1555">
        <v>2003</v>
      </c>
      <c r="AT1555">
        <v>2004</v>
      </c>
      <c r="AU1555">
        <v>2005</v>
      </c>
      <c r="AV1555">
        <v>2006</v>
      </c>
      <c r="AW1555">
        <v>2007</v>
      </c>
      <c r="AX1555">
        <v>2008</v>
      </c>
      <c r="AY1555">
        <v>2009</v>
      </c>
      <c r="AZ1555">
        <v>2010</v>
      </c>
      <c r="BA1555">
        <v>2011</v>
      </c>
      <c r="BB1555">
        <v>2012</v>
      </c>
      <c r="BC1555">
        <v>2013</v>
      </c>
      <c r="BD1555">
        <v>2014</v>
      </c>
      <c r="BE1555">
        <v>2015</v>
      </c>
      <c r="BF1555">
        <v>2016</v>
      </c>
      <c r="BG1555">
        <v>2017</v>
      </c>
      <c r="BH1555">
        <v>2018</v>
      </c>
      <c r="BI1555">
        <v>2019</v>
      </c>
    </row>
    <row r="1556" spans="1:61" ht="15" customHeight="1" x14ac:dyDescent="0.25">
      <c r="C1556" s="63"/>
      <c r="E1556" s="45"/>
      <c r="F1556" s="7"/>
      <c r="G1556" s="45"/>
      <c r="H1556" s="45"/>
    </row>
    <row r="1557" spans="1:61" ht="15" customHeight="1" x14ac:dyDescent="0.25">
      <c r="A1557" t="s">
        <v>3396</v>
      </c>
      <c r="B1557" s="1" t="str">
        <f>A1557&amp;MIN(I1557:I1563)&amp;"(-"&amp;MAX(J1557:J1563)&amp;")"</f>
        <v>LPR_SKSOPR1996(-2019)</v>
      </c>
      <c r="C1557" s="77"/>
      <c r="D1557" t="s">
        <v>2353</v>
      </c>
      <c r="E1557" s="47" t="s">
        <v>2353</v>
      </c>
      <c r="F1557" s="7"/>
      <c r="G1557" s="45"/>
      <c r="H1557" s="45"/>
      <c r="I1557">
        <f>MIN(L1557:BT1557)</f>
        <v>1996</v>
      </c>
      <c r="J1557">
        <f t="shared" si="182"/>
        <v>2019</v>
      </c>
      <c r="K1557" s="2" t="str">
        <f t="shared" ref="K1557:K1563" si="188">IF(J1557-I1557+1-COUNTA(L1557:BT1557)=0, "-", "Yes")</f>
        <v>-</v>
      </c>
      <c r="AL1557">
        <v>1996</v>
      </c>
      <c r="AM1557">
        <v>1997</v>
      </c>
      <c r="AN1557">
        <v>1998</v>
      </c>
      <c r="AO1557">
        <v>1999</v>
      </c>
      <c r="AP1557">
        <v>2000</v>
      </c>
      <c r="AQ1557">
        <v>2001</v>
      </c>
      <c r="AR1557">
        <v>2002</v>
      </c>
      <c r="AS1557">
        <v>2003</v>
      </c>
      <c r="AT1557">
        <v>2004</v>
      </c>
      <c r="AU1557">
        <v>2005</v>
      </c>
      <c r="AV1557">
        <v>2006</v>
      </c>
      <c r="AW1557">
        <v>2007</v>
      </c>
      <c r="AX1557">
        <v>2008</v>
      </c>
      <c r="AY1557">
        <v>2009</v>
      </c>
      <c r="AZ1557">
        <v>2010</v>
      </c>
      <c r="BA1557">
        <v>2011</v>
      </c>
      <c r="BB1557">
        <v>2012</v>
      </c>
      <c r="BC1557">
        <v>2013</v>
      </c>
      <c r="BD1557">
        <v>2014</v>
      </c>
      <c r="BE1557">
        <v>2015</v>
      </c>
      <c r="BF1557">
        <v>2016</v>
      </c>
      <c r="BG1557">
        <v>2017</v>
      </c>
      <c r="BH1557">
        <v>2018</v>
      </c>
      <c r="BI1557">
        <v>2019</v>
      </c>
    </row>
    <row r="1558" spans="1:61" ht="15" customHeight="1" x14ac:dyDescent="0.25">
      <c r="A1558" t="s">
        <v>3396</v>
      </c>
      <c r="C1558" s="77"/>
      <c r="D1558" t="s">
        <v>2354</v>
      </c>
      <c r="E1558" s="47" t="s">
        <v>2354</v>
      </c>
      <c r="F1558" s="7"/>
      <c r="G1558" s="45"/>
      <c r="H1558" s="45"/>
      <c r="I1558">
        <f t="shared" ref="I1558:I1563" si="189">MIN(L1558:BT1558)</f>
        <v>1996</v>
      </c>
      <c r="J1558">
        <f t="shared" si="182"/>
        <v>2019</v>
      </c>
      <c r="K1558" s="2" t="str">
        <f t="shared" si="188"/>
        <v>-</v>
      </c>
      <c r="AL1558">
        <v>1996</v>
      </c>
      <c r="AM1558">
        <v>1997</v>
      </c>
      <c r="AN1558">
        <v>1998</v>
      </c>
      <c r="AO1558">
        <v>1999</v>
      </c>
      <c r="AP1558">
        <v>2000</v>
      </c>
      <c r="AQ1558">
        <v>2001</v>
      </c>
      <c r="AR1558">
        <v>2002</v>
      </c>
      <c r="AS1558">
        <v>2003</v>
      </c>
      <c r="AT1558">
        <v>2004</v>
      </c>
      <c r="AU1558">
        <v>2005</v>
      </c>
      <c r="AV1558">
        <v>2006</v>
      </c>
      <c r="AW1558">
        <v>2007</v>
      </c>
      <c r="AX1558">
        <v>2008</v>
      </c>
      <c r="AY1558">
        <v>2009</v>
      </c>
      <c r="AZ1558">
        <v>2010</v>
      </c>
      <c r="BA1558">
        <v>2011</v>
      </c>
      <c r="BB1558">
        <v>2012</v>
      </c>
      <c r="BC1558">
        <v>2013</v>
      </c>
      <c r="BD1558">
        <v>2014</v>
      </c>
      <c r="BE1558">
        <v>2015</v>
      </c>
      <c r="BF1558">
        <v>2016</v>
      </c>
      <c r="BG1558">
        <v>2017</v>
      </c>
      <c r="BH1558">
        <v>2018</v>
      </c>
      <c r="BI1558">
        <v>2019</v>
      </c>
    </row>
    <row r="1559" spans="1:61" ht="15" customHeight="1" x14ac:dyDescent="0.25">
      <c r="A1559" t="s">
        <v>3396</v>
      </c>
      <c r="C1559" s="77"/>
      <c r="D1559" t="s">
        <v>2355</v>
      </c>
      <c r="E1559" s="47" t="s">
        <v>2355</v>
      </c>
      <c r="F1559" s="7"/>
      <c r="G1559" s="45"/>
      <c r="H1559" s="45"/>
      <c r="I1559">
        <f t="shared" si="189"/>
        <v>1996</v>
      </c>
      <c r="J1559">
        <f t="shared" si="182"/>
        <v>2019</v>
      </c>
      <c r="K1559" s="2" t="str">
        <f t="shared" si="188"/>
        <v>-</v>
      </c>
      <c r="AL1559">
        <v>1996</v>
      </c>
      <c r="AM1559">
        <v>1997</v>
      </c>
      <c r="AN1559">
        <v>1998</v>
      </c>
      <c r="AO1559">
        <v>1999</v>
      </c>
      <c r="AP1559">
        <v>2000</v>
      </c>
      <c r="AQ1559">
        <v>2001</v>
      </c>
      <c r="AR1559">
        <v>2002</v>
      </c>
      <c r="AS1559">
        <v>2003</v>
      </c>
      <c r="AT1559">
        <v>2004</v>
      </c>
      <c r="AU1559">
        <v>2005</v>
      </c>
      <c r="AV1559">
        <v>2006</v>
      </c>
      <c r="AW1559">
        <v>2007</v>
      </c>
      <c r="AX1559">
        <v>2008</v>
      </c>
      <c r="AY1559">
        <v>2009</v>
      </c>
      <c r="AZ1559">
        <v>2010</v>
      </c>
      <c r="BA1559">
        <v>2011</v>
      </c>
      <c r="BB1559">
        <v>2012</v>
      </c>
      <c r="BC1559">
        <v>2013</v>
      </c>
      <c r="BD1559">
        <v>2014</v>
      </c>
      <c r="BE1559">
        <v>2015</v>
      </c>
      <c r="BF1559">
        <v>2016</v>
      </c>
      <c r="BG1559">
        <v>2017</v>
      </c>
      <c r="BH1559">
        <v>2018</v>
      </c>
      <c r="BI1559">
        <v>2019</v>
      </c>
    </row>
    <row r="1560" spans="1:61" ht="15" customHeight="1" x14ac:dyDescent="0.25">
      <c r="A1560" t="s">
        <v>3396</v>
      </c>
      <c r="C1560" s="77"/>
      <c r="D1560" t="s">
        <v>2356</v>
      </c>
      <c r="E1560" s="47" t="s">
        <v>2356</v>
      </c>
      <c r="F1560" s="7"/>
      <c r="G1560" s="45"/>
      <c r="H1560" s="45"/>
      <c r="I1560">
        <f t="shared" si="189"/>
        <v>1996</v>
      </c>
      <c r="J1560">
        <f t="shared" si="182"/>
        <v>2019</v>
      </c>
      <c r="K1560" s="2" t="str">
        <f t="shared" si="188"/>
        <v>-</v>
      </c>
      <c r="AL1560">
        <v>1996</v>
      </c>
      <c r="AM1560">
        <v>1997</v>
      </c>
      <c r="AN1560">
        <v>1998</v>
      </c>
      <c r="AO1560">
        <v>1999</v>
      </c>
      <c r="AP1560">
        <v>2000</v>
      </c>
      <c r="AQ1560">
        <v>2001</v>
      </c>
      <c r="AR1560">
        <v>2002</v>
      </c>
      <c r="AS1560">
        <v>2003</v>
      </c>
      <c r="AT1560">
        <v>2004</v>
      </c>
      <c r="AU1560">
        <v>2005</v>
      </c>
      <c r="AV1560">
        <v>2006</v>
      </c>
      <c r="AW1560">
        <v>2007</v>
      </c>
      <c r="AX1560">
        <v>2008</v>
      </c>
      <c r="AY1560">
        <v>2009</v>
      </c>
      <c r="AZ1560">
        <v>2010</v>
      </c>
      <c r="BA1560">
        <v>2011</v>
      </c>
      <c r="BB1560">
        <v>2012</v>
      </c>
      <c r="BC1560">
        <v>2013</v>
      </c>
      <c r="BD1560">
        <v>2014</v>
      </c>
      <c r="BE1560">
        <v>2015</v>
      </c>
      <c r="BF1560">
        <v>2016</v>
      </c>
      <c r="BG1560">
        <v>2017</v>
      </c>
      <c r="BH1560">
        <v>2018</v>
      </c>
      <c r="BI1560">
        <v>2019</v>
      </c>
    </row>
    <row r="1561" spans="1:61" ht="15" customHeight="1" x14ac:dyDescent="0.25">
      <c r="A1561" t="s">
        <v>3396</v>
      </c>
      <c r="C1561" s="77"/>
      <c r="D1561" t="s">
        <v>2357</v>
      </c>
      <c r="E1561" s="47" t="s">
        <v>2357</v>
      </c>
      <c r="F1561" s="7"/>
      <c r="G1561" s="45"/>
      <c r="H1561" s="45"/>
      <c r="I1561">
        <f t="shared" si="189"/>
        <v>1996</v>
      </c>
      <c r="J1561">
        <f t="shared" si="182"/>
        <v>2019</v>
      </c>
      <c r="K1561" s="2" t="str">
        <f t="shared" si="188"/>
        <v>-</v>
      </c>
      <c r="AL1561">
        <v>1996</v>
      </c>
      <c r="AM1561">
        <v>1997</v>
      </c>
      <c r="AN1561">
        <v>1998</v>
      </c>
      <c r="AO1561">
        <v>1999</v>
      </c>
      <c r="AP1561">
        <v>2000</v>
      </c>
      <c r="AQ1561">
        <v>2001</v>
      </c>
      <c r="AR1561">
        <v>2002</v>
      </c>
      <c r="AS1561">
        <v>2003</v>
      </c>
      <c r="AT1561">
        <v>2004</v>
      </c>
      <c r="AU1561">
        <v>2005</v>
      </c>
      <c r="AV1561">
        <v>2006</v>
      </c>
      <c r="AW1561">
        <v>2007</v>
      </c>
      <c r="AX1561">
        <v>2008</v>
      </c>
      <c r="AY1561">
        <v>2009</v>
      </c>
      <c r="AZ1561">
        <v>2010</v>
      </c>
      <c r="BA1561">
        <v>2011</v>
      </c>
      <c r="BB1561">
        <v>2012</v>
      </c>
      <c r="BC1561">
        <v>2013</v>
      </c>
      <c r="BD1561">
        <v>2014</v>
      </c>
      <c r="BE1561">
        <v>2015</v>
      </c>
      <c r="BF1561">
        <v>2016</v>
      </c>
      <c r="BG1561">
        <v>2017</v>
      </c>
      <c r="BH1561">
        <v>2018</v>
      </c>
      <c r="BI1561">
        <v>2019</v>
      </c>
    </row>
    <row r="1562" spans="1:61" ht="15" customHeight="1" x14ac:dyDescent="0.25">
      <c r="A1562" t="s">
        <v>3396</v>
      </c>
      <c r="C1562" s="77"/>
      <c r="D1562" t="s">
        <v>2358</v>
      </c>
      <c r="E1562" s="47" t="s">
        <v>2358</v>
      </c>
      <c r="F1562" s="7"/>
      <c r="G1562" s="45"/>
      <c r="H1562" s="45"/>
      <c r="I1562">
        <f t="shared" si="189"/>
        <v>1996</v>
      </c>
      <c r="J1562">
        <f t="shared" si="182"/>
        <v>2019</v>
      </c>
      <c r="K1562" s="2" t="str">
        <f t="shared" si="188"/>
        <v>-</v>
      </c>
      <c r="AL1562">
        <v>1996</v>
      </c>
      <c r="AM1562">
        <v>1997</v>
      </c>
      <c r="AN1562">
        <v>1998</v>
      </c>
      <c r="AO1562">
        <v>1999</v>
      </c>
      <c r="AP1562">
        <v>2000</v>
      </c>
      <c r="AQ1562">
        <v>2001</v>
      </c>
      <c r="AR1562">
        <v>2002</v>
      </c>
      <c r="AS1562">
        <v>2003</v>
      </c>
      <c r="AT1562">
        <v>2004</v>
      </c>
      <c r="AU1562">
        <v>2005</v>
      </c>
      <c r="AV1562">
        <v>2006</v>
      </c>
      <c r="AW1562">
        <v>2007</v>
      </c>
      <c r="AX1562">
        <v>2008</v>
      </c>
      <c r="AY1562">
        <v>2009</v>
      </c>
      <c r="AZ1562">
        <v>2010</v>
      </c>
      <c r="BA1562">
        <v>2011</v>
      </c>
      <c r="BB1562">
        <v>2012</v>
      </c>
      <c r="BC1562">
        <v>2013</v>
      </c>
      <c r="BD1562">
        <v>2014</v>
      </c>
      <c r="BE1562">
        <v>2015</v>
      </c>
      <c r="BF1562">
        <v>2016</v>
      </c>
      <c r="BG1562">
        <v>2017</v>
      </c>
      <c r="BH1562">
        <v>2018</v>
      </c>
      <c r="BI1562">
        <v>2019</v>
      </c>
    </row>
    <row r="1563" spans="1:61" ht="15" customHeight="1" x14ac:dyDescent="0.25">
      <c r="A1563" t="s">
        <v>3396</v>
      </c>
      <c r="C1563" s="77"/>
      <c r="D1563" t="s">
        <v>603</v>
      </c>
      <c r="E1563" s="45" t="s">
        <v>604</v>
      </c>
      <c r="F1563" s="7" t="s">
        <v>1303</v>
      </c>
      <c r="G1563" s="45"/>
      <c r="H1563" s="45"/>
      <c r="I1563">
        <f t="shared" si="189"/>
        <v>1996</v>
      </c>
      <c r="J1563">
        <f t="shared" si="182"/>
        <v>2019</v>
      </c>
      <c r="K1563" s="2" t="str">
        <f t="shared" si="188"/>
        <v>-</v>
      </c>
      <c r="AL1563">
        <v>1996</v>
      </c>
      <c r="AM1563">
        <v>1997</v>
      </c>
      <c r="AN1563">
        <v>1998</v>
      </c>
      <c r="AO1563">
        <v>1999</v>
      </c>
      <c r="AP1563">
        <v>2000</v>
      </c>
      <c r="AQ1563">
        <v>2001</v>
      </c>
      <c r="AR1563">
        <v>2002</v>
      </c>
      <c r="AS1563">
        <v>2003</v>
      </c>
      <c r="AT1563">
        <v>2004</v>
      </c>
      <c r="AU1563">
        <v>2005</v>
      </c>
      <c r="AV1563">
        <v>2006</v>
      </c>
      <c r="AW1563">
        <v>2007</v>
      </c>
      <c r="AX1563">
        <v>2008</v>
      </c>
      <c r="AY1563">
        <v>2009</v>
      </c>
      <c r="AZ1563">
        <v>2010</v>
      </c>
      <c r="BA1563">
        <v>2011</v>
      </c>
      <c r="BB1563">
        <v>2012</v>
      </c>
      <c r="BC1563">
        <v>2013</v>
      </c>
      <c r="BD1563">
        <v>2014</v>
      </c>
      <c r="BE1563">
        <v>2015</v>
      </c>
      <c r="BF1563">
        <v>2016</v>
      </c>
      <c r="BG1563">
        <v>2017</v>
      </c>
      <c r="BH1563">
        <v>2018</v>
      </c>
      <c r="BI1563">
        <v>2019</v>
      </c>
    </row>
    <row r="1564" spans="1:61" ht="15" customHeight="1" x14ac:dyDescent="0.25">
      <c r="C1564" s="63"/>
      <c r="E1564" s="45"/>
      <c r="G1564" s="45"/>
      <c r="H1564" s="45"/>
    </row>
    <row r="1565" spans="1:61" ht="15" customHeight="1" x14ac:dyDescent="0.25">
      <c r="A1565" t="s">
        <v>3397</v>
      </c>
      <c r="B1565" s="1" t="str">
        <f>A1565&amp;MIN(I1565:I1574)&amp;"(-"&amp;MAX(J1565:J1574)&amp;")"</f>
        <v>LPR_SKSUBE1999(-2019)</v>
      </c>
      <c r="C1565" s="74"/>
      <c r="D1565" t="s">
        <v>2353</v>
      </c>
      <c r="E1565" s="21" t="s">
        <v>3402</v>
      </c>
      <c r="I1565">
        <f t="shared" ref="I1565:I1574" si="190">MIN(L1565:BT1565)</f>
        <v>1999</v>
      </c>
      <c r="J1565">
        <f t="shared" ref="J1565:J1574" si="191">MAX(L1565:BT1565)</f>
        <v>2019</v>
      </c>
      <c r="AO1565">
        <v>1999</v>
      </c>
      <c r="AP1565">
        <v>2000</v>
      </c>
      <c r="AQ1565">
        <v>2001</v>
      </c>
      <c r="AR1565">
        <v>2002</v>
      </c>
      <c r="AS1565">
        <v>2003</v>
      </c>
      <c r="AT1565">
        <v>2004</v>
      </c>
      <c r="AU1565">
        <v>2005</v>
      </c>
      <c r="AV1565">
        <v>2006</v>
      </c>
      <c r="AW1565">
        <v>2007</v>
      </c>
      <c r="AX1565">
        <v>2008</v>
      </c>
      <c r="AY1565">
        <v>2009</v>
      </c>
      <c r="AZ1565">
        <v>2010</v>
      </c>
      <c r="BA1565">
        <v>2011</v>
      </c>
      <c r="BB1565">
        <v>2012</v>
      </c>
      <c r="BC1565">
        <v>2013</v>
      </c>
      <c r="BD1565">
        <v>2014</v>
      </c>
      <c r="BE1565">
        <v>2015</v>
      </c>
      <c r="BF1565">
        <v>2016</v>
      </c>
      <c r="BG1565">
        <v>2017</v>
      </c>
      <c r="BH1565">
        <v>2018</v>
      </c>
      <c r="BI1565">
        <v>2019</v>
      </c>
    </row>
    <row r="1566" spans="1:61" ht="15" customHeight="1" x14ac:dyDescent="0.25">
      <c r="A1566" t="s">
        <v>3397</v>
      </c>
      <c r="C1566" s="75"/>
      <c r="D1566" t="s">
        <v>2354</v>
      </c>
      <c r="E1566" s="21" t="s">
        <v>3403</v>
      </c>
      <c r="I1566">
        <f t="shared" si="190"/>
        <v>1999</v>
      </c>
      <c r="J1566">
        <f t="shared" si="191"/>
        <v>2019</v>
      </c>
      <c r="AO1566">
        <v>1999</v>
      </c>
      <c r="AP1566">
        <v>2000</v>
      </c>
      <c r="AQ1566">
        <v>2001</v>
      </c>
      <c r="AR1566">
        <v>2002</v>
      </c>
      <c r="AS1566">
        <v>2003</v>
      </c>
      <c r="AT1566">
        <v>2004</v>
      </c>
      <c r="AU1566">
        <v>2005</v>
      </c>
      <c r="AV1566">
        <v>2006</v>
      </c>
      <c r="AW1566">
        <v>2007</v>
      </c>
      <c r="AX1566">
        <v>2008</v>
      </c>
      <c r="AY1566">
        <v>2009</v>
      </c>
      <c r="AZ1566">
        <v>2010</v>
      </c>
      <c r="BA1566">
        <v>2011</v>
      </c>
      <c r="BB1566">
        <v>2012</v>
      </c>
      <c r="BC1566">
        <v>2013</v>
      </c>
      <c r="BD1566">
        <v>2014</v>
      </c>
      <c r="BE1566">
        <v>2015</v>
      </c>
      <c r="BF1566">
        <v>2016</v>
      </c>
      <c r="BG1566">
        <v>2017</v>
      </c>
      <c r="BH1566">
        <v>2018</v>
      </c>
      <c r="BI1566">
        <v>2019</v>
      </c>
    </row>
    <row r="1567" spans="1:61" ht="15" customHeight="1" x14ac:dyDescent="0.25">
      <c r="A1567" t="s">
        <v>3397</v>
      </c>
      <c r="C1567" s="75"/>
      <c r="D1567" t="s">
        <v>3398</v>
      </c>
      <c r="E1567" s="21" t="s">
        <v>3404</v>
      </c>
      <c r="I1567">
        <f t="shared" si="190"/>
        <v>1999</v>
      </c>
      <c r="J1567">
        <f t="shared" si="191"/>
        <v>2019</v>
      </c>
      <c r="AO1567">
        <v>1999</v>
      </c>
      <c r="AP1567">
        <v>2000</v>
      </c>
      <c r="AQ1567">
        <v>2001</v>
      </c>
      <c r="AR1567">
        <v>2002</v>
      </c>
      <c r="AS1567">
        <v>2003</v>
      </c>
      <c r="AT1567">
        <v>2004</v>
      </c>
      <c r="AU1567">
        <v>2005</v>
      </c>
      <c r="AV1567">
        <v>2006</v>
      </c>
      <c r="AW1567">
        <v>2007</v>
      </c>
      <c r="AX1567">
        <v>2008</v>
      </c>
      <c r="AY1567">
        <v>2009</v>
      </c>
      <c r="AZ1567">
        <v>2010</v>
      </c>
      <c r="BA1567">
        <v>2011</v>
      </c>
      <c r="BB1567">
        <v>2012</v>
      </c>
      <c r="BC1567">
        <v>2013</v>
      </c>
      <c r="BD1567">
        <v>2014</v>
      </c>
      <c r="BE1567">
        <v>2015</v>
      </c>
      <c r="BF1567">
        <v>2016</v>
      </c>
      <c r="BG1567">
        <v>2017</v>
      </c>
      <c r="BH1567">
        <v>2018</v>
      </c>
      <c r="BI1567">
        <v>2019</v>
      </c>
    </row>
    <row r="1568" spans="1:61" ht="15" customHeight="1" x14ac:dyDescent="0.25">
      <c r="A1568" t="s">
        <v>3397</v>
      </c>
      <c r="C1568" s="75"/>
      <c r="D1568" t="s">
        <v>3399</v>
      </c>
      <c r="E1568" s="21" t="s">
        <v>3405</v>
      </c>
      <c r="I1568">
        <f t="shared" si="190"/>
        <v>1999</v>
      </c>
      <c r="J1568">
        <f t="shared" si="191"/>
        <v>2019</v>
      </c>
      <c r="AO1568">
        <v>1999</v>
      </c>
      <c r="AP1568">
        <v>2000</v>
      </c>
      <c r="AQ1568">
        <v>2001</v>
      </c>
      <c r="AR1568">
        <v>2002</v>
      </c>
      <c r="AS1568">
        <v>2003</v>
      </c>
      <c r="AT1568">
        <v>2004</v>
      </c>
      <c r="AU1568">
        <v>2005</v>
      </c>
      <c r="AV1568">
        <v>2006</v>
      </c>
      <c r="AW1568">
        <v>2007</v>
      </c>
      <c r="AX1568">
        <v>2008</v>
      </c>
      <c r="AY1568">
        <v>2009</v>
      </c>
      <c r="AZ1568">
        <v>2010</v>
      </c>
      <c r="BA1568">
        <v>2011</v>
      </c>
      <c r="BB1568">
        <v>2012</v>
      </c>
      <c r="BC1568">
        <v>2013</v>
      </c>
      <c r="BD1568">
        <v>2014</v>
      </c>
      <c r="BE1568">
        <v>2015</v>
      </c>
      <c r="BF1568">
        <v>2016</v>
      </c>
      <c r="BG1568">
        <v>2017</v>
      </c>
      <c r="BH1568">
        <v>2018</v>
      </c>
      <c r="BI1568">
        <v>2019</v>
      </c>
    </row>
    <row r="1569" spans="1:61" ht="15" customHeight="1" x14ac:dyDescent="0.25">
      <c r="A1569" t="s">
        <v>3397</v>
      </c>
      <c r="C1569" s="75"/>
      <c r="D1569" t="s">
        <v>2357</v>
      </c>
      <c r="E1569" s="21" t="s">
        <v>3406</v>
      </c>
      <c r="I1569">
        <f t="shared" si="190"/>
        <v>1999</v>
      </c>
      <c r="J1569">
        <f t="shared" si="191"/>
        <v>2019</v>
      </c>
      <c r="AO1569">
        <v>1999</v>
      </c>
      <c r="AP1569">
        <v>2000</v>
      </c>
      <c r="AQ1569">
        <v>2001</v>
      </c>
      <c r="AR1569">
        <v>2002</v>
      </c>
      <c r="AS1569">
        <v>2003</v>
      </c>
      <c r="AT1569">
        <v>2004</v>
      </c>
      <c r="AU1569">
        <v>2005</v>
      </c>
      <c r="AV1569">
        <v>2006</v>
      </c>
      <c r="AW1569">
        <v>2007</v>
      </c>
      <c r="AX1569">
        <v>2008</v>
      </c>
      <c r="AY1569">
        <v>2009</v>
      </c>
      <c r="AZ1569">
        <v>2010</v>
      </c>
      <c r="BA1569">
        <v>2011</v>
      </c>
      <c r="BB1569">
        <v>2012</v>
      </c>
      <c r="BC1569">
        <v>2013</v>
      </c>
      <c r="BD1569">
        <v>2014</v>
      </c>
      <c r="BE1569">
        <v>2015</v>
      </c>
      <c r="BF1569">
        <v>2016</v>
      </c>
      <c r="BG1569">
        <v>2017</v>
      </c>
      <c r="BH1569">
        <v>2018</v>
      </c>
      <c r="BI1569">
        <v>2019</v>
      </c>
    </row>
    <row r="1570" spans="1:61" ht="15" customHeight="1" x14ac:dyDescent="0.25">
      <c r="A1570" t="s">
        <v>3397</v>
      </c>
      <c r="C1570" s="75"/>
      <c r="D1570" t="s">
        <v>2358</v>
      </c>
      <c r="E1570" s="21" t="s">
        <v>3407</v>
      </c>
      <c r="I1570">
        <f t="shared" si="190"/>
        <v>1999</v>
      </c>
      <c r="J1570">
        <f t="shared" si="191"/>
        <v>2019</v>
      </c>
      <c r="AO1570">
        <v>1999</v>
      </c>
      <c r="AP1570">
        <v>2000</v>
      </c>
      <c r="AQ1570">
        <v>2001</v>
      </c>
      <c r="AR1570">
        <v>2002</v>
      </c>
      <c r="AS1570">
        <v>2003</v>
      </c>
      <c r="AT1570">
        <v>2004</v>
      </c>
      <c r="AU1570">
        <v>2005</v>
      </c>
      <c r="AV1570">
        <v>2006</v>
      </c>
      <c r="AW1570">
        <v>2007</v>
      </c>
      <c r="AX1570">
        <v>2008</v>
      </c>
      <c r="AY1570">
        <v>2009</v>
      </c>
      <c r="AZ1570">
        <v>2010</v>
      </c>
      <c r="BA1570">
        <v>2011</v>
      </c>
      <c r="BB1570">
        <v>2012</v>
      </c>
      <c r="BC1570">
        <v>2013</v>
      </c>
      <c r="BD1570">
        <v>2014</v>
      </c>
      <c r="BE1570">
        <v>2015</v>
      </c>
      <c r="BF1570">
        <v>2016</v>
      </c>
      <c r="BG1570">
        <v>2017</v>
      </c>
      <c r="BH1570">
        <v>2018</v>
      </c>
      <c r="BI1570">
        <v>2019</v>
      </c>
    </row>
    <row r="1571" spans="1:61" ht="15" customHeight="1" x14ac:dyDescent="0.25">
      <c r="A1571" t="s">
        <v>3397</v>
      </c>
      <c r="C1571" s="75"/>
      <c r="D1571" t="s">
        <v>2686</v>
      </c>
      <c r="E1571" s="21" t="s">
        <v>12</v>
      </c>
      <c r="I1571">
        <f t="shared" si="190"/>
        <v>1999</v>
      </c>
      <c r="J1571">
        <f t="shared" si="191"/>
        <v>2019</v>
      </c>
      <c r="AO1571">
        <v>1999</v>
      </c>
      <c r="AP1571">
        <v>2000</v>
      </c>
      <c r="AQ1571">
        <v>2001</v>
      </c>
      <c r="AR1571">
        <v>2002</v>
      </c>
      <c r="AS1571">
        <v>2003</v>
      </c>
      <c r="AT1571">
        <v>2004</v>
      </c>
      <c r="AU1571">
        <v>2005</v>
      </c>
      <c r="AV1571">
        <v>2006</v>
      </c>
      <c r="AW1571">
        <v>2007</v>
      </c>
      <c r="AX1571">
        <v>2008</v>
      </c>
      <c r="AY1571">
        <v>2009</v>
      </c>
      <c r="AZ1571">
        <v>2010</v>
      </c>
      <c r="BA1571">
        <v>2011</v>
      </c>
      <c r="BB1571">
        <v>2012</v>
      </c>
      <c r="BC1571">
        <v>2013</v>
      </c>
      <c r="BD1571">
        <v>2014</v>
      </c>
      <c r="BE1571">
        <v>2015</v>
      </c>
      <c r="BF1571">
        <v>2016</v>
      </c>
      <c r="BG1571">
        <v>2017</v>
      </c>
      <c r="BH1571">
        <v>2018</v>
      </c>
      <c r="BI1571">
        <v>2019</v>
      </c>
    </row>
    <row r="1572" spans="1:61" ht="15" customHeight="1" x14ac:dyDescent="0.25">
      <c r="A1572" t="s">
        <v>3397</v>
      </c>
      <c r="C1572" s="75"/>
      <c r="D1572" t="s">
        <v>603</v>
      </c>
      <c r="E1572" s="21" t="s">
        <v>604</v>
      </c>
      <c r="F1572" s="7" t="s">
        <v>1303</v>
      </c>
      <c r="I1572">
        <f t="shared" si="190"/>
        <v>1999</v>
      </c>
      <c r="J1572">
        <f t="shared" si="191"/>
        <v>2019</v>
      </c>
      <c r="AO1572">
        <v>1999</v>
      </c>
      <c r="AP1572">
        <v>2000</v>
      </c>
      <c r="AQ1572">
        <v>2001</v>
      </c>
      <c r="AR1572">
        <v>2002</v>
      </c>
      <c r="AS1572">
        <v>2003</v>
      </c>
      <c r="AT1572">
        <v>2004</v>
      </c>
      <c r="AU1572">
        <v>2005</v>
      </c>
      <c r="AV1572">
        <v>2006</v>
      </c>
      <c r="AW1572">
        <v>2007</v>
      </c>
      <c r="AX1572">
        <v>2008</v>
      </c>
      <c r="AY1572">
        <v>2009</v>
      </c>
      <c r="AZ1572">
        <v>2010</v>
      </c>
      <c r="BA1572">
        <v>2011</v>
      </c>
      <c r="BB1572">
        <v>2012</v>
      </c>
      <c r="BC1572">
        <v>2013</v>
      </c>
      <c r="BD1572">
        <v>2014</v>
      </c>
      <c r="BE1572">
        <v>2015</v>
      </c>
      <c r="BF1572">
        <v>2016</v>
      </c>
      <c r="BG1572">
        <v>2017</v>
      </c>
      <c r="BH1572">
        <v>2018</v>
      </c>
      <c r="BI1572">
        <v>2019</v>
      </c>
    </row>
    <row r="1573" spans="1:61" ht="15" customHeight="1" x14ac:dyDescent="0.25">
      <c r="A1573" t="s">
        <v>3397</v>
      </c>
      <c r="C1573" s="75"/>
      <c r="D1573" t="s">
        <v>3400</v>
      </c>
      <c r="E1573" s="21" t="s">
        <v>3408</v>
      </c>
      <c r="I1573">
        <f t="shared" si="190"/>
        <v>1999</v>
      </c>
      <c r="J1573">
        <f t="shared" si="191"/>
        <v>2019</v>
      </c>
      <c r="AO1573">
        <v>1999</v>
      </c>
      <c r="AP1573">
        <v>2000</v>
      </c>
      <c r="AQ1573">
        <v>2001</v>
      </c>
      <c r="AR1573">
        <v>2002</v>
      </c>
      <c r="AS1573">
        <v>2003</v>
      </c>
      <c r="AT1573">
        <v>2004</v>
      </c>
      <c r="AU1573">
        <v>2005</v>
      </c>
      <c r="AV1573">
        <v>2006</v>
      </c>
      <c r="AW1573">
        <v>2007</v>
      </c>
      <c r="AX1573">
        <v>2008</v>
      </c>
      <c r="AY1573">
        <v>2009</v>
      </c>
      <c r="AZ1573">
        <v>2010</v>
      </c>
      <c r="BA1573">
        <v>2011</v>
      </c>
      <c r="BB1573">
        <v>2012</v>
      </c>
      <c r="BC1573">
        <v>2013</v>
      </c>
      <c r="BD1573">
        <v>2014</v>
      </c>
      <c r="BE1573">
        <v>2015</v>
      </c>
      <c r="BF1573">
        <v>2016</v>
      </c>
      <c r="BG1573">
        <v>2017</v>
      </c>
      <c r="BH1573">
        <v>2018</v>
      </c>
      <c r="BI1573">
        <v>2019</v>
      </c>
    </row>
    <row r="1574" spans="1:61" ht="15" customHeight="1" x14ac:dyDescent="0.25">
      <c r="A1574" t="s">
        <v>3397</v>
      </c>
      <c r="C1574" s="76"/>
      <c r="D1574" t="s">
        <v>3401</v>
      </c>
      <c r="E1574" s="21" t="s">
        <v>3409</v>
      </c>
      <c r="I1574">
        <f t="shared" si="190"/>
        <v>1999</v>
      </c>
      <c r="J1574">
        <f t="shared" si="191"/>
        <v>2019</v>
      </c>
      <c r="AO1574">
        <v>1999</v>
      </c>
      <c r="AP1574">
        <v>2000</v>
      </c>
      <c r="AQ1574">
        <v>2001</v>
      </c>
      <c r="AR1574">
        <v>2002</v>
      </c>
      <c r="AS1574">
        <v>2003</v>
      </c>
      <c r="AT1574">
        <v>2004</v>
      </c>
      <c r="AU1574">
        <v>2005</v>
      </c>
      <c r="AV1574">
        <v>2006</v>
      </c>
      <c r="AW1574">
        <v>2007</v>
      </c>
      <c r="AX1574">
        <v>2008</v>
      </c>
      <c r="AY1574">
        <v>2009</v>
      </c>
      <c r="AZ1574">
        <v>2010</v>
      </c>
      <c r="BA1574">
        <v>2011</v>
      </c>
      <c r="BB1574">
        <v>2012</v>
      </c>
      <c r="BC1574">
        <v>2013</v>
      </c>
      <c r="BD1574">
        <v>2014</v>
      </c>
      <c r="BE1574">
        <v>2015</v>
      </c>
      <c r="BF1574">
        <v>2016</v>
      </c>
      <c r="BG1574">
        <v>2017</v>
      </c>
      <c r="BH1574">
        <v>2018</v>
      </c>
      <c r="BI1574">
        <v>2019</v>
      </c>
    </row>
    <row r="1575" spans="1:61" ht="15" customHeight="1" x14ac:dyDescent="0.25">
      <c r="C1575" s="63"/>
    </row>
    <row r="1576" spans="1:61" ht="15" customHeight="1" x14ac:dyDescent="0.25">
      <c r="A1576" t="s">
        <v>3494</v>
      </c>
      <c r="B1576" s="1" t="str">
        <f>A1576&amp;MIN(I1576:I1614)&amp;"(-"&amp;MAX(J1576:J1614)&amp;")"</f>
        <v>MFR2016(-2018)</v>
      </c>
      <c r="C1576" s="60"/>
      <c r="D1576" t="s">
        <v>3506</v>
      </c>
      <c r="E1576" t="s">
        <v>3506</v>
      </c>
      <c r="I1576">
        <f t="shared" ref="I1576:I1638" si="192">MIN(L1576:BT1576)</f>
        <v>2016</v>
      </c>
      <c r="J1576">
        <f t="shared" ref="J1576:J1638" si="193">MAX(L1576:BT1576)</f>
        <v>2018</v>
      </c>
      <c r="BF1576">
        <v>2016</v>
      </c>
      <c r="BG1576">
        <v>2017</v>
      </c>
      <c r="BH1576">
        <v>2018</v>
      </c>
    </row>
    <row r="1577" spans="1:61" ht="15" customHeight="1" x14ac:dyDescent="0.25">
      <c r="A1577" t="s">
        <v>3494</v>
      </c>
      <c r="B1577" s="1"/>
      <c r="C1577" s="60"/>
      <c r="D1577" t="s">
        <v>3507</v>
      </c>
      <c r="E1577" t="s">
        <v>3507</v>
      </c>
      <c r="I1577">
        <f t="shared" si="192"/>
        <v>2016</v>
      </c>
      <c r="J1577">
        <f t="shared" si="193"/>
        <v>2018</v>
      </c>
      <c r="BF1577">
        <v>2016</v>
      </c>
      <c r="BG1577">
        <v>2017</v>
      </c>
      <c r="BH1577">
        <v>2018</v>
      </c>
    </row>
    <row r="1578" spans="1:61" ht="15" customHeight="1" x14ac:dyDescent="0.25">
      <c r="A1578" t="s">
        <v>3494</v>
      </c>
      <c r="B1578" s="1"/>
      <c r="C1578" s="60"/>
      <c r="D1578" t="s">
        <v>3508</v>
      </c>
      <c r="E1578" t="s">
        <v>3508</v>
      </c>
      <c r="I1578">
        <f t="shared" si="192"/>
        <v>2016</v>
      </c>
      <c r="J1578">
        <f t="shared" si="193"/>
        <v>2018</v>
      </c>
      <c r="BF1578">
        <v>2016</v>
      </c>
      <c r="BG1578">
        <v>2017</v>
      </c>
      <c r="BH1578">
        <v>2018</v>
      </c>
    </row>
    <row r="1579" spans="1:61" ht="15" customHeight="1" x14ac:dyDescent="0.25">
      <c r="A1579" t="s">
        <v>3494</v>
      </c>
      <c r="B1579" s="1"/>
      <c r="C1579" s="60"/>
      <c r="D1579" t="s">
        <v>3509</v>
      </c>
      <c r="E1579" t="s">
        <v>3509</v>
      </c>
      <c r="I1579">
        <f t="shared" si="192"/>
        <v>2016</v>
      </c>
      <c r="J1579">
        <f t="shared" si="193"/>
        <v>2018</v>
      </c>
      <c r="BF1579">
        <v>2016</v>
      </c>
      <c r="BG1579">
        <v>2017</v>
      </c>
      <c r="BH1579">
        <v>2018</v>
      </c>
    </row>
    <row r="1580" spans="1:61" ht="15" customHeight="1" x14ac:dyDescent="0.25">
      <c r="A1580" t="s">
        <v>3494</v>
      </c>
      <c r="B1580" s="1"/>
      <c r="C1580" s="60"/>
      <c r="D1580" t="s">
        <v>3510</v>
      </c>
      <c r="E1580" t="s">
        <v>3510</v>
      </c>
      <c r="I1580">
        <f t="shared" si="192"/>
        <v>2016</v>
      </c>
      <c r="J1580">
        <f t="shared" si="193"/>
        <v>2018</v>
      </c>
      <c r="BF1580">
        <v>2016</v>
      </c>
      <c r="BG1580">
        <v>2017</v>
      </c>
      <c r="BH1580">
        <v>2018</v>
      </c>
    </row>
    <row r="1581" spans="1:61" ht="15" customHeight="1" x14ac:dyDescent="0.25">
      <c r="A1581" t="s">
        <v>3494</v>
      </c>
      <c r="B1581" s="1"/>
      <c r="C1581" s="60"/>
      <c r="D1581" t="s">
        <v>3511</v>
      </c>
      <c r="E1581" t="s">
        <v>3511</v>
      </c>
      <c r="I1581">
        <f t="shared" si="192"/>
        <v>2016</v>
      </c>
      <c r="J1581">
        <f t="shared" si="193"/>
        <v>2018</v>
      </c>
      <c r="BF1581">
        <v>2016</v>
      </c>
      <c r="BG1581">
        <v>2017</v>
      </c>
      <c r="BH1581">
        <v>2018</v>
      </c>
    </row>
    <row r="1582" spans="1:61" ht="15" customHeight="1" x14ac:dyDescent="0.25">
      <c r="A1582" t="s">
        <v>3494</v>
      </c>
      <c r="B1582" s="1"/>
      <c r="C1582" s="60"/>
      <c r="D1582" t="s">
        <v>3512</v>
      </c>
      <c r="E1582" t="s">
        <v>3512</v>
      </c>
      <c r="I1582">
        <f t="shared" si="192"/>
        <v>2016</v>
      </c>
      <c r="J1582">
        <f t="shared" si="193"/>
        <v>2018</v>
      </c>
      <c r="BF1582">
        <v>2016</v>
      </c>
      <c r="BG1582">
        <v>2017</v>
      </c>
      <c r="BH1582">
        <v>2018</v>
      </c>
    </row>
    <row r="1583" spans="1:61" ht="15" customHeight="1" x14ac:dyDescent="0.25">
      <c r="A1583" t="s">
        <v>3494</v>
      </c>
      <c r="B1583" s="1"/>
      <c r="C1583" s="60"/>
      <c r="D1583" t="s">
        <v>3513</v>
      </c>
      <c r="E1583" t="s">
        <v>3513</v>
      </c>
      <c r="I1583">
        <f t="shared" si="192"/>
        <v>2016</v>
      </c>
      <c r="J1583">
        <f t="shared" si="193"/>
        <v>2018</v>
      </c>
      <c r="BF1583">
        <v>2016</v>
      </c>
      <c r="BG1583">
        <v>2017</v>
      </c>
      <c r="BH1583">
        <v>2018</v>
      </c>
    </row>
    <row r="1584" spans="1:61" ht="15" customHeight="1" x14ac:dyDescent="0.25">
      <c r="A1584" t="s">
        <v>3494</v>
      </c>
      <c r="B1584" s="1"/>
      <c r="C1584" s="60"/>
      <c r="D1584" t="s">
        <v>3514</v>
      </c>
      <c r="E1584" t="s">
        <v>3514</v>
      </c>
      <c r="I1584">
        <f t="shared" si="192"/>
        <v>2016</v>
      </c>
      <c r="J1584">
        <f t="shared" si="193"/>
        <v>2018</v>
      </c>
      <c r="BF1584">
        <v>2016</v>
      </c>
      <c r="BG1584">
        <v>2017</v>
      </c>
      <c r="BH1584">
        <v>2018</v>
      </c>
    </row>
    <row r="1585" spans="1:60" ht="15" customHeight="1" x14ac:dyDescent="0.25">
      <c r="A1585" t="s">
        <v>3494</v>
      </c>
      <c r="B1585" s="1"/>
      <c r="C1585" s="60"/>
      <c r="D1585" t="s">
        <v>3515</v>
      </c>
      <c r="E1585" t="s">
        <v>3515</v>
      </c>
      <c r="I1585">
        <f t="shared" si="192"/>
        <v>2016</v>
      </c>
      <c r="J1585">
        <f t="shared" si="193"/>
        <v>2018</v>
      </c>
      <c r="BF1585">
        <v>2016</v>
      </c>
      <c r="BG1585">
        <v>2017</v>
      </c>
      <c r="BH1585">
        <v>2018</v>
      </c>
    </row>
    <row r="1586" spans="1:60" ht="15" customHeight="1" x14ac:dyDescent="0.25">
      <c r="A1586" t="s">
        <v>3494</v>
      </c>
      <c r="B1586" s="1"/>
      <c r="C1586" s="60"/>
      <c r="D1586" t="s">
        <v>3537</v>
      </c>
      <c r="E1586" t="s">
        <v>3537</v>
      </c>
      <c r="F1586" s="7" t="s">
        <v>1303</v>
      </c>
      <c r="I1586">
        <f t="shared" si="192"/>
        <v>2016</v>
      </c>
      <c r="J1586">
        <f t="shared" si="193"/>
        <v>2018</v>
      </c>
      <c r="BF1586">
        <v>2016</v>
      </c>
      <c r="BG1586">
        <v>2017</v>
      </c>
      <c r="BH1586">
        <v>2018</v>
      </c>
    </row>
    <row r="1587" spans="1:60" ht="15" customHeight="1" x14ac:dyDescent="0.25">
      <c r="A1587" t="s">
        <v>3494</v>
      </c>
      <c r="B1587" s="1"/>
      <c r="C1587" s="60"/>
      <c r="D1587" t="s">
        <v>3516</v>
      </c>
      <c r="E1587" t="s">
        <v>3516</v>
      </c>
      <c r="F1587" s="7" t="s">
        <v>1303</v>
      </c>
      <c r="I1587">
        <f t="shared" si="192"/>
        <v>2016</v>
      </c>
      <c r="J1587">
        <f t="shared" si="193"/>
        <v>2018</v>
      </c>
      <c r="BF1587">
        <v>2016</v>
      </c>
      <c r="BG1587">
        <v>2017</v>
      </c>
      <c r="BH1587">
        <v>2018</v>
      </c>
    </row>
    <row r="1588" spans="1:60" ht="15" customHeight="1" x14ac:dyDescent="0.25">
      <c r="A1588" t="s">
        <v>3494</v>
      </c>
      <c r="B1588" s="1"/>
      <c r="C1588" s="60"/>
      <c r="D1588" t="s">
        <v>3517</v>
      </c>
      <c r="E1588" t="s">
        <v>3517</v>
      </c>
      <c r="F1588" s="7" t="s">
        <v>1303</v>
      </c>
      <c r="I1588">
        <f t="shared" si="192"/>
        <v>2016</v>
      </c>
      <c r="J1588">
        <f t="shared" si="193"/>
        <v>2018</v>
      </c>
      <c r="BF1588">
        <v>2016</v>
      </c>
      <c r="BG1588">
        <v>2017</v>
      </c>
      <c r="BH1588">
        <v>2018</v>
      </c>
    </row>
    <row r="1589" spans="1:60" ht="15" customHeight="1" x14ac:dyDescent="0.25">
      <c r="A1589" t="s">
        <v>3494</v>
      </c>
      <c r="B1589" s="1"/>
      <c r="C1589" s="60"/>
      <c r="D1589" t="s">
        <v>3518</v>
      </c>
      <c r="E1589" t="s">
        <v>3518</v>
      </c>
      <c r="I1589">
        <f t="shared" si="192"/>
        <v>2016</v>
      </c>
      <c r="J1589">
        <f t="shared" si="193"/>
        <v>2018</v>
      </c>
      <c r="BF1589">
        <v>2016</v>
      </c>
      <c r="BG1589">
        <v>2017</v>
      </c>
      <c r="BH1589">
        <v>2018</v>
      </c>
    </row>
    <row r="1590" spans="1:60" ht="15" customHeight="1" x14ac:dyDescent="0.25">
      <c r="A1590" t="s">
        <v>3494</v>
      </c>
      <c r="B1590" s="1"/>
      <c r="C1590" s="60"/>
      <c r="D1590" t="s">
        <v>3519</v>
      </c>
      <c r="E1590" t="s">
        <v>3519</v>
      </c>
      <c r="I1590">
        <f t="shared" si="192"/>
        <v>2016</v>
      </c>
      <c r="J1590">
        <f t="shared" si="193"/>
        <v>2018</v>
      </c>
      <c r="BF1590">
        <v>2016</v>
      </c>
      <c r="BG1590">
        <v>2017</v>
      </c>
      <c r="BH1590">
        <v>2018</v>
      </c>
    </row>
    <row r="1591" spans="1:60" ht="15" customHeight="1" x14ac:dyDescent="0.25">
      <c r="A1591" t="s">
        <v>3494</v>
      </c>
      <c r="B1591" s="1"/>
      <c r="C1591" s="60"/>
      <c r="D1591" t="s">
        <v>3520</v>
      </c>
      <c r="E1591" t="s">
        <v>3520</v>
      </c>
      <c r="I1591">
        <f t="shared" si="192"/>
        <v>2016</v>
      </c>
      <c r="J1591">
        <f t="shared" si="193"/>
        <v>2018</v>
      </c>
      <c r="BF1591">
        <v>2016</v>
      </c>
      <c r="BG1591">
        <v>2017</v>
      </c>
      <c r="BH1591">
        <v>2018</v>
      </c>
    </row>
    <row r="1592" spans="1:60" ht="15" customHeight="1" x14ac:dyDescent="0.25">
      <c r="A1592" t="s">
        <v>3494</v>
      </c>
      <c r="B1592" s="1"/>
      <c r="C1592" s="60"/>
      <c r="D1592" t="s">
        <v>3521</v>
      </c>
      <c r="E1592" t="s">
        <v>3521</v>
      </c>
      <c r="I1592">
        <f t="shared" si="192"/>
        <v>2016</v>
      </c>
      <c r="J1592">
        <f t="shared" si="193"/>
        <v>2018</v>
      </c>
      <c r="BF1592">
        <v>2016</v>
      </c>
      <c r="BG1592">
        <v>2017</v>
      </c>
      <c r="BH1592">
        <v>2018</v>
      </c>
    </row>
    <row r="1593" spans="1:60" ht="15" customHeight="1" x14ac:dyDescent="0.25">
      <c r="A1593" t="s">
        <v>3494</v>
      </c>
      <c r="B1593" s="1"/>
      <c r="C1593" s="60"/>
      <c r="D1593" t="s">
        <v>3522</v>
      </c>
      <c r="E1593" t="s">
        <v>3522</v>
      </c>
      <c r="I1593">
        <f t="shared" si="192"/>
        <v>2016</v>
      </c>
      <c r="J1593">
        <f t="shared" si="193"/>
        <v>2018</v>
      </c>
      <c r="BF1593">
        <v>2016</v>
      </c>
      <c r="BG1593">
        <v>2017</v>
      </c>
      <c r="BH1593">
        <v>2018</v>
      </c>
    </row>
    <row r="1594" spans="1:60" ht="15" customHeight="1" x14ac:dyDescent="0.25">
      <c r="A1594" t="s">
        <v>3494</v>
      </c>
      <c r="B1594" s="1"/>
      <c r="C1594" s="60"/>
      <c r="D1594" t="s">
        <v>3523</v>
      </c>
      <c r="E1594" t="s">
        <v>3523</v>
      </c>
      <c r="I1594">
        <f t="shared" si="192"/>
        <v>2016</v>
      </c>
      <c r="J1594">
        <f t="shared" si="193"/>
        <v>2018</v>
      </c>
      <c r="BF1594">
        <v>2016</v>
      </c>
      <c r="BG1594">
        <v>2017</v>
      </c>
      <c r="BH1594">
        <v>2018</v>
      </c>
    </row>
    <row r="1595" spans="1:60" ht="15" customHeight="1" x14ac:dyDescent="0.25">
      <c r="A1595" t="s">
        <v>3494</v>
      </c>
      <c r="B1595" s="1"/>
      <c r="C1595" s="60"/>
      <c r="D1595" t="s">
        <v>3524</v>
      </c>
      <c r="E1595" t="s">
        <v>3524</v>
      </c>
      <c r="I1595">
        <f t="shared" si="192"/>
        <v>2016</v>
      </c>
      <c r="J1595">
        <f t="shared" si="193"/>
        <v>2018</v>
      </c>
      <c r="BF1595">
        <v>2016</v>
      </c>
      <c r="BG1595">
        <v>2017</v>
      </c>
      <c r="BH1595">
        <v>2018</v>
      </c>
    </row>
    <row r="1596" spans="1:60" ht="15" customHeight="1" x14ac:dyDescent="0.25">
      <c r="A1596" t="s">
        <v>3494</v>
      </c>
      <c r="B1596" s="1"/>
      <c r="C1596" s="60"/>
      <c r="D1596" t="s">
        <v>3525</v>
      </c>
      <c r="E1596" t="s">
        <v>3525</v>
      </c>
      <c r="I1596">
        <f t="shared" si="192"/>
        <v>2016</v>
      </c>
      <c r="J1596">
        <f t="shared" si="193"/>
        <v>2018</v>
      </c>
      <c r="BF1596">
        <v>2016</v>
      </c>
      <c r="BG1596">
        <v>2017</v>
      </c>
      <c r="BH1596">
        <v>2018</v>
      </c>
    </row>
    <row r="1597" spans="1:60" ht="15" customHeight="1" x14ac:dyDescent="0.25">
      <c r="A1597" t="s">
        <v>3494</v>
      </c>
      <c r="B1597" s="1"/>
      <c r="C1597" s="60"/>
      <c r="D1597" t="s">
        <v>3526</v>
      </c>
      <c r="E1597" t="s">
        <v>3526</v>
      </c>
      <c r="I1597">
        <f t="shared" si="192"/>
        <v>2016</v>
      </c>
      <c r="J1597">
        <f t="shared" si="193"/>
        <v>2018</v>
      </c>
      <c r="BF1597">
        <v>2016</v>
      </c>
      <c r="BG1597">
        <v>2017</v>
      </c>
      <c r="BH1597">
        <v>2018</v>
      </c>
    </row>
    <row r="1598" spans="1:60" ht="15" customHeight="1" x14ac:dyDescent="0.25">
      <c r="A1598" t="s">
        <v>3494</v>
      </c>
      <c r="B1598" s="1"/>
      <c r="C1598" s="60"/>
      <c r="D1598" t="s">
        <v>3527</v>
      </c>
      <c r="E1598" t="s">
        <v>3527</v>
      </c>
      <c r="I1598">
        <f t="shared" si="192"/>
        <v>2016</v>
      </c>
      <c r="J1598">
        <f t="shared" si="193"/>
        <v>2018</v>
      </c>
      <c r="BF1598">
        <v>2016</v>
      </c>
      <c r="BG1598">
        <v>2017</v>
      </c>
      <c r="BH1598">
        <v>2018</v>
      </c>
    </row>
    <row r="1599" spans="1:60" ht="15" customHeight="1" x14ac:dyDescent="0.25">
      <c r="A1599" t="s">
        <v>3494</v>
      </c>
      <c r="B1599" s="1"/>
      <c r="C1599" s="60"/>
      <c r="D1599" t="s">
        <v>3528</v>
      </c>
      <c r="E1599" t="s">
        <v>3528</v>
      </c>
      <c r="I1599">
        <f t="shared" si="192"/>
        <v>2016</v>
      </c>
      <c r="J1599">
        <f t="shared" si="193"/>
        <v>2018</v>
      </c>
      <c r="BF1599">
        <v>2016</v>
      </c>
      <c r="BG1599">
        <v>2017</v>
      </c>
      <c r="BH1599">
        <v>2018</v>
      </c>
    </row>
    <row r="1600" spans="1:60" ht="15" customHeight="1" x14ac:dyDescent="0.25">
      <c r="A1600" t="s">
        <v>3494</v>
      </c>
      <c r="B1600" s="1"/>
      <c r="C1600" s="60"/>
      <c r="D1600" t="s">
        <v>3529</v>
      </c>
      <c r="E1600" t="s">
        <v>3529</v>
      </c>
      <c r="I1600">
        <f t="shared" si="192"/>
        <v>2016</v>
      </c>
      <c r="J1600">
        <f t="shared" si="193"/>
        <v>2018</v>
      </c>
      <c r="BF1600">
        <v>2016</v>
      </c>
      <c r="BG1600">
        <v>2017</v>
      </c>
      <c r="BH1600">
        <v>2018</v>
      </c>
    </row>
    <row r="1601" spans="1:60" ht="15" customHeight="1" x14ac:dyDescent="0.25">
      <c r="A1601" t="s">
        <v>3494</v>
      </c>
      <c r="B1601" s="1"/>
      <c r="C1601" s="60"/>
      <c r="D1601" t="s">
        <v>3530</v>
      </c>
      <c r="E1601" t="s">
        <v>3530</v>
      </c>
      <c r="I1601">
        <f t="shared" si="192"/>
        <v>2016</v>
      </c>
      <c r="J1601">
        <f t="shared" si="193"/>
        <v>2018</v>
      </c>
      <c r="BF1601">
        <v>2016</v>
      </c>
      <c r="BG1601">
        <v>2017</v>
      </c>
      <c r="BH1601">
        <v>2018</v>
      </c>
    </row>
    <row r="1602" spans="1:60" ht="15" customHeight="1" x14ac:dyDescent="0.25">
      <c r="A1602" t="s">
        <v>3494</v>
      </c>
      <c r="B1602" s="1"/>
      <c r="C1602" s="60"/>
      <c r="D1602" t="s">
        <v>3531</v>
      </c>
      <c r="E1602" t="s">
        <v>3531</v>
      </c>
      <c r="I1602">
        <f t="shared" si="192"/>
        <v>2016</v>
      </c>
      <c r="J1602">
        <f t="shared" si="193"/>
        <v>2018</v>
      </c>
      <c r="BF1602">
        <v>2016</v>
      </c>
      <c r="BG1602">
        <v>2017</v>
      </c>
      <c r="BH1602">
        <v>2018</v>
      </c>
    </row>
    <row r="1603" spans="1:60" ht="15" customHeight="1" x14ac:dyDescent="0.25">
      <c r="A1603" t="s">
        <v>3494</v>
      </c>
      <c r="B1603" s="1"/>
      <c r="C1603" s="60"/>
      <c r="D1603" t="s">
        <v>3532</v>
      </c>
      <c r="E1603" t="s">
        <v>3532</v>
      </c>
      <c r="I1603">
        <f t="shared" si="192"/>
        <v>2016</v>
      </c>
      <c r="J1603">
        <f t="shared" si="193"/>
        <v>2018</v>
      </c>
      <c r="BF1603">
        <v>2016</v>
      </c>
      <c r="BG1603">
        <v>2017</v>
      </c>
      <c r="BH1603">
        <v>2018</v>
      </c>
    </row>
    <row r="1604" spans="1:60" ht="15" customHeight="1" x14ac:dyDescent="0.25">
      <c r="A1604" t="s">
        <v>3494</v>
      </c>
      <c r="B1604" s="1"/>
      <c r="C1604" s="60"/>
      <c r="D1604" t="s">
        <v>3533</v>
      </c>
      <c r="E1604" t="s">
        <v>3533</v>
      </c>
      <c r="I1604">
        <f t="shared" si="192"/>
        <v>2016</v>
      </c>
      <c r="J1604">
        <f t="shared" si="193"/>
        <v>2018</v>
      </c>
      <c r="BF1604">
        <v>2016</v>
      </c>
      <c r="BG1604">
        <v>2017</v>
      </c>
      <c r="BH1604">
        <v>2018</v>
      </c>
    </row>
    <row r="1605" spans="1:60" ht="15" customHeight="1" x14ac:dyDescent="0.25">
      <c r="A1605" t="s">
        <v>3494</v>
      </c>
      <c r="B1605" s="1"/>
      <c r="C1605" s="60"/>
      <c r="D1605" t="s">
        <v>3534</v>
      </c>
      <c r="E1605" t="s">
        <v>3534</v>
      </c>
      <c r="I1605">
        <f t="shared" si="192"/>
        <v>2016</v>
      </c>
      <c r="J1605">
        <f t="shared" si="193"/>
        <v>2018</v>
      </c>
      <c r="BF1605">
        <v>2016</v>
      </c>
      <c r="BG1605">
        <v>2017</v>
      </c>
      <c r="BH1605">
        <v>2018</v>
      </c>
    </row>
    <row r="1606" spans="1:60" ht="15" customHeight="1" x14ac:dyDescent="0.25">
      <c r="A1606" t="s">
        <v>3494</v>
      </c>
      <c r="B1606" s="1"/>
      <c r="C1606" s="60"/>
      <c r="D1606" t="s">
        <v>3535</v>
      </c>
      <c r="E1606" t="s">
        <v>3535</v>
      </c>
      <c r="I1606">
        <f t="shared" si="192"/>
        <v>2016</v>
      </c>
      <c r="J1606">
        <f t="shared" si="193"/>
        <v>2018</v>
      </c>
      <c r="BF1606">
        <v>2016</v>
      </c>
      <c r="BG1606">
        <v>2017</v>
      </c>
      <c r="BH1606">
        <v>2018</v>
      </c>
    </row>
    <row r="1607" spans="1:60" ht="15" customHeight="1" x14ac:dyDescent="0.25">
      <c r="A1607" t="s">
        <v>3494</v>
      </c>
      <c r="B1607" s="1"/>
      <c r="C1607" s="60"/>
      <c r="D1607" t="s">
        <v>3536</v>
      </c>
      <c r="E1607" t="s">
        <v>3536</v>
      </c>
      <c r="I1607">
        <f t="shared" si="192"/>
        <v>2016</v>
      </c>
      <c r="J1607">
        <f t="shared" si="193"/>
        <v>2018</v>
      </c>
      <c r="BF1607">
        <v>2016</v>
      </c>
      <c r="BG1607">
        <v>2017</v>
      </c>
      <c r="BH1607">
        <v>2018</v>
      </c>
    </row>
    <row r="1608" spans="1:60" ht="15" customHeight="1" x14ac:dyDescent="0.25">
      <c r="A1608" t="s">
        <v>3494</v>
      </c>
      <c r="B1608" s="1"/>
      <c r="C1608" s="60"/>
      <c r="D1608" t="s">
        <v>3538</v>
      </c>
      <c r="E1608" t="s">
        <v>3538</v>
      </c>
      <c r="I1608">
        <f t="shared" si="192"/>
        <v>2016</v>
      </c>
      <c r="J1608">
        <f t="shared" si="193"/>
        <v>2018</v>
      </c>
      <c r="BF1608">
        <v>2016</v>
      </c>
      <c r="BG1608">
        <v>2017</v>
      </c>
      <c r="BH1608">
        <v>2018</v>
      </c>
    </row>
    <row r="1609" spans="1:60" ht="15" customHeight="1" x14ac:dyDescent="0.25">
      <c r="A1609" t="s">
        <v>3494</v>
      </c>
      <c r="B1609" s="1"/>
      <c r="C1609" s="60"/>
      <c r="D1609" t="s">
        <v>3539</v>
      </c>
      <c r="E1609" t="s">
        <v>3539</v>
      </c>
      <c r="I1609">
        <f t="shared" si="192"/>
        <v>2016</v>
      </c>
      <c r="J1609">
        <f t="shared" si="193"/>
        <v>2018</v>
      </c>
      <c r="BF1609">
        <v>2016</v>
      </c>
      <c r="BG1609">
        <v>2017</v>
      </c>
      <c r="BH1609">
        <v>2018</v>
      </c>
    </row>
    <row r="1610" spans="1:60" ht="15" customHeight="1" x14ac:dyDescent="0.25">
      <c r="A1610" t="s">
        <v>3494</v>
      </c>
      <c r="B1610" s="1"/>
      <c r="C1610" s="60"/>
      <c r="D1610" t="s">
        <v>3540</v>
      </c>
      <c r="E1610" t="s">
        <v>3540</v>
      </c>
      <c r="I1610">
        <f t="shared" si="192"/>
        <v>2016</v>
      </c>
      <c r="J1610">
        <f t="shared" si="193"/>
        <v>2018</v>
      </c>
      <c r="BF1610">
        <v>2016</v>
      </c>
      <c r="BG1610">
        <v>2017</v>
      </c>
      <c r="BH1610">
        <v>2018</v>
      </c>
    </row>
    <row r="1611" spans="1:60" ht="15" customHeight="1" x14ac:dyDescent="0.25">
      <c r="A1611" t="s">
        <v>3494</v>
      </c>
      <c r="B1611" s="1"/>
      <c r="C1611" s="60"/>
      <c r="D1611" t="s">
        <v>3541</v>
      </c>
      <c r="E1611" t="s">
        <v>3541</v>
      </c>
      <c r="I1611">
        <f t="shared" si="192"/>
        <v>2016</v>
      </c>
      <c r="J1611">
        <f t="shared" si="193"/>
        <v>2018</v>
      </c>
      <c r="BF1611">
        <v>2016</v>
      </c>
      <c r="BG1611">
        <v>2017</v>
      </c>
      <c r="BH1611">
        <v>2018</v>
      </c>
    </row>
    <row r="1612" spans="1:60" ht="15" customHeight="1" x14ac:dyDescent="0.25">
      <c r="A1612" t="s">
        <v>3494</v>
      </c>
      <c r="B1612" s="1"/>
      <c r="C1612" s="60"/>
      <c r="D1612" t="s">
        <v>3542</v>
      </c>
      <c r="E1612" t="s">
        <v>3542</v>
      </c>
      <c r="I1612">
        <f t="shared" si="192"/>
        <v>2016</v>
      </c>
      <c r="J1612">
        <f t="shared" si="193"/>
        <v>2018</v>
      </c>
      <c r="BF1612">
        <v>2016</v>
      </c>
      <c r="BG1612">
        <v>2017</v>
      </c>
      <c r="BH1612">
        <v>2018</v>
      </c>
    </row>
    <row r="1613" spans="1:60" ht="15" customHeight="1" x14ac:dyDescent="0.25">
      <c r="A1613" t="s">
        <v>3494</v>
      </c>
      <c r="B1613" s="1"/>
      <c r="C1613" s="60"/>
      <c r="D1613" t="s">
        <v>3543</v>
      </c>
      <c r="E1613" t="s">
        <v>3543</v>
      </c>
      <c r="I1613">
        <f t="shared" si="192"/>
        <v>2016</v>
      </c>
      <c r="J1613">
        <f t="shared" si="193"/>
        <v>2018</v>
      </c>
      <c r="BF1613">
        <v>2016</v>
      </c>
      <c r="BG1613">
        <v>2017</v>
      </c>
      <c r="BH1613">
        <v>2018</v>
      </c>
    </row>
    <row r="1614" spans="1:60" ht="15" customHeight="1" x14ac:dyDescent="0.25">
      <c r="A1614" t="s">
        <v>3494</v>
      </c>
      <c r="B1614" s="1"/>
      <c r="C1614" s="60"/>
      <c r="D1614" t="s">
        <v>3544</v>
      </c>
      <c r="E1614" t="s">
        <v>3544</v>
      </c>
      <c r="I1614">
        <f t="shared" si="192"/>
        <v>2016</v>
      </c>
      <c r="J1614">
        <f t="shared" si="193"/>
        <v>2018</v>
      </c>
      <c r="BF1614">
        <v>2016</v>
      </c>
      <c r="BG1614">
        <v>2017</v>
      </c>
      <c r="BH1614">
        <v>2018</v>
      </c>
    </row>
    <row r="1615" spans="1:60" ht="15" customHeight="1" x14ac:dyDescent="0.25">
      <c r="B1615" s="1"/>
      <c r="C1615" s="63"/>
    </row>
    <row r="1616" spans="1:60" ht="15" customHeight="1" x14ac:dyDescent="0.25">
      <c r="A1616" t="s">
        <v>3495</v>
      </c>
      <c r="B1616" s="1" t="str">
        <f>A1616&amp;MIN(I1616:I1634)&amp;"(-"&amp;MAX(J1616:J1634)&amp;")"</f>
        <v>MFRDFOED2016(-2018)</v>
      </c>
      <c r="C1616" s="60"/>
      <c r="D1616" t="s">
        <v>3506</v>
      </c>
      <c r="E1616" t="s">
        <v>3506</v>
      </c>
      <c r="I1616">
        <f t="shared" si="192"/>
        <v>2016</v>
      </c>
      <c r="J1616">
        <f t="shared" si="193"/>
        <v>2018</v>
      </c>
      <c r="BF1616">
        <v>2016</v>
      </c>
      <c r="BG1616">
        <v>2017</v>
      </c>
      <c r="BH1616">
        <v>2018</v>
      </c>
    </row>
    <row r="1617" spans="1:60" ht="15" customHeight="1" x14ac:dyDescent="0.25">
      <c r="A1617" t="s">
        <v>3495</v>
      </c>
      <c r="B1617" s="1"/>
      <c r="C1617" s="60"/>
      <c r="D1617" t="s">
        <v>3513</v>
      </c>
      <c r="E1617" t="s">
        <v>3513</v>
      </c>
      <c r="I1617">
        <f t="shared" si="192"/>
        <v>2016</v>
      </c>
      <c r="J1617">
        <f t="shared" si="193"/>
        <v>2018</v>
      </c>
      <c r="BF1617">
        <v>2016</v>
      </c>
      <c r="BG1617">
        <v>2017</v>
      </c>
      <c r="BH1617">
        <v>2018</v>
      </c>
    </row>
    <row r="1618" spans="1:60" ht="15" customHeight="1" x14ac:dyDescent="0.25">
      <c r="A1618" t="s">
        <v>3495</v>
      </c>
      <c r="B1618" s="1"/>
      <c r="C1618" s="60"/>
      <c r="D1618" t="s">
        <v>3545</v>
      </c>
      <c r="E1618" t="s">
        <v>3545</v>
      </c>
      <c r="I1618">
        <f t="shared" si="192"/>
        <v>2016</v>
      </c>
      <c r="J1618">
        <f t="shared" si="193"/>
        <v>2018</v>
      </c>
      <c r="BF1618">
        <v>2016</v>
      </c>
      <c r="BG1618">
        <v>2017</v>
      </c>
      <c r="BH1618">
        <v>2018</v>
      </c>
    </row>
    <row r="1619" spans="1:60" ht="15" customHeight="1" x14ac:dyDescent="0.25">
      <c r="A1619" t="s">
        <v>3495</v>
      </c>
      <c r="B1619" s="1"/>
      <c r="C1619" s="60"/>
      <c r="D1619" t="s">
        <v>3516</v>
      </c>
      <c r="E1619" t="s">
        <v>3516</v>
      </c>
      <c r="F1619" s="7" t="s">
        <v>1303</v>
      </c>
      <c r="I1619">
        <f t="shared" si="192"/>
        <v>2016</v>
      </c>
      <c r="J1619">
        <f t="shared" si="193"/>
        <v>2018</v>
      </c>
      <c r="BF1619">
        <v>2016</v>
      </c>
      <c r="BG1619">
        <v>2017</v>
      </c>
      <c r="BH1619">
        <v>2018</v>
      </c>
    </row>
    <row r="1620" spans="1:60" ht="15" customHeight="1" x14ac:dyDescent="0.25">
      <c r="A1620" t="s">
        <v>3495</v>
      </c>
      <c r="B1620" s="1"/>
      <c r="C1620" s="60"/>
      <c r="D1620" t="s">
        <v>3517</v>
      </c>
      <c r="E1620" t="s">
        <v>3517</v>
      </c>
      <c r="F1620" s="7" t="s">
        <v>1303</v>
      </c>
      <c r="I1620">
        <f t="shared" si="192"/>
        <v>2016</v>
      </c>
      <c r="J1620">
        <f t="shared" si="193"/>
        <v>2018</v>
      </c>
      <c r="BF1620">
        <v>2016</v>
      </c>
      <c r="BG1620">
        <v>2017</v>
      </c>
      <c r="BH1620">
        <v>2018</v>
      </c>
    </row>
    <row r="1621" spans="1:60" ht="15" customHeight="1" x14ac:dyDescent="0.25">
      <c r="A1621" t="s">
        <v>3495</v>
      </c>
      <c r="B1621" s="1"/>
      <c r="C1621" s="60"/>
      <c r="D1621" t="s">
        <v>3546</v>
      </c>
      <c r="E1621" t="s">
        <v>3546</v>
      </c>
      <c r="I1621">
        <f t="shared" si="192"/>
        <v>2016</v>
      </c>
      <c r="J1621">
        <f t="shared" si="193"/>
        <v>2018</v>
      </c>
      <c r="BF1621">
        <v>2016</v>
      </c>
      <c r="BG1621">
        <v>2017</v>
      </c>
      <c r="BH1621">
        <v>2018</v>
      </c>
    </row>
    <row r="1622" spans="1:60" ht="15" customHeight="1" x14ac:dyDescent="0.25">
      <c r="A1622" t="s">
        <v>3495</v>
      </c>
      <c r="B1622" s="1"/>
      <c r="C1622" s="60"/>
      <c r="D1622" t="s">
        <v>3524</v>
      </c>
      <c r="E1622" t="s">
        <v>3524</v>
      </c>
      <c r="I1622">
        <f t="shared" si="192"/>
        <v>2016</v>
      </c>
      <c r="J1622">
        <f t="shared" si="193"/>
        <v>2018</v>
      </c>
      <c r="BF1622">
        <v>2016</v>
      </c>
      <c r="BG1622">
        <v>2017</v>
      </c>
      <c r="BH1622">
        <v>2018</v>
      </c>
    </row>
    <row r="1623" spans="1:60" ht="15" customHeight="1" x14ac:dyDescent="0.25">
      <c r="A1623" t="s">
        <v>3495</v>
      </c>
      <c r="B1623" s="1"/>
      <c r="C1623" s="60"/>
      <c r="D1623" t="s">
        <v>3547</v>
      </c>
      <c r="E1623" t="s">
        <v>3547</v>
      </c>
      <c r="I1623">
        <f t="shared" si="192"/>
        <v>2016</v>
      </c>
      <c r="J1623">
        <f t="shared" si="193"/>
        <v>2018</v>
      </c>
      <c r="BF1623">
        <v>2016</v>
      </c>
      <c r="BG1623">
        <v>2017</v>
      </c>
      <c r="BH1623">
        <v>2018</v>
      </c>
    </row>
    <row r="1624" spans="1:60" ht="15" customHeight="1" x14ac:dyDescent="0.25">
      <c r="A1624" t="s">
        <v>3495</v>
      </c>
      <c r="B1624" s="1"/>
      <c r="C1624" s="60"/>
      <c r="D1624" t="s">
        <v>3548</v>
      </c>
      <c r="E1624" t="s">
        <v>3548</v>
      </c>
      <c r="I1624">
        <f t="shared" si="192"/>
        <v>2016</v>
      </c>
      <c r="J1624">
        <f t="shared" si="193"/>
        <v>2018</v>
      </c>
      <c r="BF1624">
        <v>2016</v>
      </c>
      <c r="BG1624">
        <v>2017</v>
      </c>
      <c r="BH1624">
        <v>2018</v>
      </c>
    </row>
    <row r="1625" spans="1:60" ht="15" customHeight="1" x14ac:dyDescent="0.25">
      <c r="A1625" t="s">
        <v>3495</v>
      </c>
      <c r="B1625" s="1"/>
      <c r="C1625" s="60"/>
      <c r="D1625" t="s">
        <v>3549</v>
      </c>
      <c r="E1625" t="s">
        <v>3549</v>
      </c>
      <c r="I1625">
        <f t="shared" si="192"/>
        <v>2016</v>
      </c>
      <c r="J1625">
        <f t="shared" si="193"/>
        <v>2018</v>
      </c>
      <c r="BF1625">
        <v>2016</v>
      </c>
      <c r="BG1625">
        <v>2017</v>
      </c>
      <c r="BH1625">
        <v>2018</v>
      </c>
    </row>
    <row r="1626" spans="1:60" ht="15" customHeight="1" x14ac:dyDescent="0.25">
      <c r="A1626" t="s">
        <v>3495</v>
      </c>
      <c r="B1626" s="1"/>
      <c r="C1626" s="60"/>
      <c r="D1626" t="s">
        <v>3550</v>
      </c>
      <c r="E1626" t="s">
        <v>3550</v>
      </c>
      <c r="I1626">
        <f t="shared" si="192"/>
        <v>2016</v>
      </c>
      <c r="J1626">
        <f t="shared" si="193"/>
        <v>2018</v>
      </c>
      <c r="BF1626">
        <v>2016</v>
      </c>
      <c r="BG1626">
        <v>2017</v>
      </c>
      <c r="BH1626">
        <v>2018</v>
      </c>
    </row>
    <row r="1627" spans="1:60" ht="15" customHeight="1" x14ac:dyDescent="0.25">
      <c r="A1627" t="s">
        <v>3495</v>
      </c>
      <c r="B1627" s="1"/>
      <c r="C1627" s="60"/>
      <c r="D1627" t="s">
        <v>3530</v>
      </c>
      <c r="E1627" t="s">
        <v>3530</v>
      </c>
      <c r="I1627">
        <f t="shared" si="192"/>
        <v>2016</v>
      </c>
      <c r="J1627">
        <f t="shared" si="193"/>
        <v>2018</v>
      </c>
      <c r="BF1627">
        <v>2016</v>
      </c>
      <c r="BG1627">
        <v>2017</v>
      </c>
      <c r="BH1627">
        <v>2018</v>
      </c>
    </row>
    <row r="1628" spans="1:60" ht="15" customHeight="1" x14ac:dyDescent="0.25">
      <c r="A1628" t="s">
        <v>3495</v>
      </c>
      <c r="B1628" s="1"/>
      <c r="C1628" s="60"/>
      <c r="D1628" t="s">
        <v>3532</v>
      </c>
      <c r="E1628" t="s">
        <v>3532</v>
      </c>
      <c r="I1628">
        <f t="shared" si="192"/>
        <v>2016</v>
      </c>
      <c r="J1628">
        <f t="shared" si="193"/>
        <v>2018</v>
      </c>
      <c r="BF1628">
        <v>2016</v>
      </c>
      <c r="BG1628">
        <v>2017</v>
      </c>
      <c r="BH1628">
        <v>2018</v>
      </c>
    </row>
    <row r="1629" spans="1:60" ht="15" customHeight="1" x14ac:dyDescent="0.25">
      <c r="A1629" t="s">
        <v>3495</v>
      </c>
      <c r="B1629" s="1"/>
      <c r="C1629" s="60"/>
      <c r="D1629" t="s">
        <v>3533</v>
      </c>
      <c r="E1629" t="s">
        <v>3533</v>
      </c>
      <c r="I1629">
        <f t="shared" si="192"/>
        <v>2016</v>
      </c>
      <c r="J1629">
        <f t="shared" si="193"/>
        <v>2018</v>
      </c>
      <c r="BF1629">
        <v>2016</v>
      </c>
      <c r="BG1629">
        <v>2017</v>
      </c>
      <c r="BH1629">
        <v>2018</v>
      </c>
    </row>
    <row r="1630" spans="1:60" ht="15" customHeight="1" x14ac:dyDescent="0.25">
      <c r="A1630" t="s">
        <v>3495</v>
      </c>
      <c r="B1630" s="1"/>
      <c r="C1630" s="60"/>
      <c r="D1630" t="s">
        <v>3534</v>
      </c>
      <c r="E1630" t="s">
        <v>3534</v>
      </c>
      <c r="I1630">
        <f t="shared" si="192"/>
        <v>2016</v>
      </c>
      <c r="J1630">
        <f t="shared" si="193"/>
        <v>2018</v>
      </c>
      <c r="BF1630">
        <v>2016</v>
      </c>
      <c r="BG1630">
        <v>2017</v>
      </c>
      <c r="BH1630">
        <v>2018</v>
      </c>
    </row>
    <row r="1631" spans="1:60" ht="15" customHeight="1" x14ac:dyDescent="0.25">
      <c r="A1631" t="s">
        <v>3495</v>
      </c>
      <c r="B1631" s="1"/>
      <c r="C1631" s="60"/>
      <c r="D1631" t="s">
        <v>3551</v>
      </c>
      <c r="E1631" t="s">
        <v>3551</v>
      </c>
      <c r="I1631">
        <f t="shared" si="192"/>
        <v>2016</v>
      </c>
      <c r="J1631">
        <f t="shared" si="193"/>
        <v>2018</v>
      </c>
      <c r="BF1631">
        <v>2016</v>
      </c>
      <c r="BG1631">
        <v>2017</v>
      </c>
      <c r="BH1631">
        <v>2018</v>
      </c>
    </row>
    <row r="1632" spans="1:60" ht="15" customHeight="1" x14ac:dyDescent="0.25">
      <c r="A1632" t="s">
        <v>3495</v>
      </c>
      <c r="B1632" s="1"/>
      <c r="C1632" s="60"/>
      <c r="D1632" t="s">
        <v>3552</v>
      </c>
      <c r="E1632" t="s">
        <v>3552</v>
      </c>
      <c r="I1632">
        <f t="shared" si="192"/>
        <v>2016</v>
      </c>
      <c r="J1632">
        <f t="shared" si="193"/>
        <v>2018</v>
      </c>
      <c r="BF1632">
        <v>2016</v>
      </c>
      <c r="BG1632">
        <v>2017</v>
      </c>
      <c r="BH1632">
        <v>2018</v>
      </c>
    </row>
    <row r="1633" spans="1:60" ht="15" customHeight="1" x14ac:dyDescent="0.25">
      <c r="A1633" t="s">
        <v>3495</v>
      </c>
      <c r="B1633" s="1"/>
      <c r="C1633" s="60"/>
      <c r="D1633" t="s">
        <v>3539</v>
      </c>
      <c r="E1633" t="s">
        <v>3539</v>
      </c>
      <c r="I1633">
        <f t="shared" si="192"/>
        <v>2016</v>
      </c>
      <c r="J1633">
        <f t="shared" si="193"/>
        <v>2018</v>
      </c>
      <c r="BF1633">
        <v>2016</v>
      </c>
      <c r="BG1633">
        <v>2017</v>
      </c>
      <c r="BH1633">
        <v>2018</v>
      </c>
    </row>
    <row r="1634" spans="1:60" ht="15" customHeight="1" x14ac:dyDescent="0.25">
      <c r="A1634" t="s">
        <v>3495</v>
      </c>
      <c r="B1634" s="1"/>
      <c r="C1634" s="60"/>
      <c r="D1634" t="s">
        <v>3543</v>
      </c>
      <c r="E1634" t="s">
        <v>3543</v>
      </c>
      <c r="I1634">
        <f t="shared" si="192"/>
        <v>2016</v>
      </c>
      <c r="J1634">
        <f t="shared" si="193"/>
        <v>2018</v>
      </c>
      <c r="BF1634">
        <v>2016</v>
      </c>
      <c r="BG1634">
        <v>2017</v>
      </c>
      <c r="BH1634">
        <v>2018</v>
      </c>
    </row>
    <row r="1635" spans="1:60" ht="15" customHeight="1" x14ac:dyDescent="0.25">
      <c r="B1635" s="1"/>
      <c r="C1635" s="63"/>
      <c r="E1635"/>
    </row>
    <row r="1636" spans="1:60" ht="15" customHeight="1" x14ac:dyDescent="0.25">
      <c r="A1636" t="s">
        <v>3496</v>
      </c>
      <c r="B1636" s="1" t="str">
        <f>A1636&amp;MIN(I1636:I1665)&amp;"(-"&amp;MAX(J1636:J1665)&amp;")"</f>
        <v>MFRHJMFO2016(-2018)</v>
      </c>
      <c r="C1636" s="60"/>
      <c r="D1636" t="s">
        <v>3506</v>
      </c>
      <c r="E1636" t="s">
        <v>3506</v>
      </c>
      <c r="I1636">
        <f t="shared" si="192"/>
        <v>2016</v>
      </c>
      <c r="J1636">
        <f t="shared" si="193"/>
        <v>2018</v>
      </c>
      <c r="BF1636">
        <v>2016</v>
      </c>
      <c r="BG1636">
        <v>2017</v>
      </c>
      <c r="BH1636">
        <v>2018</v>
      </c>
    </row>
    <row r="1637" spans="1:60" ht="15" customHeight="1" x14ac:dyDescent="0.25">
      <c r="A1637" t="s">
        <v>3496</v>
      </c>
      <c r="C1637" s="60"/>
      <c r="D1637" t="s">
        <v>3553</v>
      </c>
      <c r="E1637" t="s">
        <v>3553</v>
      </c>
      <c r="I1637">
        <f t="shared" si="192"/>
        <v>2016</v>
      </c>
      <c r="J1637">
        <f t="shared" si="193"/>
        <v>2018</v>
      </c>
      <c r="BF1637">
        <v>2016</v>
      </c>
      <c r="BG1637">
        <v>2017</v>
      </c>
      <c r="BH1637">
        <v>2018</v>
      </c>
    </row>
    <row r="1638" spans="1:60" ht="15" customHeight="1" x14ac:dyDescent="0.25">
      <c r="A1638" t="s">
        <v>3496</v>
      </c>
      <c r="C1638" s="60"/>
      <c r="D1638" t="s">
        <v>3511</v>
      </c>
      <c r="E1638" t="s">
        <v>3511</v>
      </c>
      <c r="I1638">
        <f t="shared" si="192"/>
        <v>2016</v>
      </c>
      <c r="J1638">
        <f t="shared" si="193"/>
        <v>2018</v>
      </c>
      <c r="BF1638">
        <v>2016</v>
      </c>
      <c r="BG1638">
        <v>2017</v>
      </c>
      <c r="BH1638">
        <v>2018</v>
      </c>
    </row>
    <row r="1639" spans="1:60" ht="15" customHeight="1" x14ac:dyDescent="0.25">
      <c r="A1639" t="s">
        <v>3496</v>
      </c>
      <c r="C1639" s="60"/>
      <c r="D1639" t="s">
        <v>3554</v>
      </c>
      <c r="E1639" t="s">
        <v>3554</v>
      </c>
      <c r="I1639">
        <f t="shared" ref="I1639:I1665" si="194">MIN(L1639:BT1639)</f>
        <v>2016</v>
      </c>
      <c r="J1639">
        <f t="shared" ref="J1639:J1665" si="195">MAX(L1639:BT1639)</f>
        <v>2018</v>
      </c>
      <c r="BF1639">
        <v>2016</v>
      </c>
      <c r="BG1639">
        <v>2017</v>
      </c>
      <c r="BH1639">
        <v>2018</v>
      </c>
    </row>
    <row r="1640" spans="1:60" ht="15" customHeight="1" x14ac:dyDescent="0.25">
      <c r="A1640" t="s">
        <v>3496</v>
      </c>
      <c r="C1640" s="60"/>
      <c r="D1640" t="s">
        <v>3555</v>
      </c>
      <c r="E1640" t="s">
        <v>3555</v>
      </c>
      <c r="I1640">
        <f t="shared" si="194"/>
        <v>2016</v>
      </c>
      <c r="J1640">
        <f t="shared" si="195"/>
        <v>2018</v>
      </c>
      <c r="BF1640">
        <v>2016</v>
      </c>
      <c r="BG1640">
        <v>2017</v>
      </c>
      <c r="BH1640">
        <v>2018</v>
      </c>
    </row>
    <row r="1641" spans="1:60" ht="15" customHeight="1" x14ac:dyDescent="0.25">
      <c r="A1641" t="s">
        <v>3496</v>
      </c>
      <c r="C1641" s="60"/>
      <c r="D1641" t="s">
        <v>3556</v>
      </c>
      <c r="E1641" t="s">
        <v>3556</v>
      </c>
      <c r="I1641">
        <f t="shared" si="194"/>
        <v>2016</v>
      </c>
      <c r="J1641">
        <f t="shared" si="195"/>
        <v>2018</v>
      </c>
      <c r="BF1641">
        <v>2016</v>
      </c>
      <c r="BG1641">
        <v>2017</v>
      </c>
      <c r="BH1641">
        <v>2018</v>
      </c>
    </row>
    <row r="1642" spans="1:60" ht="15" customHeight="1" x14ac:dyDescent="0.25">
      <c r="A1642" t="s">
        <v>3496</v>
      </c>
      <c r="C1642" s="60"/>
      <c r="D1642" t="s">
        <v>3517</v>
      </c>
      <c r="E1642" t="s">
        <v>3517</v>
      </c>
      <c r="I1642">
        <f t="shared" si="194"/>
        <v>2016</v>
      </c>
      <c r="J1642">
        <f t="shared" si="195"/>
        <v>2018</v>
      </c>
      <c r="BF1642">
        <v>2016</v>
      </c>
      <c r="BG1642">
        <v>2017</v>
      </c>
      <c r="BH1642">
        <v>2018</v>
      </c>
    </row>
    <row r="1643" spans="1:60" ht="15" customHeight="1" x14ac:dyDescent="0.25">
      <c r="A1643" t="s">
        <v>3496</v>
      </c>
      <c r="C1643" s="60"/>
      <c r="D1643" t="s">
        <v>3557</v>
      </c>
      <c r="E1643" t="s">
        <v>3557</v>
      </c>
      <c r="I1643">
        <f t="shared" si="194"/>
        <v>2016</v>
      </c>
      <c r="J1643">
        <f t="shared" si="195"/>
        <v>2018</v>
      </c>
      <c r="BF1643">
        <v>2016</v>
      </c>
      <c r="BG1643">
        <v>2017</v>
      </c>
      <c r="BH1643">
        <v>2018</v>
      </c>
    </row>
    <row r="1644" spans="1:60" ht="15" customHeight="1" x14ac:dyDescent="0.25">
      <c r="A1644" t="s">
        <v>3496</v>
      </c>
      <c r="C1644" s="60"/>
      <c r="D1644" t="s">
        <v>3558</v>
      </c>
      <c r="E1644" t="s">
        <v>3558</v>
      </c>
      <c r="I1644">
        <f t="shared" si="194"/>
        <v>2016</v>
      </c>
      <c r="J1644">
        <f t="shared" si="195"/>
        <v>2018</v>
      </c>
      <c r="BF1644">
        <v>2016</v>
      </c>
      <c r="BG1644">
        <v>2017</v>
      </c>
      <c r="BH1644">
        <v>2018</v>
      </c>
    </row>
    <row r="1645" spans="1:60" ht="15" customHeight="1" x14ac:dyDescent="0.25">
      <c r="A1645" t="s">
        <v>3496</v>
      </c>
      <c r="C1645" s="60"/>
      <c r="D1645" t="s">
        <v>3546</v>
      </c>
      <c r="E1645" t="s">
        <v>3546</v>
      </c>
      <c r="I1645">
        <f t="shared" si="194"/>
        <v>2016</v>
      </c>
      <c r="J1645">
        <f t="shared" si="195"/>
        <v>2018</v>
      </c>
      <c r="BF1645">
        <v>2016</v>
      </c>
      <c r="BG1645">
        <v>2017</v>
      </c>
      <c r="BH1645">
        <v>2018</v>
      </c>
    </row>
    <row r="1646" spans="1:60" ht="15" customHeight="1" x14ac:dyDescent="0.25">
      <c r="A1646" t="s">
        <v>3496</v>
      </c>
      <c r="C1646" s="60"/>
      <c r="D1646" t="s">
        <v>3524</v>
      </c>
      <c r="E1646" t="s">
        <v>3524</v>
      </c>
      <c r="I1646">
        <f t="shared" si="194"/>
        <v>2016</v>
      </c>
      <c r="J1646">
        <f t="shared" si="195"/>
        <v>2018</v>
      </c>
      <c r="BF1646">
        <v>2016</v>
      </c>
      <c r="BG1646">
        <v>2017</v>
      </c>
      <c r="BH1646">
        <v>2018</v>
      </c>
    </row>
    <row r="1647" spans="1:60" ht="15" customHeight="1" x14ac:dyDescent="0.25">
      <c r="A1647" t="s">
        <v>3496</v>
      </c>
      <c r="C1647" s="60"/>
      <c r="D1647" t="s">
        <v>3547</v>
      </c>
      <c r="E1647" t="s">
        <v>3547</v>
      </c>
      <c r="I1647">
        <f t="shared" si="194"/>
        <v>2016</v>
      </c>
      <c r="J1647">
        <f t="shared" si="195"/>
        <v>2018</v>
      </c>
      <c r="BF1647">
        <v>2016</v>
      </c>
      <c r="BG1647">
        <v>2017</v>
      </c>
      <c r="BH1647">
        <v>2018</v>
      </c>
    </row>
    <row r="1648" spans="1:60" ht="15" customHeight="1" x14ac:dyDescent="0.25">
      <c r="A1648" t="s">
        <v>3496</v>
      </c>
      <c r="C1648" s="60"/>
      <c r="D1648" t="s">
        <v>3559</v>
      </c>
      <c r="E1648" t="s">
        <v>3559</v>
      </c>
      <c r="I1648">
        <f t="shared" si="194"/>
        <v>2016</v>
      </c>
      <c r="J1648">
        <f t="shared" si="195"/>
        <v>2018</v>
      </c>
      <c r="BF1648">
        <v>2016</v>
      </c>
      <c r="BG1648">
        <v>2017</v>
      </c>
      <c r="BH1648">
        <v>2018</v>
      </c>
    </row>
    <row r="1649" spans="1:60" ht="15" customHeight="1" x14ac:dyDescent="0.25">
      <c r="A1649" t="s">
        <v>3496</v>
      </c>
      <c r="C1649" s="60"/>
      <c r="D1649" t="s">
        <v>3560</v>
      </c>
      <c r="E1649" t="s">
        <v>3560</v>
      </c>
      <c r="I1649">
        <f t="shared" si="194"/>
        <v>2016</v>
      </c>
      <c r="J1649">
        <f t="shared" si="195"/>
        <v>2018</v>
      </c>
      <c r="BF1649">
        <v>2016</v>
      </c>
      <c r="BG1649">
        <v>2017</v>
      </c>
      <c r="BH1649">
        <v>2018</v>
      </c>
    </row>
    <row r="1650" spans="1:60" ht="15" customHeight="1" x14ac:dyDescent="0.25">
      <c r="A1650" t="s">
        <v>3496</v>
      </c>
      <c r="C1650" s="60"/>
      <c r="D1650" t="s">
        <v>3549</v>
      </c>
      <c r="E1650" t="s">
        <v>3549</v>
      </c>
      <c r="I1650">
        <f t="shared" si="194"/>
        <v>2016</v>
      </c>
      <c r="J1650">
        <f t="shared" si="195"/>
        <v>2018</v>
      </c>
      <c r="BF1650">
        <v>2016</v>
      </c>
      <c r="BG1650">
        <v>2017</v>
      </c>
      <c r="BH1650">
        <v>2018</v>
      </c>
    </row>
    <row r="1651" spans="1:60" ht="15" customHeight="1" x14ac:dyDescent="0.25">
      <c r="A1651" t="s">
        <v>3496</v>
      </c>
      <c r="C1651" s="60"/>
      <c r="D1651" t="s">
        <v>3550</v>
      </c>
      <c r="E1651" t="s">
        <v>3550</v>
      </c>
      <c r="I1651">
        <f t="shared" si="194"/>
        <v>2016</v>
      </c>
      <c r="J1651">
        <f t="shared" si="195"/>
        <v>2018</v>
      </c>
      <c r="BF1651">
        <v>2016</v>
      </c>
      <c r="BG1651">
        <v>2017</v>
      </c>
      <c r="BH1651">
        <v>2018</v>
      </c>
    </row>
    <row r="1652" spans="1:60" ht="15" customHeight="1" x14ac:dyDescent="0.25">
      <c r="A1652" t="s">
        <v>3496</v>
      </c>
      <c r="C1652" s="60"/>
      <c r="D1652" t="s">
        <v>3530</v>
      </c>
      <c r="E1652" t="s">
        <v>3530</v>
      </c>
      <c r="I1652">
        <f t="shared" si="194"/>
        <v>2016</v>
      </c>
      <c r="J1652">
        <f t="shared" si="195"/>
        <v>2018</v>
      </c>
      <c r="BF1652">
        <v>2016</v>
      </c>
      <c r="BG1652">
        <v>2017</v>
      </c>
      <c r="BH1652">
        <v>2018</v>
      </c>
    </row>
    <row r="1653" spans="1:60" ht="15" customHeight="1" x14ac:dyDescent="0.25">
      <c r="A1653" t="s">
        <v>3496</v>
      </c>
      <c r="C1653" s="60"/>
      <c r="D1653" t="s">
        <v>3561</v>
      </c>
      <c r="E1653" t="s">
        <v>3561</v>
      </c>
      <c r="I1653">
        <f t="shared" si="194"/>
        <v>2016</v>
      </c>
      <c r="J1653">
        <f t="shared" si="195"/>
        <v>2018</v>
      </c>
      <c r="BF1653">
        <v>2016</v>
      </c>
      <c r="BG1653">
        <v>2017</v>
      </c>
      <c r="BH1653">
        <v>2018</v>
      </c>
    </row>
    <row r="1654" spans="1:60" ht="15" customHeight="1" x14ac:dyDescent="0.25">
      <c r="A1654" t="s">
        <v>3496</v>
      </c>
      <c r="C1654" s="60"/>
      <c r="D1654" t="s">
        <v>3532</v>
      </c>
      <c r="E1654" t="s">
        <v>3532</v>
      </c>
      <c r="I1654">
        <f t="shared" si="194"/>
        <v>2016</v>
      </c>
      <c r="J1654">
        <f t="shared" si="195"/>
        <v>2018</v>
      </c>
      <c r="BF1654">
        <v>2016</v>
      </c>
      <c r="BG1654">
        <v>2017</v>
      </c>
      <c r="BH1654">
        <v>2018</v>
      </c>
    </row>
    <row r="1655" spans="1:60" ht="15" customHeight="1" x14ac:dyDescent="0.25">
      <c r="A1655" t="s">
        <v>3496</v>
      </c>
      <c r="C1655" s="60"/>
      <c r="D1655" t="s">
        <v>3533</v>
      </c>
      <c r="E1655" t="s">
        <v>3533</v>
      </c>
      <c r="I1655">
        <f t="shared" si="194"/>
        <v>2016</v>
      </c>
      <c r="J1655">
        <f t="shared" si="195"/>
        <v>2018</v>
      </c>
      <c r="BF1655">
        <v>2016</v>
      </c>
      <c r="BG1655">
        <v>2017</v>
      </c>
      <c r="BH1655">
        <v>2018</v>
      </c>
    </row>
    <row r="1656" spans="1:60" ht="15" customHeight="1" x14ac:dyDescent="0.25">
      <c r="A1656" t="s">
        <v>3496</v>
      </c>
      <c r="C1656" s="60"/>
      <c r="D1656" t="s">
        <v>3534</v>
      </c>
      <c r="E1656" t="s">
        <v>3534</v>
      </c>
      <c r="I1656">
        <f t="shared" si="194"/>
        <v>2016</v>
      </c>
      <c r="J1656">
        <f t="shared" si="195"/>
        <v>2018</v>
      </c>
      <c r="BF1656">
        <v>2016</v>
      </c>
      <c r="BG1656">
        <v>2017</v>
      </c>
      <c r="BH1656">
        <v>2018</v>
      </c>
    </row>
    <row r="1657" spans="1:60" ht="15" customHeight="1" x14ac:dyDescent="0.25">
      <c r="A1657" t="s">
        <v>3496</v>
      </c>
      <c r="C1657" s="60"/>
      <c r="D1657" t="s">
        <v>3551</v>
      </c>
      <c r="E1657" t="s">
        <v>3551</v>
      </c>
      <c r="I1657">
        <f t="shared" si="194"/>
        <v>2016</v>
      </c>
      <c r="J1657">
        <f t="shared" si="195"/>
        <v>2018</v>
      </c>
      <c r="BF1657">
        <v>2016</v>
      </c>
      <c r="BG1657">
        <v>2017</v>
      </c>
      <c r="BH1657">
        <v>2018</v>
      </c>
    </row>
    <row r="1658" spans="1:60" ht="15" customHeight="1" x14ac:dyDescent="0.25">
      <c r="A1658" t="s">
        <v>3496</v>
      </c>
      <c r="C1658" s="60"/>
      <c r="D1658" t="s">
        <v>3562</v>
      </c>
      <c r="E1658" t="s">
        <v>3562</v>
      </c>
      <c r="I1658">
        <f t="shared" si="194"/>
        <v>2016</v>
      </c>
      <c r="J1658">
        <f t="shared" si="195"/>
        <v>2018</v>
      </c>
      <c r="BF1658">
        <v>2016</v>
      </c>
      <c r="BG1658">
        <v>2017</v>
      </c>
      <c r="BH1658">
        <v>2018</v>
      </c>
    </row>
    <row r="1659" spans="1:60" ht="15" customHeight="1" x14ac:dyDescent="0.25">
      <c r="A1659" t="s">
        <v>3496</v>
      </c>
      <c r="C1659" s="60"/>
      <c r="D1659" t="s">
        <v>3535</v>
      </c>
      <c r="E1659" t="s">
        <v>3535</v>
      </c>
      <c r="I1659">
        <f t="shared" si="194"/>
        <v>2016</v>
      </c>
      <c r="J1659">
        <f t="shared" si="195"/>
        <v>2018</v>
      </c>
      <c r="BF1659">
        <v>2016</v>
      </c>
      <c r="BG1659">
        <v>2017</v>
      </c>
      <c r="BH1659">
        <v>2018</v>
      </c>
    </row>
    <row r="1660" spans="1:60" ht="15" customHeight="1" x14ac:dyDescent="0.25">
      <c r="A1660" t="s">
        <v>3496</v>
      </c>
      <c r="C1660" s="60"/>
      <c r="D1660" t="s">
        <v>3563</v>
      </c>
      <c r="E1660" t="s">
        <v>3563</v>
      </c>
      <c r="I1660">
        <f t="shared" si="194"/>
        <v>2016</v>
      </c>
      <c r="J1660">
        <f t="shared" si="195"/>
        <v>2018</v>
      </c>
      <c r="BF1660">
        <v>2016</v>
      </c>
      <c r="BG1660">
        <v>2017</v>
      </c>
      <c r="BH1660">
        <v>2018</v>
      </c>
    </row>
    <row r="1661" spans="1:60" ht="15" customHeight="1" x14ac:dyDescent="0.25">
      <c r="A1661" t="s">
        <v>3496</v>
      </c>
      <c r="C1661" s="60"/>
      <c r="D1661" t="s">
        <v>3564</v>
      </c>
      <c r="E1661" t="s">
        <v>3564</v>
      </c>
      <c r="I1661">
        <f t="shared" si="194"/>
        <v>2016</v>
      </c>
      <c r="J1661">
        <f t="shared" si="195"/>
        <v>2018</v>
      </c>
      <c r="BF1661">
        <v>2016</v>
      </c>
      <c r="BG1661">
        <v>2017</v>
      </c>
      <c r="BH1661">
        <v>2018</v>
      </c>
    </row>
    <row r="1662" spans="1:60" ht="15" customHeight="1" x14ac:dyDescent="0.25">
      <c r="A1662" t="s">
        <v>3496</v>
      </c>
      <c r="C1662" s="60"/>
      <c r="D1662" t="s">
        <v>3538</v>
      </c>
      <c r="E1662" t="s">
        <v>3538</v>
      </c>
      <c r="I1662">
        <f t="shared" si="194"/>
        <v>2016</v>
      </c>
      <c r="J1662">
        <f t="shared" si="195"/>
        <v>2018</v>
      </c>
      <c r="BF1662">
        <v>2016</v>
      </c>
      <c r="BG1662">
        <v>2017</v>
      </c>
      <c r="BH1662">
        <v>2018</v>
      </c>
    </row>
    <row r="1663" spans="1:60" ht="15" customHeight="1" x14ac:dyDescent="0.25">
      <c r="A1663" t="s">
        <v>3496</v>
      </c>
      <c r="C1663" s="60"/>
      <c r="D1663" t="s">
        <v>3565</v>
      </c>
      <c r="E1663" t="s">
        <v>3565</v>
      </c>
      <c r="I1663">
        <f t="shared" si="194"/>
        <v>2016</v>
      </c>
      <c r="J1663">
        <f t="shared" si="195"/>
        <v>2018</v>
      </c>
      <c r="BF1663">
        <v>2016</v>
      </c>
      <c r="BG1663">
        <v>2017</v>
      </c>
      <c r="BH1663">
        <v>2018</v>
      </c>
    </row>
    <row r="1664" spans="1:60" ht="15" customHeight="1" x14ac:dyDescent="0.25">
      <c r="A1664" t="s">
        <v>3496</v>
      </c>
      <c r="C1664" s="60"/>
      <c r="D1664" t="s">
        <v>3566</v>
      </c>
      <c r="E1664" t="s">
        <v>3566</v>
      </c>
      <c r="I1664">
        <f t="shared" si="194"/>
        <v>2016</v>
      </c>
      <c r="J1664">
        <f t="shared" si="195"/>
        <v>2018</v>
      </c>
      <c r="BF1664">
        <v>2016</v>
      </c>
      <c r="BG1664">
        <v>2017</v>
      </c>
      <c r="BH1664">
        <v>2018</v>
      </c>
    </row>
    <row r="1665" spans="1:65" ht="15" customHeight="1" x14ac:dyDescent="0.25">
      <c r="A1665" t="s">
        <v>3496</v>
      </c>
      <c r="C1665" s="60"/>
      <c r="D1665" t="s">
        <v>3543</v>
      </c>
      <c r="E1665" t="s">
        <v>3543</v>
      </c>
      <c r="I1665">
        <f t="shared" si="194"/>
        <v>2016</v>
      </c>
      <c r="J1665">
        <f t="shared" si="195"/>
        <v>2018</v>
      </c>
      <c r="BF1665">
        <v>2016</v>
      </c>
      <c r="BG1665">
        <v>2017</v>
      </c>
      <c r="BH1665">
        <v>2018</v>
      </c>
    </row>
    <row r="1666" spans="1:65" s="15" customFormat="1" ht="15" customHeight="1" x14ac:dyDescent="0.25">
      <c r="A1666"/>
      <c r="B1666"/>
      <c r="C1666" s="63"/>
      <c r="D1666"/>
      <c r="E1666" s="45"/>
      <c r="F1666" s="4"/>
      <c r="G1666" s="45"/>
      <c r="H1666" s="45"/>
      <c r="I1666"/>
      <c r="J1666"/>
      <c r="K1666" s="2"/>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c r="AW1666"/>
      <c r="AX1666"/>
      <c r="AY1666"/>
      <c r="AZ1666"/>
      <c r="BA1666"/>
      <c r="BB1666"/>
      <c r="BC1666"/>
      <c r="BD1666"/>
      <c r="BE1666"/>
      <c r="BF1666"/>
      <c r="BG1666"/>
      <c r="BH1666"/>
      <c r="BI1666"/>
      <c r="BJ1666"/>
    </row>
    <row r="1667" spans="1:65" s="15" customFormat="1" ht="15" customHeight="1" x14ac:dyDescent="0.25">
      <c r="A1667" t="s">
        <v>1259</v>
      </c>
      <c r="B1667" s="1" t="str">
        <f>A1667&amp;MIN(I1667:I1681)&amp;"(-"&amp;MAX(J1667:J1681)&amp;")"</f>
        <v>OF2007(-2023)</v>
      </c>
      <c r="C1667" s="77"/>
      <c r="D1667" t="s">
        <v>621</v>
      </c>
      <c r="E1667" s="45" t="s">
        <v>622</v>
      </c>
      <c r="F1667" s="4"/>
      <c r="G1667" s="48" t="s">
        <v>622</v>
      </c>
      <c r="H1667" s="48" t="s">
        <v>1749</v>
      </c>
      <c r="I1667">
        <f t="shared" ref="I1667:I1680" si="196">MIN(L1667:BT1667)</f>
        <v>2007</v>
      </c>
      <c r="J1667">
        <f t="shared" ref="J1667:J1681" si="197">MAX(L1667:BT1667)</f>
        <v>2023</v>
      </c>
      <c r="K1667" s="2" t="str">
        <f t="shared" ref="K1667:K1681" si="198">IF(J1667-I1667+1-COUNTA(L1667:BT1667)=0, "-", "Yes")</f>
        <v>-</v>
      </c>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v>2007</v>
      </c>
      <c r="AX1667">
        <v>2008</v>
      </c>
      <c r="AY1667">
        <v>2009</v>
      </c>
      <c r="AZ1667">
        <v>2010</v>
      </c>
      <c r="BA1667">
        <v>2011</v>
      </c>
      <c r="BB1667">
        <v>2012</v>
      </c>
      <c r="BC1667">
        <v>2013</v>
      </c>
      <c r="BD1667">
        <v>2014</v>
      </c>
      <c r="BE1667">
        <v>2015</v>
      </c>
      <c r="BF1667">
        <v>2016</v>
      </c>
      <c r="BG1667">
        <v>2017</v>
      </c>
      <c r="BH1667">
        <v>2018</v>
      </c>
      <c r="BI1667">
        <v>2019</v>
      </c>
      <c r="BJ1667">
        <v>2020</v>
      </c>
      <c r="BK1667">
        <v>2021</v>
      </c>
      <c r="BL1667" s="15">
        <v>2022</v>
      </c>
      <c r="BM1667">
        <v>2023</v>
      </c>
    </row>
    <row r="1668" spans="1:65" s="15" customFormat="1" ht="15" customHeight="1" x14ac:dyDescent="0.25">
      <c r="A1668" t="s">
        <v>1259</v>
      </c>
      <c r="B1668"/>
      <c r="C1668" s="77"/>
      <c r="D1668" t="s">
        <v>623</v>
      </c>
      <c r="E1668" s="45" t="s">
        <v>64</v>
      </c>
      <c r="F1668" s="4"/>
      <c r="G1668" s="48" t="s">
        <v>64</v>
      </c>
      <c r="H1668" s="48" t="s">
        <v>1730</v>
      </c>
      <c r="I1668">
        <f t="shared" si="196"/>
        <v>2007</v>
      </c>
      <c r="J1668">
        <f t="shared" si="197"/>
        <v>2023</v>
      </c>
      <c r="K1668" s="2" t="str">
        <f t="shared" si="198"/>
        <v>-</v>
      </c>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c r="AW1668">
        <v>2007</v>
      </c>
      <c r="AX1668">
        <v>2008</v>
      </c>
      <c r="AY1668">
        <v>2009</v>
      </c>
      <c r="AZ1668">
        <v>2010</v>
      </c>
      <c r="BA1668">
        <v>2011</v>
      </c>
      <c r="BB1668">
        <v>2012</v>
      </c>
      <c r="BC1668">
        <v>2013</v>
      </c>
      <c r="BD1668">
        <v>2014</v>
      </c>
      <c r="BE1668">
        <v>2015</v>
      </c>
      <c r="BF1668">
        <v>2016</v>
      </c>
      <c r="BG1668">
        <v>2017</v>
      </c>
      <c r="BH1668">
        <v>2018</v>
      </c>
      <c r="BI1668">
        <v>2019</v>
      </c>
      <c r="BJ1668">
        <v>2020</v>
      </c>
      <c r="BK1668">
        <v>2021</v>
      </c>
      <c r="BL1668" s="15">
        <v>2022</v>
      </c>
      <c r="BM1668">
        <v>2023</v>
      </c>
    </row>
    <row r="1669" spans="1:65" s="15" customFormat="1" ht="15" customHeight="1" x14ac:dyDescent="0.25">
      <c r="A1669" t="s">
        <v>1259</v>
      </c>
      <c r="B1669"/>
      <c r="C1669" s="77"/>
      <c r="D1669" t="s">
        <v>901</v>
      </c>
      <c r="E1669" s="45" t="s">
        <v>902</v>
      </c>
      <c r="F1669" s="4"/>
      <c r="G1669" s="48" t="s">
        <v>902</v>
      </c>
      <c r="H1669" s="48"/>
      <c r="I1669">
        <f t="shared" si="196"/>
        <v>2012</v>
      </c>
      <c r="J1669">
        <f t="shared" si="197"/>
        <v>2023</v>
      </c>
      <c r="K1669" s="2" t="str">
        <f t="shared" si="198"/>
        <v>-</v>
      </c>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c r="AW1669"/>
      <c r="AX1669"/>
      <c r="AY1669"/>
      <c r="AZ1669"/>
      <c r="BA1669"/>
      <c r="BB1669">
        <v>2012</v>
      </c>
      <c r="BC1669">
        <v>2013</v>
      </c>
      <c r="BD1669">
        <v>2014</v>
      </c>
      <c r="BE1669">
        <v>2015</v>
      </c>
      <c r="BF1669">
        <v>2016</v>
      </c>
      <c r="BG1669">
        <v>2017</v>
      </c>
      <c r="BH1669">
        <v>2018</v>
      </c>
      <c r="BI1669">
        <v>2019</v>
      </c>
      <c r="BJ1669">
        <v>2020</v>
      </c>
      <c r="BK1669">
        <v>2021</v>
      </c>
      <c r="BL1669" s="15">
        <v>2022</v>
      </c>
      <c r="BM1669">
        <v>2023</v>
      </c>
    </row>
    <row r="1670" spans="1:65" s="15" customFormat="1" ht="15" customHeight="1" x14ac:dyDescent="0.25">
      <c r="A1670" t="s">
        <v>1259</v>
      </c>
      <c r="B1670"/>
      <c r="C1670" s="77"/>
      <c r="D1670" t="s">
        <v>903</v>
      </c>
      <c r="E1670" s="45" t="s">
        <v>904</v>
      </c>
      <c r="F1670" s="4"/>
      <c r="G1670" s="48" t="s">
        <v>1754</v>
      </c>
      <c r="H1670" s="48"/>
      <c r="I1670">
        <f t="shared" si="196"/>
        <v>2012</v>
      </c>
      <c r="J1670">
        <f t="shared" si="197"/>
        <v>2023</v>
      </c>
      <c r="K1670" s="2" t="str">
        <f t="shared" si="198"/>
        <v>-</v>
      </c>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c r="AU1670"/>
      <c r="AV1670"/>
      <c r="AW1670"/>
      <c r="AX1670"/>
      <c r="AY1670"/>
      <c r="AZ1670"/>
      <c r="BA1670"/>
      <c r="BB1670">
        <v>2012</v>
      </c>
      <c r="BC1670">
        <v>2013</v>
      </c>
      <c r="BD1670">
        <v>2014</v>
      </c>
      <c r="BE1670">
        <v>2015</v>
      </c>
      <c r="BF1670">
        <v>2016</v>
      </c>
      <c r="BG1670">
        <v>2017</v>
      </c>
      <c r="BH1670">
        <v>2018</v>
      </c>
      <c r="BI1670">
        <v>2019</v>
      </c>
      <c r="BJ1670">
        <v>2020</v>
      </c>
      <c r="BK1670">
        <v>2021</v>
      </c>
      <c r="BL1670" s="15">
        <v>2022</v>
      </c>
      <c r="BM1670">
        <v>2023</v>
      </c>
    </row>
    <row r="1671" spans="1:65" s="15" customFormat="1" ht="15" customHeight="1" x14ac:dyDescent="0.25">
      <c r="A1671" t="s">
        <v>1259</v>
      </c>
      <c r="B1671"/>
      <c r="C1671" s="77"/>
      <c r="D1671" t="s">
        <v>763</v>
      </c>
      <c r="E1671" s="45" t="s">
        <v>764</v>
      </c>
      <c r="F1671" s="4"/>
      <c r="G1671" s="48"/>
      <c r="H1671" s="48"/>
      <c r="I1671">
        <f t="shared" si="196"/>
        <v>2014</v>
      </c>
      <c r="J1671">
        <f t="shared" si="197"/>
        <v>2023</v>
      </c>
      <c r="K1671" s="2" t="str">
        <f t="shared" si="198"/>
        <v>-</v>
      </c>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c r="AU1671"/>
      <c r="AV1671"/>
      <c r="AW1671"/>
      <c r="AX1671"/>
      <c r="AY1671"/>
      <c r="AZ1671"/>
      <c r="BA1671"/>
      <c r="BB1671"/>
      <c r="BC1671"/>
      <c r="BD1671">
        <v>2014</v>
      </c>
      <c r="BE1671">
        <v>2015</v>
      </c>
      <c r="BF1671">
        <v>2016</v>
      </c>
      <c r="BG1671">
        <v>2017</v>
      </c>
      <c r="BH1671">
        <v>2018</v>
      </c>
      <c r="BI1671">
        <v>2019</v>
      </c>
      <c r="BJ1671">
        <v>2020</v>
      </c>
      <c r="BK1671">
        <v>2021</v>
      </c>
      <c r="BL1671" s="15">
        <v>2022</v>
      </c>
      <c r="BM1671">
        <v>2023</v>
      </c>
    </row>
    <row r="1672" spans="1:65" s="15" customFormat="1" ht="15" customHeight="1" x14ac:dyDescent="0.25">
      <c r="A1672" t="s">
        <v>1259</v>
      </c>
      <c r="B1672"/>
      <c r="C1672" s="77"/>
      <c r="D1672" t="s">
        <v>765</v>
      </c>
      <c r="E1672" s="45" t="s">
        <v>766</v>
      </c>
      <c r="F1672" s="4"/>
      <c r="G1672" s="48"/>
      <c r="H1672" s="48"/>
      <c r="I1672">
        <f t="shared" si="196"/>
        <v>2014</v>
      </c>
      <c r="J1672">
        <f t="shared" si="197"/>
        <v>2023</v>
      </c>
      <c r="K1672" s="2" t="str">
        <f t="shared" si="198"/>
        <v>-</v>
      </c>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c r="AU1672"/>
      <c r="AV1672"/>
      <c r="AW1672"/>
      <c r="AX1672"/>
      <c r="AY1672"/>
      <c r="AZ1672"/>
      <c r="BA1672"/>
      <c r="BB1672"/>
      <c r="BC1672"/>
      <c r="BD1672">
        <v>2014</v>
      </c>
      <c r="BE1672">
        <v>2015</v>
      </c>
      <c r="BF1672">
        <v>2016</v>
      </c>
      <c r="BG1672">
        <v>2017</v>
      </c>
      <c r="BH1672">
        <v>2018</v>
      </c>
      <c r="BI1672">
        <v>2019</v>
      </c>
      <c r="BJ1672">
        <v>2020</v>
      </c>
      <c r="BK1672">
        <v>2021</v>
      </c>
      <c r="BL1672" s="15">
        <v>2022</v>
      </c>
      <c r="BM1672">
        <v>2023</v>
      </c>
    </row>
    <row r="1673" spans="1:65" ht="15" customHeight="1" x14ac:dyDescent="0.25">
      <c r="A1673" t="s">
        <v>1259</v>
      </c>
      <c r="C1673" s="77"/>
      <c r="D1673" t="s">
        <v>71</v>
      </c>
      <c r="E1673" s="45" t="s">
        <v>72</v>
      </c>
      <c r="G1673" s="48" t="s">
        <v>72</v>
      </c>
      <c r="H1673" s="48" t="s">
        <v>1750</v>
      </c>
      <c r="I1673">
        <f t="shared" si="196"/>
        <v>2007</v>
      </c>
      <c r="J1673">
        <f t="shared" si="197"/>
        <v>2023</v>
      </c>
      <c r="K1673" s="2" t="str">
        <f t="shared" si="198"/>
        <v>-</v>
      </c>
      <c r="AW1673">
        <v>2007</v>
      </c>
      <c r="AX1673">
        <v>2008</v>
      </c>
      <c r="AY1673">
        <v>2009</v>
      </c>
      <c r="AZ1673">
        <v>2010</v>
      </c>
      <c r="BA1673">
        <v>2011</v>
      </c>
      <c r="BB1673">
        <v>2012</v>
      </c>
      <c r="BC1673">
        <v>2013</v>
      </c>
      <c r="BD1673">
        <v>2014</v>
      </c>
      <c r="BE1673">
        <v>2015</v>
      </c>
      <c r="BF1673">
        <v>2016</v>
      </c>
      <c r="BG1673">
        <v>2017</v>
      </c>
      <c r="BH1673">
        <v>2018</v>
      </c>
      <c r="BI1673">
        <v>2019</v>
      </c>
      <c r="BJ1673">
        <v>2020</v>
      </c>
      <c r="BK1673">
        <v>2021</v>
      </c>
      <c r="BL1673" s="15">
        <v>2022</v>
      </c>
      <c r="BM1673">
        <v>2023</v>
      </c>
    </row>
    <row r="1674" spans="1:65" ht="15" customHeight="1" x14ac:dyDescent="0.25">
      <c r="A1674" t="s">
        <v>1259</v>
      </c>
      <c r="C1674" s="77"/>
      <c r="D1674" t="s">
        <v>624</v>
      </c>
      <c r="E1674" s="45" t="s">
        <v>625</v>
      </c>
      <c r="G1674" s="48" t="s">
        <v>625</v>
      </c>
      <c r="H1674" s="48" t="s">
        <v>1751</v>
      </c>
      <c r="I1674">
        <f t="shared" si="196"/>
        <v>2007</v>
      </c>
      <c r="J1674">
        <f t="shared" si="197"/>
        <v>2023</v>
      </c>
      <c r="K1674" s="2" t="str">
        <f t="shared" si="198"/>
        <v>-</v>
      </c>
      <c r="AW1674">
        <v>2007</v>
      </c>
      <c r="AX1674">
        <v>2008</v>
      </c>
      <c r="AY1674">
        <v>2009</v>
      </c>
      <c r="AZ1674">
        <v>2010</v>
      </c>
      <c r="BA1674">
        <v>2011</v>
      </c>
      <c r="BB1674">
        <v>2012</v>
      </c>
      <c r="BC1674">
        <v>2013</v>
      </c>
      <c r="BD1674">
        <v>2014</v>
      </c>
      <c r="BE1674">
        <v>2015</v>
      </c>
      <c r="BF1674">
        <v>2016</v>
      </c>
      <c r="BG1674">
        <v>2017</v>
      </c>
      <c r="BH1674">
        <v>2018</v>
      </c>
      <c r="BI1674">
        <v>2019</v>
      </c>
      <c r="BJ1674">
        <v>2020</v>
      </c>
      <c r="BK1674">
        <v>2021</v>
      </c>
      <c r="BL1674" s="15">
        <v>2022</v>
      </c>
      <c r="BM1674">
        <v>2023</v>
      </c>
    </row>
    <row r="1675" spans="1:65" ht="15" customHeight="1" x14ac:dyDescent="0.25">
      <c r="A1675" t="s">
        <v>1259</v>
      </c>
      <c r="C1675" s="77"/>
      <c r="D1675" t="s">
        <v>626</v>
      </c>
      <c r="E1675" s="45" t="s">
        <v>627</v>
      </c>
      <c r="G1675" s="48" t="s">
        <v>627</v>
      </c>
      <c r="H1675" s="48" t="s">
        <v>1752</v>
      </c>
      <c r="I1675">
        <f t="shared" si="196"/>
        <v>2007</v>
      </c>
      <c r="J1675">
        <f t="shared" si="197"/>
        <v>2023</v>
      </c>
      <c r="K1675" s="2" t="str">
        <f t="shared" si="198"/>
        <v>-</v>
      </c>
      <c r="AW1675">
        <v>2007</v>
      </c>
      <c r="AX1675">
        <v>2008</v>
      </c>
      <c r="AY1675">
        <v>2009</v>
      </c>
      <c r="AZ1675">
        <v>2010</v>
      </c>
      <c r="BA1675">
        <v>2011</v>
      </c>
      <c r="BB1675">
        <v>2012</v>
      </c>
      <c r="BC1675">
        <v>2013</v>
      </c>
      <c r="BD1675">
        <v>2014</v>
      </c>
      <c r="BE1675">
        <v>2015</v>
      </c>
      <c r="BF1675">
        <v>2016</v>
      </c>
      <c r="BG1675">
        <v>2017</v>
      </c>
      <c r="BH1675">
        <v>2018</v>
      </c>
      <c r="BI1675">
        <v>2019</v>
      </c>
      <c r="BJ1675">
        <v>2020</v>
      </c>
      <c r="BK1675">
        <v>2021</v>
      </c>
      <c r="BL1675" s="15">
        <v>2022</v>
      </c>
      <c r="BM1675">
        <v>2023</v>
      </c>
    </row>
    <row r="1676" spans="1:65" ht="15" customHeight="1" x14ac:dyDescent="0.25">
      <c r="A1676" t="s">
        <v>1259</v>
      </c>
      <c r="C1676" s="77"/>
      <c r="D1676" t="s">
        <v>21</v>
      </c>
      <c r="E1676" s="45" t="s">
        <v>12</v>
      </c>
      <c r="F1676" s="7" t="s">
        <v>1303</v>
      </c>
      <c r="G1676" s="48" t="s">
        <v>733</v>
      </c>
      <c r="H1676" s="48" t="s">
        <v>1533</v>
      </c>
      <c r="I1676">
        <f t="shared" si="196"/>
        <v>2007</v>
      </c>
      <c r="J1676">
        <f t="shared" si="197"/>
        <v>2023</v>
      </c>
      <c r="K1676" s="2" t="str">
        <f t="shared" si="198"/>
        <v>-</v>
      </c>
      <c r="AW1676">
        <v>2007</v>
      </c>
      <c r="AX1676">
        <v>2008</v>
      </c>
      <c r="AY1676">
        <v>2009</v>
      </c>
      <c r="AZ1676">
        <v>2010</v>
      </c>
      <c r="BA1676">
        <v>2011</v>
      </c>
      <c r="BB1676">
        <v>2012</v>
      </c>
      <c r="BC1676">
        <v>2013</v>
      </c>
      <c r="BD1676">
        <v>2014</v>
      </c>
      <c r="BE1676">
        <v>2015</v>
      </c>
      <c r="BF1676">
        <v>2016</v>
      </c>
      <c r="BG1676">
        <v>2017</v>
      </c>
      <c r="BH1676">
        <v>2018</v>
      </c>
      <c r="BI1676">
        <v>2019</v>
      </c>
      <c r="BJ1676">
        <v>2020</v>
      </c>
      <c r="BK1676">
        <v>2021</v>
      </c>
      <c r="BL1676" s="15">
        <v>2022</v>
      </c>
      <c r="BM1676">
        <v>2023</v>
      </c>
    </row>
    <row r="1677" spans="1:65" ht="15" customHeight="1" x14ac:dyDescent="0.25">
      <c r="A1677" t="s">
        <v>1259</v>
      </c>
      <c r="C1677" s="77"/>
      <c r="D1677" t="s">
        <v>628</v>
      </c>
      <c r="E1677" s="45" t="s">
        <v>629</v>
      </c>
      <c r="G1677" s="48" t="s">
        <v>629</v>
      </c>
      <c r="H1677" s="48" t="s">
        <v>1755</v>
      </c>
      <c r="I1677">
        <f t="shared" si="196"/>
        <v>2007</v>
      </c>
      <c r="J1677">
        <f t="shared" si="197"/>
        <v>2023</v>
      </c>
      <c r="K1677" s="2" t="str">
        <f t="shared" si="198"/>
        <v>-</v>
      </c>
      <c r="AW1677">
        <v>2007</v>
      </c>
      <c r="AX1677">
        <v>2008</v>
      </c>
      <c r="AY1677">
        <v>2009</v>
      </c>
      <c r="AZ1677">
        <v>2010</v>
      </c>
      <c r="BA1677">
        <v>2011</v>
      </c>
      <c r="BB1677">
        <v>2012</v>
      </c>
      <c r="BC1677">
        <v>2013</v>
      </c>
      <c r="BD1677">
        <v>2014</v>
      </c>
      <c r="BE1677">
        <v>2015</v>
      </c>
      <c r="BF1677">
        <v>2016</v>
      </c>
      <c r="BG1677">
        <v>2017</v>
      </c>
      <c r="BH1677">
        <v>2018</v>
      </c>
      <c r="BI1677">
        <v>2019</v>
      </c>
      <c r="BJ1677">
        <v>2020</v>
      </c>
      <c r="BK1677">
        <v>2021</v>
      </c>
      <c r="BL1677" s="15">
        <v>2022</v>
      </c>
      <c r="BM1677">
        <v>2023</v>
      </c>
    </row>
    <row r="1678" spans="1:65" ht="15" customHeight="1" x14ac:dyDescent="0.25">
      <c r="A1678" t="s">
        <v>1259</v>
      </c>
      <c r="C1678" s="77"/>
      <c r="D1678" t="s">
        <v>630</v>
      </c>
      <c r="E1678" s="45" t="s">
        <v>631</v>
      </c>
      <c r="G1678" s="48" t="s">
        <v>631</v>
      </c>
      <c r="H1678" s="48" t="s">
        <v>1753</v>
      </c>
      <c r="I1678">
        <f t="shared" si="196"/>
        <v>2007</v>
      </c>
      <c r="J1678">
        <f t="shared" si="197"/>
        <v>2023</v>
      </c>
      <c r="K1678" s="2" t="str">
        <f t="shared" si="198"/>
        <v>-</v>
      </c>
      <c r="AW1678">
        <v>2007</v>
      </c>
      <c r="AX1678">
        <v>2008</v>
      </c>
      <c r="AY1678">
        <v>2009</v>
      </c>
      <c r="AZ1678">
        <v>2010</v>
      </c>
      <c r="BA1678">
        <v>2011</v>
      </c>
      <c r="BB1678">
        <v>2012</v>
      </c>
      <c r="BC1678">
        <v>2013</v>
      </c>
      <c r="BD1678">
        <v>2014</v>
      </c>
      <c r="BE1678">
        <v>2015</v>
      </c>
      <c r="BF1678">
        <v>2016</v>
      </c>
      <c r="BG1678">
        <v>2017</v>
      </c>
      <c r="BH1678">
        <v>2018</v>
      </c>
      <c r="BI1678">
        <v>2019</v>
      </c>
      <c r="BJ1678">
        <v>2020</v>
      </c>
      <c r="BK1678">
        <v>2021</v>
      </c>
      <c r="BL1678" s="15">
        <v>2022</v>
      </c>
      <c r="BM1678">
        <v>2023</v>
      </c>
    </row>
    <row r="1679" spans="1:65" ht="15" customHeight="1" x14ac:dyDescent="0.25">
      <c r="A1679" t="s">
        <v>1259</v>
      </c>
      <c r="C1679" s="77"/>
      <c r="D1679" t="s">
        <v>632</v>
      </c>
      <c r="E1679" s="45" t="s">
        <v>633</v>
      </c>
      <c r="G1679" s="48" t="s">
        <v>633</v>
      </c>
      <c r="H1679" s="48" t="s">
        <v>1629</v>
      </c>
      <c r="I1679">
        <f t="shared" si="196"/>
        <v>2007</v>
      </c>
      <c r="J1679">
        <f t="shared" si="197"/>
        <v>2023</v>
      </c>
      <c r="K1679" s="2" t="str">
        <f t="shared" si="198"/>
        <v>-</v>
      </c>
      <c r="AW1679">
        <v>2007</v>
      </c>
      <c r="AX1679">
        <v>2008</v>
      </c>
      <c r="AY1679">
        <v>2009</v>
      </c>
      <c r="AZ1679">
        <v>2010</v>
      </c>
      <c r="BA1679">
        <v>2011</v>
      </c>
      <c r="BB1679">
        <v>2012</v>
      </c>
      <c r="BC1679">
        <v>2013</v>
      </c>
      <c r="BD1679">
        <v>2014</v>
      </c>
      <c r="BE1679">
        <v>2015</v>
      </c>
      <c r="BF1679">
        <v>2016</v>
      </c>
      <c r="BG1679">
        <v>2017</v>
      </c>
      <c r="BH1679">
        <v>2018</v>
      </c>
      <c r="BI1679">
        <v>2019</v>
      </c>
      <c r="BJ1679">
        <v>2020</v>
      </c>
      <c r="BK1679">
        <v>2021</v>
      </c>
      <c r="BL1679" s="15">
        <v>2022</v>
      </c>
      <c r="BM1679">
        <v>2023</v>
      </c>
    </row>
    <row r="1680" spans="1:65" ht="15" customHeight="1" x14ac:dyDescent="0.25">
      <c r="A1680" t="s">
        <v>1259</v>
      </c>
      <c r="C1680" s="77"/>
      <c r="D1680" t="s">
        <v>634</v>
      </c>
      <c r="E1680" s="45" t="s">
        <v>635</v>
      </c>
      <c r="G1680" s="48" t="s">
        <v>635</v>
      </c>
      <c r="H1680" s="48" t="s">
        <v>1630</v>
      </c>
      <c r="I1680">
        <f t="shared" si="196"/>
        <v>2007</v>
      </c>
      <c r="J1680">
        <f t="shared" si="197"/>
        <v>2023</v>
      </c>
      <c r="K1680" s="2" t="str">
        <f t="shared" si="198"/>
        <v>-</v>
      </c>
      <c r="AW1680">
        <v>2007</v>
      </c>
      <c r="AX1680">
        <v>2008</v>
      </c>
      <c r="AY1680">
        <v>2009</v>
      </c>
      <c r="AZ1680">
        <v>2010</v>
      </c>
      <c r="BA1680">
        <v>2011</v>
      </c>
      <c r="BB1680">
        <v>2012</v>
      </c>
      <c r="BC1680">
        <v>2013</v>
      </c>
      <c r="BD1680">
        <v>2014</v>
      </c>
      <c r="BE1680">
        <v>2015</v>
      </c>
      <c r="BF1680">
        <v>2016</v>
      </c>
      <c r="BG1680">
        <v>2017</v>
      </c>
      <c r="BH1680">
        <v>2018</v>
      </c>
      <c r="BI1680">
        <v>2019</v>
      </c>
      <c r="BJ1680">
        <v>2020</v>
      </c>
      <c r="BK1680">
        <v>2021</v>
      </c>
      <c r="BL1680" s="15">
        <v>2022</v>
      </c>
      <c r="BM1680">
        <v>2023</v>
      </c>
    </row>
    <row r="1681" spans="1:65" ht="15" customHeight="1" x14ac:dyDescent="0.25">
      <c r="A1681" t="s">
        <v>1259</v>
      </c>
      <c r="C1681" s="77"/>
      <c r="D1681" t="s">
        <v>876</v>
      </c>
      <c r="E1681" s="45" t="s">
        <v>877</v>
      </c>
      <c r="G1681" s="48" t="s">
        <v>877</v>
      </c>
      <c r="H1681" s="48"/>
      <c r="I1681">
        <f>MIN(L1681:BT1681)</f>
        <v>2012</v>
      </c>
      <c r="J1681">
        <f t="shared" si="197"/>
        <v>2023</v>
      </c>
      <c r="K1681" s="2" t="str">
        <f t="shared" si="198"/>
        <v>-</v>
      </c>
      <c r="BB1681">
        <v>2012</v>
      </c>
      <c r="BC1681">
        <v>2013</v>
      </c>
      <c r="BD1681">
        <v>2014</v>
      </c>
      <c r="BE1681">
        <v>2015</v>
      </c>
      <c r="BF1681">
        <v>2016</v>
      </c>
      <c r="BG1681">
        <v>2017</v>
      </c>
      <c r="BH1681">
        <v>2018</v>
      </c>
      <c r="BI1681">
        <v>2019</v>
      </c>
      <c r="BJ1681">
        <v>2020</v>
      </c>
      <c r="BK1681">
        <v>2021</v>
      </c>
      <c r="BL1681" s="15">
        <v>2022</v>
      </c>
      <c r="BM1681">
        <v>2023</v>
      </c>
    </row>
    <row r="1682" spans="1:65" ht="15" customHeight="1" x14ac:dyDescent="0.25">
      <c r="C1682" s="63"/>
      <c r="E1682" s="45"/>
      <c r="G1682" s="48"/>
      <c r="H1682" s="48"/>
    </row>
    <row r="1683" spans="1:65" s="15" customFormat="1" ht="15" customHeight="1" x14ac:dyDescent="0.25">
      <c r="A1683" t="s">
        <v>2681</v>
      </c>
      <c r="B1683" s="1" t="str">
        <f>A1683&amp;J1683</f>
        <v>PSYK_ADM2019</v>
      </c>
      <c r="C1683" s="77"/>
      <c r="D1683" t="s">
        <v>763</v>
      </c>
      <c r="E1683" s="45" t="s">
        <v>764</v>
      </c>
      <c r="F1683" s="4"/>
      <c r="G1683" s="45"/>
      <c r="H1683" s="45"/>
      <c r="I1683"/>
      <c r="J1683">
        <f t="shared" ref="J1683:J1711" si="199">MAX(L1683:BT1683)</f>
        <v>2019</v>
      </c>
      <c r="K1683" s="2"/>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c r="BI1683">
        <v>2019</v>
      </c>
      <c r="BJ1683"/>
    </row>
    <row r="1684" spans="1:65" s="15" customFormat="1" ht="15" customHeight="1" x14ac:dyDescent="0.25">
      <c r="A1684" t="s">
        <v>2681</v>
      </c>
      <c r="B1684"/>
      <c r="C1684" s="77"/>
      <c r="D1684" t="s">
        <v>765</v>
      </c>
      <c r="E1684" s="45" t="s">
        <v>766</v>
      </c>
      <c r="F1684" s="4"/>
      <c r="G1684" s="45"/>
      <c r="H1684" s="45"/>
      <c r="I1684"/>
      <c r="J1684">
        <f t="shared" si="199"/>
        <v>2019</v>
      </c>
      <c r="K1684" s="2"/>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c r="BB1684"/>
      <c r="BC1684"/>
      <c r="BD1684"/>
      <c r="BE1684"/>
      <c r="BF1684"/>
      <c r="BG1684"/>
      <c r="BH1684"/>
      <c r="BI1684">
        <v>2019</v>
      </c>
      <c r="BJ1684"/>
    </row>
    <row r="1685" spans="1:65" s="15" customFormat="1" ht="15" customHeight="1" x14ac:dyDescent="0.25">
      <c r="A1685" t="s">
        <v>2681</v>
      </c>
      <c r="B1685"/>
      <c r="C1685" s="77"/>
      <c r="D1685" t="s">
        <v>1131</v>
      </c>
      <c r="E1685" s="45" t="s">
        <v>1132</v>
      </c>
      <c r="F1685" s="4"/>
      <c r="G1685" s="45"/>
      <c r="H1685" s="45"/>
      <c r="I1685"/>
      <c r="J1685">
        <f t="shared" si="199"/>
        <v>2019</v>
      </c>
      <c r="K1685" s="2"/>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c r="BB1685"/>
      <c r="BC1685"/>
      <c r="BD1685"/>
      <c r="BE1685"/>
      <c r="BF1685"/>
      <c r="BG1685"/>
      <c r="BH1685"/>
      <c r="BI1685">
        <v>2019</v>
      </c>
      <c r="BJ1685"/>
    </row>
    <row r="1686" spans="1:65" s="15" customFormat="1" ht="15" customHeight="1" x14ac:dyDescent="0.25">
      <c r="A1686" t="s">
        <v>2681</v>
      </c>
      <c r="B1686"/>
      <c r="C1686" s="77"/>
      <c r="D1686" t="s">
        <v>1133</v>
      </c>
      <c r="E1686" s="45" t="s">
        <v>1134</v>
      </c>
      <c r="F1686" s="4"/>
      <c r="G1686" s="45"/>
      <c r="H1686" s="45"/>
      <c r="I1686"/>
      <c r="J1686">
        <f t="shared" si="199"/>
        <v>2019</v>
      </c>
      <c r="K1686" s="2"/>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c r="BB1686"/>
      <c r="BC1686"/>
      <c r="BD1686"/>
      <c r="BE1686"/>
      <c r="BF1686"/>
      <c r="BG1686"/>
      <c r="BH1686"/>
      <c r="BI1686">
        <v>2019</v>
      </c>
      <c r="BJ1686"/>
    </row>
    <row r="1687" spans="1:65" s="15" customFormat="1" ht="15" customHeight="1" x14ac:dyDescent="0.25">
      <c r="A1687" t="s">
        <v>2681</v>
      </c>
      <c r="B1687"/>
      <c r="C1687" s="77"/>
      <c r="D1687" t="s">
        <v>1135</v>
      </c>
      <c r="E1687" s="45" t="s">
        <v>1136</v>
      </c>
      <c r="F1687" s="4"/>
      <c r="G1687" s="45"/>
      <c r="H1687" s="45"/>
      <c r="I1687"/>
      <c r="J1687">
        <f t="shared" si="199"/>
        <v>2019</v>
      </c>
      <c r="K1687" s="2"/>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c r="BB1687"/>
      <c r="BC1687"/>
      <c r="BD1687"/>
      <c r="BE1687"/>
      <c r="BF1687"/>
      <c r="BG1687"/>
      <c r="BH1687"/>
      <c r="BI1687">
        <v>2019</v>
      </c>
      <c r="BJ1687"/>
    </row>
    <row r="1688" spans="1:65" s="15" customFormat="1" ht="15" customHeight="1" x14ac:dyDescent="0.25">
      <c r="A1688" t="s">
        <v>2681</v>
      </c>
      <c r="B1688"/>
      <c r="C1688" s="77"/>
      <c r="D1688" t="s">
        <v>1137</v>
      </c>
      <c r="E1688" s="45" t="s">
        <v>1138</v>
      </c>
      <c r="F1688" s="4"/>
      <c r="G1688" s="45"/>
      <c r="H1688" s="45"/>
      <c r="I1688"/>
      <c r="J1688">
        <f t="shared" si="199"/>
        <v>2019</v>
      </c>
      <c r="K1688" s="2"/>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c r="BB1688"/>
      <c r="BC1688"/>
      <c r="BD1688"/>
      <c r="BE1688"/>
      <c r="BF1688"/>
      <c r="BG1688"/>
      <c r="BH1688"/>
      <c r="BI1688">
        <v>2019</v>
      </c>
      <c r="BJ1688"/>
    </row>
    <row r="1689" spans="1:65" s="15" customFormat="1" ht="15" customHeight="1" x14ac:dyDescent="0.25">
      <c r="A1689" t="s">
        <v>2681</v>
      </c>
      <c r="B1689"/>
      <c r="C1689" s="77"/>
      <c r="D1689" t="s">
        <v>1139</v>
      </c>
      <c r="E1689" s="45" t="s">
        <v>1140</v>
      </c>
      <c r="F1689" s="4"/>
      <c r="G1689" s="45"/>
      <c r="H1689" s="45"/>
      <c r="I1689"/>
      <c r="J1689">
        <f t="shared" si="199"/>
        <v>2019</v>
      </c>
      <c r="K1689" s="2"/>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c r="BB1689"/>
      <c r="BC1689"/>
      <c r="BD1689"/>
      <c r="BE1689"/>
      <c r="BF1689"/>
      <c r="BG1689"/>
      <c r="BH1689"/>
      <c r="BI1689">
        <v>2019</v>
      </c>
      <c r="BJ1689"/>
    </row>
    <row r="1690" spans="1:65" s="15" customFormat="1" ht="15" customHeight="1" x14ac:dyDescent="0.25">
      <c r="A1690" t="s">
        <v>2681</v>
      </c>
      <c r="B1690"/>
      <c r="C1690" s="77"/>
      <c r="D1690" t="s">
        <v>1141</v>
      </c>
      <c r="E1690" s="45" t="s">
        <v>1142</v>
      </c>
      <c r="F1690" s="4"/>
      <c r="G1690" s="45"/>
      <c r="H1690" s="45"/>
      <c r="I1690"/>
      <c r="J1690">
        <f t="shared" si="199"/>
        <v>2019</v>
      </c>
      <c r="K1690" s="2"/>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c r="BB1690"/>
      <c r="BC1690"/>
      <c r="BD1690"/>
      <c r="BE1690"/>
      <c r="BF1690"/>
      <c r="BG1690"/>
      <c r="BH1690"/>
      <c r="BI1690">
        <v>2019</v>
      </c>
      <c r="BJ1690"/>
    </row>
    <row r="1691" spans="1:65" s="15" customFormat="1" ht="15" customHeight="1" x14ac:dyDescent="0.25">
      <c r="A1691" t="s">
        <v>2681</v>
      </c>
      <c r="B1691"/>
      <c r="C1691" s="77"/>
      <c r="D1691" t="s">
        <v>1143</v>
      </c>
      <c r="E1691" s="45" t="s">
        <v>1144</v>
      </c>
      <c r="F1691" s="4"/>
      <c r="G1691" s="45"/>
      <c r="H1691" s="45"/>
      <c r="I1691"/>
      <c r="J1691">
        <f t="shared" si="199"/>
        <v>2019</v>
      </c>
      <c r="K1691" s="2"/>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c r="BB1691"/>
      <c r="BC1691"/>
      <c r="BD1691"/>
      <c r="BE1691"/>
      <c r="BF1691"/>
      <c r="BG1691"/>
      <c r="BH1691"/>
      <c r="BI1691">
        <v>2019</v>
      </c>
      <c r="BJ1691"/>
    </row>
    <row r="1692" spans="1:65" s="15" customFormat="1" ht="15" customHeight="1" x14ac:dyDescent="0.25">
      <c r="A1692" t="s">
        <v>2681</v>
      </c>
      <c r="B1692"/>
      <c r="C1692" s="77"/>
      <c r="D1692" t="s">
        <v>1145</v>
      </c>
      <c r="E1692" s="45" t="s">
        <v>1146</v>
      </c>
      <c r="F1692" s="4"/>
      <c r="G1692" s="45"/>
      <c r="H1692" s="45"/>
      <c r="I1692"/>
      <c r="J1692">
        <f t="shared" si="199"/>
        <v>2019</v>
      </c>
      <c r="K1692" s="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c r="AU1692"/>
      <c r="AV1692"/>
      <c r="AW1692"/>
      <c r="AX1692"/>
      <c r="AY1692"/>
      <c r="AZ1692"/>
      <c r="BA1692"/>
      <c r="BB1692"/>
      <c r="BC1692"/>
      <c r="BD1692"/>
      <c r="BE1692"/>
      <c r="BF1692"/>
      <c r="BG1692"/>
      <c r="BH1692"/>
      <c r="BI1692">
        <v>2019</v>
      </c>
      <c r="BJ1692"/>
    </row>
    <row r="1693" spans="1:65" s="15" customFormat="1" ht="15" customHeight="1" x14ac:dyDescent="0.25">
      <c r="A1693" t="s">
        <v>2681</v>
      </c>
      <c r="B1693"/>
      <c r="C1693" s="77"/>
      <c r="D1693" t="s">
        <v>1147</v>
      </c>
      <c r="E1693" s="45" t="s">
        <v>59</v>
      </c>
      <c r="F1693" s="4"/>
      <c r="G1693" s="45"/>
      <c r="H1693" s="45"/>
      <c r="I1693"/>
      <c r="J1693">
        <f t="shared" si="199"/>
        <v>2019</v>
      </c>
      <c r="K1693" s="2"/>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c r="AU1693"/>
      <c r="AV1693"/>
      <c r="AW1693"/>
      <c r="AX1693"/>
      <c r="AY1693"/>
      <c r="AZ1693"/>
      <c r="BA1693"/>
      <c r="BB1693"/>
      <c r="BC1693"/>
      <c r="BD1693"/>
      <c r="BE1693"/>
      <c r="BF1693"/>
      <c r="BG1693"/>
      <c r="BH1693"/>
      <c r="BI1693">
        <v>2019</v>
      </c>
      <c r="BJ1693"/>
    </row>
    <row r="1694" spans="1:65" s="15" customFormat="1" ht="15" customHeight="1" x14ac:dyDescent="0.25">
      <c r="A1694" t="s">
        <v>2681</v>
      </c>
      <c r="B1694"/>
      <c r="C1694" s="77"/>
      <c r="D1694" t="s">
        <v>1129</v>
      </c>
      <c r="E1694" s="45" t="s">
        <v>1130</v>
      </c>
      <c r="F1694" s="4"/>
      <c r="G1694" s="45"/>
      <c r="H1694" s="45"/>
      <c r="I1694"/>
      <c r="J1694">
        <f t="shared" si="199"/>
        <v>2019</v>
      </c>
      <c r="K1694" s="2"/>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c r="AU1694"/>
      <c r="AV1694"/>
      <c r="AW1694"/>
      <c r="AX1694"/>
      <c r="AY1694"/>
      <c r="AZ1694"/>
      <c r="BA1694"/>
      <c r="BB1694"/>
      <c r="BC1694"/>
      <c r="BD1694"/>
      <c r="BE1694"/>
      <c r="BF1694"/>
      <c r="BG1694"/>
      <c r="BH1694"/>
      <c r="BI1694">
        <v>2019</v>
      </c>
      <c r="BJ1694"/>
    </row>
    <row r="1695" spans="1:65" s="15" customFormat="1" ht="15" customHeight="1" x14ac:dyDescent="0.25">
      <c r="A1695" t="s">
        <v>2681</v>
      </c>
      <c r="B1695"/>
      <c r="C1695" s="77"/>
      <c r="D1695" t="s">
        <v>1148</v>
      </c>
      <c r="E1695" s="45" t="s">
        <v>12</v>
      </c>
      <c r="F1695" s="4"/>
      <c r="G1695" s="45"/>
      <c r="H1695" s="45"/>
      <c r="I1695"/>
      <c r="J1695">
        <f t="shared" si="199"/>
        <v>2019</v>
      </c>
      <c r="K1695" s="2"/>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c r="AU1695"/>
      <c r="AV1695"/>
      <c r="AW1695"/>
      <c r="AX1695"/>
      <c r="AY1695"/>
      <c r="AZ1695"/>
      <c r="BA1695"/>
      <c r="BB1695"/>
      <c r="BC1695"/>
      <c r="BD1695"/>
      <c r="BE1695"/>
      <c r="BF1695"/>
      <c r="BG1695"/>
      <c r="BH1695"/>
      <c r="BI1695">
        <v>2019</v>
      </c>
      <c r="BJ1695"/>
    </row>
    <row r="1696" spans="1:65" s="15" customFormat="1" ht="15" customHeight="1" x14ac:dyDescent="0.25">
      <c r="A1696" t="s">
        <v>2681</v>
      </c>
      <c r="B1696"/>
      <c r="C1696" s="77"/>
      <c r="D1696" t="s">
        <v>602</v>
      </c>
      <c r="E1696" s="45" t="s">
        <v>553</v>
      </c>
      <c r="F1696" s="4"/>
      <c r="G1696" s="45"/>
      <c r="H1696" s="45"/>
      <c r="I1696"/>
      <c r="J1696">
        <f t="shared" si="199"/>
        <v>2019</v>
      </c>
      <c r="K1696" s="2"/>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c r="AU1696"/>
      <c r="AV1696"/>
      <c r="AW1696"/>
      <c r="AX1696"/>
      <c r="AY1696"/>
      <c r="AZ1696"/>
      <c r="BA1696"/>
      <c r="BB1696"/>
      <c r="BC1696"/>
      <c r="BD1696"/>
      <c r="BE1696"/>
      <c r="BF1696"/>
      <c r="BG1696"/>
      <c r="BH1696"/>
      <c r="BI1696">
        <v>2019</v>
      </c>
      <c r="BJ1696"/>
    </row>
    <row r="1697" spans="1:62" s="15" customFormat="1" ht="15" customHeight="1" x14ac:dyDescent="0.25">
      <c r="A1697" t="s">
        <v>2681</v>
      </c>
      <c r="B1697"/>
      <c r="C1697" s="77"/>
      <c r="D1697" t="s">
        <v>997</v>
      </c>
      <c r="E1697" s="45" t="s">
        <v>184</v>
      </c>
      <c r="F1697" s="4"/>
      <c r="G1697" s="45"/>
      <c r="H1697" s="45"/>
      <c r="I1697"/>
      <c r="J1697">
        <f t="shared" si="199"/>
        <v>2019</v>
      </c>
      <c r="K1697" s="2"/>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c r="AU1697"/>
      <c r="AV1697"/>
      <c r="AW1697"/>
      <c r="AX1697"/>
      <c r="AY1697"/>
      <c r="AZ1697"/>
      <c r="BA1697"/>
      <c r="BB1697"/>
      <c r="BC1697"/>
      <c r="BD1697"/>
      <c r="BE1697"/>
      <c r="BF1697"/>
      <c r="BG1697"/>
      <c r="BH1697"/>
      <c r="BI1697">
        <v>2019</v>
      </c>
      <c r="BJ1697"/>
    </row>
    <row r="1698" spans="1:62" s="15" customFormat="1" ht="15" customHeight="1" x14ac:dyDescent="0.25">
      <c r="A1698" t="s">
        <v>2681</v>
      </c>
      <c r="B1698"/>
      <c r="C1698" s="77"/>
      <c r="D1698" t="s">
        <v>1149</v>
      </c>
      <c r="E1698" s="45" t="s">
        <v>1150</v>
      </c>
      <c r="F1698" s="4"/>
      <c r="G1698" s="45"/>
      <c r="H1698" s="45"/>
      <c r="I1698"/>
      <c r="J1698">
        <f t="shared" si="199"/>
        <v>2019</v>
      </c>
      <c r="K1698" s="2"/>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c r="AU1698"/>
      <c r="AV1698"/>
      <c r="AW1698"/>
      <c r="AX1698"/>
      <c r="AY1698"/>
      <c r="AZ1698"/>
      <c r="BA1698"/>
      <c r="BB1698"/>
      <c r="BC1698"/>
      <c r="BD1698"/>
      <c r="BE1698"/>
      <c r="BF1698"/>
      <c r="BG1698"/>
      <c r="BH1698"/>
      <c r="BI1698">
        <v>2019</v>
      </c>
      <c r="BJ1698"/>
    </row>
    <row r="1699" spans="1:62" s="15" customFormat="1" ht="15" customHeight="1" x14ac:dyDescent="0.25">
      <c r="A1699" t="s">
        <v>2681</v>
      </c>
      <c r="B1699"/>
      <c r="C1699" s="77"/>
      <c r="D1699" t="s">
        <v>1151</v>
      </c>
      <c r="E1699" s="45" t="s">
        <v>1152</v>
      </c>
      <c r="F1699" s="4"/>
      <c r="G1699" s="45"/>
      <c r="H1699" s="45"/>
      <c r="I1699"/>
      <c r="J1699">
        <f t="shared" si="199"/>
        <v>2019</v>
      </c>
      <c r="K1699" s="2"/>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c r="AU1699"/>
      <c r="AV1699"/>
      <c r="AW1699"/>
      <c r="AX1699"/>
      <c r="AY1699"/>
      <c r="AZ1699"/>
      <c r="BA1699"/>
      <c r="BB1699"/>
      <c r="BC1699"/>
      <c r="BD1699"/>
      <c r="BE1699"/>
      <c r="BF1699"/>
      <c r="BG1699"/>
      <c r="BH1699"/>
      <c r="BI1699">
        <v>2019</v>
      </c>
      <c r="BJ1699"/>
    </row>
    <row r="1700" spans="1:62" s="15" customFormat="1" ht="15" customHeight="1" x14ac:dyDescent="0.25">
      <c r="A1700" t="s">
        <v>2681</v>
      </c>
      <c r="B1700"/>
      <c r="C1700" s="77"/>
      <c r="D1700" t="s">
        <v>1153</v>
      </c>
      <c r="E1700" s="45" t="s">
        <v>1154</v>
      </c>
      <c r="F1700" s="4"/>
      <c r="G1700" s="45"/>
      <c r="H1700" s="45"/>
      <c r="I1700"/>
      <c r="J1700">
        <f t="shared" si="199"/>
        <v>2019</v>
      </c>
      <c r="K1700" s="2"/>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c r="AU1700"/>
      <c r="AV1700"/>
      <c r="AW1700"/>
      <c r="AX1700"/>
      <c r="AY1700"/>
      <c r="AZ1700"/>
      <c r="BA1700"/>
      <c r="BB1700"/>
      <c r="BC1700"/>
      <c r="BD1700"/>
      <c r="BE1700"/>
      <c r="BF1700"/>
      <c r="BG1700"/>
      <c r="BH1700"/>
      <c r="BI1700">
        <v>2019</v>
      </c>
      <c r="BJ1700"/>
    </row>
    <row r="1701" spans="1:62" s="15" customFormat="1" ht="15" customHeight="1" x14ac:dyDescent="0.25">
      <c r="A1701" t="s">
        <v>2681</v>
      </c>
      <c r="B1701"/>
      <c r="C1701" s="77"/>
      <c r="D1701" t="s">
        <v>1155</v>
      </c>
      <c r="E1701" s="45" t="s">
        <v>1156</v>
      </c>
      <c r="F1701" s="4"/>
      <c r="G1701" s="45"/>
      <c r="H1701" s="45"/>
      <c r="I1701"/>
      <c r="J1701">
        <f t="shared" si="199"/>
        <v>2019</v>
      </c>
      <c r="K1701" s="2"/>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c r="AU1701"/>
      <c r="AV1701"/>
      <c r="AW1701"/>
      <c r="AX1701"/>
      <c r="AY1701"/>
      <c r="AZ1701"/>
      <c r="BA1701"/>
      <c r="BB1701"/>
      <c r="BC1701"/>
      <c r="BD1701"/>
      <c r="BE1701"/>
      <c r="BF1701"/>
      <c r="BG1701"/>
      <c r="BH1701"/>
      <c r="BI1701">
        <v>2019</v>
      </c>
      <c r="BJ1701"/>
    </row>
    <row r="1702" spans="1:62" s="15" customFormat="1" ht="15" customHeight="1" x14ac:dyDescent="0.25">
      <c r="A1702" t="s">
        <v>2681</v>
      </c>
      <c r="B1702"/>
      <c r="C1702" s="77"/>
      <c r="D1702" t="s">
        <v>1157</v>
      </c>
      <c r="E1702" s="45" t="s">
        <v>1158</v>
      </c>
      <c r="F1702" s="4"/>
      <c r="G1702" s="45"/>
      <c r="H1702" s="45"/>
      <c r="I1702"/>
      <c r="J1702">
        <f t="shared" si="199"/>
        <v>2019</v>
      </c>
      <c r="K1702" s="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c r="BB1702"/>
      <c r="BC1702"/>
      <c r="BD1702"/>
      <c r="BE1702"/>
      <c r="BF1702"/>
      <c r="BG1702"/>
      <c r="BH1702"/>
      <c r="BI1702">
        <v>2019</v>
      </c>
      <c r="BJ1702"/>
    </row>
    <row r="1703" spans="1:62" s="15" customFormat="1" ht="15" customHeight="1" x14ac:dyDescent="0.25">
      <c r="A1703" t="s">
        <v>2681</v>
      </c>
      <c r="B1703"/>
      <c r="C1703" s="77"/>
      <c r="D1703" t="s">
        <v>1159</v>
      </c>
      <c r="E1703" s="45" t="s">
        <v>1160</v>
      </c>
      <c r="F1703" s="4"/>
      <c r="G1703" s="45"/>
      <c r="H1703" s="45"/>
      <c r="I1703"/>
      <c r="J1703">
        <f t="shared" si="199"/>
        <v>2019</v>
      </c>
      <c r="K1703" s="2"/>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c r="AU1703"/>
      <c r="AV1703"/>
      <c r="AW1703"/>
      <c r="AX1703"/>
      <c r="AY1703"/>
      <c r="AZ1703"/>
      <c r="BA1703"/>
      <c r="BB1703"/>
      <c r="BC1703"/>
      <c r="BD1703"/>
      <c r="BE1703"/>
      <c r="BF1703"/>
      <c r="BG1703"/>
      <c r="BH1703"/>
      <c r="BI1703">
        <v>2019</v>
      </c>
      <c r="BJ1703"/>
    </row>
    <row r="1704" spans="1:62" s="15" customFormat="1" ht="15" customHeight="1" x14ac:dyDescent="0.25">
      <c r="A1704" t="s">
        <v>2681</v>
      </c>
      <c r="B1704"/>
      <c r="C1704" s="77"/>
      <c r="D1704" t="s">
        <v>1161</v>
      </c>
      <c r="E1704" s="45" t="s">
        <v>1162</v>
      </c>
      <c r="F1704" s="4"/>
      <c r="G1704" s="45"/>
      <c r="H1704" s="45"/>
      <c r="I1704"/>
      <c r="J1704">
        <f t="shared" si="199"/>
        <v>2019</v>
      </c>
      <c r="K1704" s="2"/>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c r="AU1704"/>
      <c r="AV1704"/>
      <c r="AW1704"/>
      <c r="AX1704"/>
      <c r="AY1704"/>
      <c r="AZ1704"/>
      <c r="BA1704"/>
      <c r="BB1704"/>
      <c r="BC1704"/>
      <c r="BD1704"/>
      <c r="BE1704"/>
      <c r="BF1704"/>
      <c r="BG1704"/>
      <c r="BH1704"/>
      <c r="BI1704">
        <v>2019</v>
      </c>
      <c r="BJ1704"/>
    </row>
    <row r="1705" spans="1:62" s="15" customFormat="1" ht="15" customHeight="1" x14ac:dyDescent="0.25">
      <c r="A1705" t="s">
        <v>2681</v>
      </c>
      <c r="B1705"/>
      <c r="C1705" s="77"/>
      <c r="D1705" t="s">
        <v>601</v>
      </c>
      <c r="E1705" s="45" t="s">
        <v>898</v>
      </c>
      <c r="F1705" s="4"/>
      <c r="G1705" s="45"/>
      <c r="H1705" s="45"/>
      <c r="I1705"/>
      <c r="J1705">
        <f t="shared" si="199"/>
        <v>2019</v>
      </c>
      <c r="K1705" s="2"/>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c r="AU1705"/>
      <c r="AV1705"/>
      <c r="AW1705"/>
      <c r="AX1705"/>
      <c r="AY1705"/>
      <c r="AZ1705"/>
      <c r="BA1705"/>
      <c r="BB1705"/>
      <c r="BC1705"/>
      <c r="BD1705"/>
      <c r="BE1705"/>
      <c r="BF1705"/>
      <c r="BG1705"/>
      <c r="BH1705"/>
      <c r="BI1705">
        <v>2019</v>
      </c>
      <c r="BJ1705"/>
    </row>
    <row r="1706" spans="1:62" s="15" customFormat="1" ht="15" customHeight="1" x14ac:dyDescent="0.25">
      <c r="A1706" t="s">
        <v>2681</v>
      </c>
      <c r="B1706"/>
      <c r="C1706" s="77"/>
      <c r="D1706" t="s">
        <v>1163</v>
      </c>
      <c r="E1706" s="45" t="s">
        <v>1164</v>
      </c>
      <c r="F1706" s="4"/>
      <c r="G1706" s="45"/>
      <c r="H1706" s="45"/>
      <c r="I1706"/>
      <c r="J1706">
        <f t="shared" si="199"/>
        <v>2019</v>
      </c>
      <c r="K1706" s="2"/>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c r="AU1706"/>
      <c r="AV1706"/>
      <c r="AW1706"/>
      <c r="AX1706"/>
      <c r="AY1706"/>
      <c r="AZ1706"/>
      <c r="BA1706"/>
      <c r="BB1706"/>
      <c r="BC1706"/>
      <c r="BD1706"/>
      <c r="BE1706"/>
      <c r="BF1706"/>
      <c r="BG1706"/>
      <c r="BH1706"/>
      <c r="BI1706">
        <v>2019</v>
      </c>
      <c r="BJ1706"/>
    </row>
    <row r="1707" spans="1:62" s="15" customFormat="1" ht="15" customHeight="1" x14ac:dyDescent="0.25">
      <c r="A1707" t="s">
        <v>2681</v>
      </c>
      <c r="B1707"/>
      <c r="C1707" s="77"/>
      <c r="D1707" t="s">
        <v>606</v>
      </c>
      <c r="E1707" s="45" t="s">
        <v>899</v>
      </c>
      <c r="F1707" s="4"/>
      <c r="G1707" s="45"/>
      <c r="H1707" s="45"/>
      <c r="I1707"/>
      <c r="J1707">
        <f t="shared" si="199"/>
        <v>2019</v>
      </c>
      <c r="K1707" s="2"/>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c r="AU1707"/>
      <c r="AV1707"/>
      <c r="AW1707"/>
      <c r="AX1707"/>
      <c r="AY1707"/>
      <c r="AZ1707"/>
      <c r="BA1707"/>
      <c r="BB1707"/>
      <c r="BC1707"/>
      <c r="BD1707"/>
      <c r="BE1707"/>
      <c r="BF1707"/>
      <c r="BG1707"/>
      <c r="BH1707"/>
      <c r="BI1707">
        <v>2019</v>
      </c>
      <c r="BJ1707"/>
    </row>
    <row r="1708" spans="1:62" s="15" customFormat="1" ht="15" customHeight="1" x14ac:dyDescent="0.25">
      <c r="A1708" t="s">
        <v>2681</v>
      </c>
      <c r="B1708"/>
      <c r="C1708" s="77"/>
      <c r="D1708" t="s">
        <v>1165</v>
      </c>
      <c r="E1708" s="45" t="s">
        <v>1134</v>
      </c>
      <c r="F1708" s="4"/>
      <c r="G1708" s="45"/>
      <c r="H1708" s="45"/>
      <c r="I1708"/>
      <c r="J1708">
        <f t="shared" si="199"/>
        <v>2019</v>
      </c>
      <c r="K1708" s="2"/>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c r="AU1708"/>
      <c r="AV1708"/>
      <c r="AW1708"/>
      <c r="AX1708"/>
      <c r="AY1708"/>
      <c r="AZ1708"/>
      <c r="BA1708"/>
      <c r="BB1708"/>
      <c r="BC1708"/>
      <c r="BD1708"/>
      <c r="BE1708"/>
      <c r="BF1708"/>
      <c r="BG1708"/>
      <c r="BH1708"/>
      <c r="BI1708">
        <v>2019</v>
      </c>
      <c r="BJ1708"/>
    </row>
    <row r="1709" spans="1:62" s="15" customFormat="1" ht="15" customHeight="1" x14ac:dyDescent="0.25">
      <c r="A1709" t="s">
        <v>2681</v>
      </c>
      <c r="B1709"/>
      <c r="C1709" s="77"/>
      <c r="D1709" t="s">
        <v>2686</v>
      </c>
      <c r="E1709" s="45" t="s">
        <v>12</v>
      </c>
      <c r="F1709" s="4"/>
      <c r="G1709" s="45"/>
      <c r="H1709" s="45"/>
      <c r="I1709"/>
      <c r="J1709">
        <f t="shared" si="199"/>
        <v>2019</v>
      </c>
      <c r="K1709" s="2"/>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c r="BB1709"/>
      <c r="BC1709"/>
      <c r="BD1709"/>
      <c r="BE1709"/>
      <c r="BF1709"/>
      <c r="BG1709"/>
      <c r="BH1709"/>
      <c r="BI1709">
        <v>2019</v>
      </c>
      <c r="BJ1709"/>
    </row>
    <row r="1710" spans="1:62" s="15" customFormat="1" ht="15" customHeight="1" x14ac:dyDescent="0.25">
      <c r="A1710" t="s">
        <v>2681</v>
      </c>
      <c r="B1710"/>
      <c r="C1710" s="77"/>
      <c r="D1710" t="s">
        <v>21</v>
      </c>
      <c r="E1710" s="45" t="s">
        <v>12</v>
      </c>
      <c r="F1710" s="7" t="s">
        <v>1303</v>
      </c>
      <c r="G1710" s="45"/>
      <c r="H1710" s="45"/>
      <c r="I1710"/>
      <c r="J1710">
        <f t="shared" si="199"/>
        <v>2019</v>
      </c>
      <c r="K1710" s="2"/>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c r="AU1710"/>
      <c r="AV1710"/>
      <c r="AW1710"/>
      <c r="AX1710"/>
      <c r="AY1710"/>
      <c r="AZ1710"/>
      <c r="BA1710"/>
      <c r="BB1710"/>
      <c r="BC1710"/>
      <c r="BD1710"/>
      <c r="BE1710"/>
      <c r="BF1710"/>
      <c r="BG1710"/>
      <c r="BH1710"/>
      <c r="BI1710">
        <v>2019</v>
      </c>
      <c r="BJ1710"/>
    </row>
    <row r="1711" spans="1:62" s="15" customFormat="1" ht="15" customHeight="1" x14ac:dyDescent="0.25">
      <c r="A1711" t="s">
        <v>2681</v>
      </c>
      <c r="B1711"/>
      <c r="C1711" s="77"/>
      <c r="D1711" t="s">
        <v>603</v>
      </c>
      <c r="E1711" s="45" t="s">
        <v>604</v>
      </c>
      <c r="F1711" s="7" t="s">
        <v>1303</v>
      </c>
      <c r="G1711" s="45"/>
      <c r="H1711" s="45"/>
      <c r="I1711"/>
      <c r="J1711">
        <f t="shared" si="199"/>
        <v>2019</v>
      </c>
      <c r="K1711" s="2"/>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c r="AU1711"/>
      <c r="AV1711"/>
      <c r="AW1711"/>
      <c r="AX1711"/>
      <c r="AY1711"/>
      <c r="AZ1711"/>
      <c r="BA1711"/>
      <c r="BB1711"/>
      <c r="BC1711"/>
      <c r="BD1711"/>
      <c r="BE1711"/>
      <c r="BF1711"/>
      <c r="BG1711"/>
      <c r="BH1711"/>
      <c r="BI1711">
        <v>2019</v>
      </c>
      <c r="BJ1711"/>
    </row>
    <row r="1712" spans="1:62" s="15" customFormat="1" ht="15" customHeight="1" x14ac:dyDescent="0.25">
      <c r="A1712" t="s">
        <v>2681</v>
      </c>
      <c r="B1712"/>
      <c r="C1712" s="77"/>
      <c r="D1712" t="s">
        <v>876</v>
      </c>
      <c r="E1712" s="45" t="s">
        <v>12</v>
      </c>
      <c r="F1712" s="7"/>
      <c r="G1712" s="45"/>
      <c r="H1712" s="45"/>
      <c r="I1712"/>
      <c r="J1712">
        <f>MAX(L1712:BT1712)</f>
        <v>2019</v>
      </c>
      <c r="K1712" s="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c r="AU1712"/>
      <c r="AV1712"/>
      <c r="AW1712"/>
      <c r="AX1712"/>
      <c r="AY1712"/>
      <c r="AZ1712"/>
      <c r="BA1712"/>
      <c r="BB1712"/>
      <c r="BC1712"/>
      <c r="BD1712"/>
      <c r="BE1712"/>
      <c r="BF1712"/>
      <c r="BG1712"/>
      <c r="BH1712"/>
      <c r="BI1712">
        <v>2019</v>
      </c>
      <c r="BJ1712"/>
    </row>
    <row r="1713" spans="1:62" s="15" customFormat="1" ht="15" customHeight="1" x14ac:dyDescent="0.25">
      <c r="A1713" t="s">
        <v>2681</v>
      </c>
      <c r="B1713"/>
      <c r="C1713" s="77"/>
      <c r="D1713" t="s">
        <v>1166</v>
      </c>
      <c r="E1713" s="45" t="s">
        <v>1167</v>
      </c>
      <c r="F1713" s="4"/>
      <c r="G1713" s="45"/>
      <c r="H1713" s="45"/>
      <c r="I1713"/>
      <c r="J1713">
        <f t="shared" ref="J1713:J1720" si="200">MAX(L1713:BT1713)</f>
        <v>2019</v>
      </c>
      <c r="K1713" s="2"/>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c r="AU1713"/>
      <c r="AV1713"/>
      <c r="AW1713"/>
      <c r="AX1713"/>
      <c r="AY1713"/>
      <c r="AZ1713"/>
      <c r="BA1713"/>
      <c r="BB1713"/>
      <c r="BC1713"/>
      <c r="BD1713"/>
      <c r="BE1713"/>
      <c r="BF1713"/>
      <c r="BG1713"/>
      <c r="BH1713"/>
      <c r="BI1713">
        <v>2019</v>
      </c>
      <c r="BJ1713"/>
    </row>
    <row r="1714" spans="1:62" s="15" customFormat="1" ht="15" customHeight="1" x14ac:dyDescent="0.25">
      <c r="A1714" t="s">
        <v>2681</v>
      </c>
      <c r="B1714"/>
      <c r="C1714" s="77"/>
      <c r="D1714" t="s">
        <v>1005</v>
      </c>
      <c r="E1714" s="45" t="s">
        <v>1168</v>
      </c>
      <c r="F1714" s="4"/>
      <c r="G1714" s="45"/>
      <c r="H1714" s="45"/>
      <c r="I1714"/>
      <c r="J1714">
        <f t="shared" si="200"/>
        <v>2019</v>
      </c>
      <c r="K1714" s="2"/>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c r="AU1714"/>
      <c r="AV1714"/>
      <c r="AW1714"/>
      <c r="AX1714"/>
      <c r="AY1714"/>
      <c r="AZ1714"/>
      <c r="BA1714"/>
      <c r="BB1714"/>
      <c r="BC1714"/>
      <c r="BD1714"/>
      <c r="BE1714"/>
      <c r="BF1714"/>
      <c r="BG1714"/>
      <c r="BH1714"/>
      <c r="BI1714">
        <v>2019</v>
      </c>
      <c r="BJ1714"/>
    </row>
    <row r="1715" spans="1:62" s="15" customFormat="1" ht="15" customHeight="1" x14ac:dyDescent="0.25">
      <c r="A1715" t="s">
        <v>2681</v>
      </c>
      <c r="B1715"/>
      <c r="C1715" s="77"/>
      <c r="D1715" t="s">
        <v>1169</v>
      </c>
      <c r="E1715" s="45" t="s">
        <v>1170</v>
      </c>
      <c r="F1715" s="4"/>
      <c r="G1715" s="45"/>
      <c r="H1715" s="45"/>
      <c r="I1715"/>
      <c r="J1715">
        <f t="shared" si="200"/>
        <v>2019</v>
      </c>
      <c r="K1715" s="2"/>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c r="AU1715"/>
      <c r="AV1715"/>
      <c r="AW1715"/>
      <c r="AX1715"/>
      <c r="AY1715"/>
      <c r="AZ1715"/>
      <c r="BA1715"/>
      <c r="BB1715"/>
      <c r="BC1715"/>
      <c r="BD1715"/>
      <c r="BE1715"/>
      <c r="BF1715"/>
      <c r="BG1715"/>
      <c r="BH1715"/>
      <c r="BI1715">
        <v>2019</v>
      </c>
      <c r="BJ1715"/>
    </row>
    <row r="1716" spans="1:62" s="15" customFormat="1" ht="15" customHeight="1" x14ac:dyDescent="0.25">
      <c r="A1716" t="s">
        <v>2681</v>
      </c>
      <c r="B1716"/>
      <c r="C1716" s="77"/>
      <c r="D1716" t="s">
        <v>1171</v>
      </c>
      <c r="E1716" s="45" t="s">
        <v>1172</v>
      </c>
      <c r="F1716" s="4"/>
      <c r="G1716" s="45"/>
      <c r="H1716" s="45"/>
      <c r="I1716"/>
      <c r="J1716">
        <f t="shared" si="200"/>
        <v>2019</v>
      </c>
      <c r="K1716" s="2"/>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c r="AU1716"/>
      <c r="AV1716"/>
      <c r="AW1716"/>
      <c r="AX1716"/>
      <c r="AY1716"/>
      <c r="AZ1716"/>
      <c r="BA1716"/>
      <c r="BB1716"/>
      <c r="BC1716"/>
      <c r="BD1716"/>
      <c r="BE1716"/>
      <c r="BF1716"/>
      <c r="BG1716"/>
      <c r="BH1716"/>
      <c r="BI1716">
        <v>2019</v>
      </c>
      <c r="BJ1716"/>
    </row>
    <row r="1717" spans="1:62" s="15" customFormat="1" ht="15" customHeight="1" x14ac:dyDescent="0.25">
      <c r="A1717" t="s">
        <v>2681</v>
      </c>
      <c r="B1717"/>
      <c r="C1717" s="77"/>
      <c r="D1717" t="s">
        <v>1173</v>
      </c>
      <c r="E1717" s="45" t="s">
        <v>1174</v>
      </c>
      <c r="F1717" s="4"/>
      <c r="G1717" s="45"/>
      <c r="H1717" s="45"/>
      <c r="I1717"/>
      <c r="J1717">
        <f t="shared" si="200"/>
        <v>2019</v>
      </c>
      <c r="K1717" s="2"/>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c r="AU1717"/>
      <c r="AV1717"/>
      <c r="AW1717"/>
      <c r="AX1717"/>
      <c r="AY1717"/>
      <c r="AZ1717"/>
      <c r="BA1717"/>
      <c r="BB1717"/>
      <c r="BC1717"/>
      <c r="BD1717"/>
      <c r="BE1717"/>
      <c r="BF1717"/>
      <c r="BG1717"/>
      <c r="BH1717"/>
      <c r="BI1717">
        <v>2019</v>
      </c>
      <c r="BJ1717"/>
    </row>
    <row r="1718" spans="1:62" s="15" customFormat="1" ht="15" customHeight="1" x14ac:dyDescent="0.25">
      <c r="A1718" t="s">
        <v>2681</v>
      </c>
      <c r="B1718"/>
      <c r="C1718" s="77"/>
      <c r="D1718" t="s">
        <v>1175</v>
      </c>
      <c r="E1718" s="45" t="s">
        <v>1176</v>
      </c>
      <c r="F1718" s="4"/>
      <c r="G1718" s="45"/>
      <c r="H1718" s="45"/>
      <c r="I1718"/>
      <c r="J1718">
        <f t="shared" si="200"/>
        <v>2019</v>
      </c>
      <c r="K1718" s="2"/>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c r="AU1718"/>
      <c r="AV1718"/>
      <c r="AW1718"/>
      <c r="AX1718"/>
      <c r="AY1718"/>
      <c r="AZ1718"/>
      <c r="BA1718"/>
      <c r="BB1718"/>
      <c r="BC1718"/>
      <c r="BD1718"/>
      <c r="BE1718"/>
      <c r="BF1718"/>
      <c r="BG1718"/>
      <c r="BH1718"/>
      <c r="BI1718">
        <v>2019</v>
      </c>
      <c r="BJ1718"/>
    </row>
    <row r="1719" spans="1:62" s="15" customFormat="1" ht="15" customHeight="1" x14ac:dyDescent="0.25">
      <c r="A1719" t="s">
        <v>2681</v>
      </c>
      <c r="B1719"/>
      <c r="C1719" s="77"/>
      <c r="D1719" t="s">
        <v>605</v>
      </c>
      <c r="E1719" s="45" t="s">
        <v>900</v>
      </c>
      <c r="F1719" s="4"/>
      <c r="G1719" s="45"/>
      <c r="H1719" s="45"/>
      <c r="I1719"/>
      <c r="J1719">
        <f t="shared" si="200"/>
        <v>2019</v>
      </c>
      <c r="K1719" s="2"/>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c r="BB1719"/>
      <c r="BC1719"/>
      <c r="BD1719"/>
      <c r="BE1719"/>
      <c r="BF1719"/>
      <c r="BG1719"/>
      <c r="BH1719"/>
      <c r="BI1719">
        <v>2019</v>
      </c>
      <c r="BJ1719"/>
    </row>
    <row r="1720" spans="1:62" s="15" customFormat="1" ht="15" customHeight="1" x14ac:dyDescent="0.25">
      <c r="A1720" t="s">
        <v>2681</v>
      </c>
      <c r="B1720"/>
      <c r="C1720" s="77"/>
      <c r="D1720" t="s">
        <v>1177</v>
      </c>
      <c r="E1720" s="45" t="s">
        <v>1178</v>
      </c>
      <c r="F1720" s="4"/>
      <c r="G1720" s="45"/>
      <c r="H1720" s="45"/>
      <c r="I1720"/>
      <c r="J1720">
        <f t="shared" si="200"/>
        <v>2019</v>
      </c>
      <c r="K1720" s="2"/>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c r="AU1720"/>
      <c r="AV1720"/>
      <c r="AW1720"/>
      <c r="AX1720"/>
      <c r="AY1720"/>
      <c r="AZ1720"/>
      <c r="BA1720"/>
      <c r="BB1720"/>
      <c r="BC1720"/>
      <c r="BD1720"/>
      <c r="BE1720"/>
      <c r="BF1720"/>
      <c r="BG1720"/>
      <c r="BH1720"/>
      <c r="BI1720">
        <v>2019</v>
      </c>
      <c r="BJ1720"/>
    </row>
    <row r="1721" spans="1:62" s="15" customFormat="1" ht="15" customHeight="1" x14ac:dyDescent="0.25">
      <c r="A1721"/>
      <c r="B1721"/>
      <c r="C1721" s="63"/>
      <c r="D1721"/>
      <c r="E1721" s="45"/>
      <c r="F1721" s="4"/>
      <c r="G1721" s="45"/>
      <c r="H1721" s="45"/>
      <c r="I1721"/>
      <c r="J1721"/>
      <c r="K1721" s="2"/>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c r="AU1721"/>
      <c r="AV1721"/>
      <c r="AW1721"/>
      <c r="AX1721"/>
      <c r="AY1721"/>
      <c r="AZ1721"/>
      <c r="BA1721"/>
      <c r="BB1721"/>
      <c r="BC1721"/>
      <c r="BD1721"/>
      <c r="BE1721"/>
      <c r="BF1721"/>
      <c r="BG1721"/>
      <c r="BH1721"/>
      <c r="BI1721"/>
      <c r="BJ1721"/>
    </row>
    <row r="1722" spans="1:62" s="15" customFormat="1" ht="15" customHeight="1" x14ac:dyDescent="0.25">
      <c r="A1722" t="s">
        <v>2680</v>
      </c>
      <c r="B1722" s="1" t="str">
        <f>A1722&amp;J1722</f>
        <v>PSYK_DIAG2019</v>
      </c>
      <c r="C1722" s="77"/>
      <c r="D1722" t="s">
        <v>607</v>
      </c>
      <c r="E1722" s="45" t="s">
        <v>608</v>
      </c>
      <c r="F1722" s="4"/>
      <c r="G1722" s="45"/>
      <c r="H1722" s="45"/>
      <c r="I1722"/>
      <c r="J1722">
        <f t="shared" ref="J1722:J1727" si="201">MAX(L1722:BT1722)</f>
        <v>2019</v>
      </c>
      <c r="K1722" s="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c r="AU1722"/>
      <c r="AV1722"/>
      <c r="AW1722"/>
      <c r="AX1722"/>
      <c r="AY1722"/>
      <c r="AZ1722"/>
      <c r="BA1722"/>
      <c r="BB1722"/>
      <c r="BC1722"/>
      <c r="BD1722"/>
      <c r="BE1722"/>
      <c r="BF1722"/>
      <c r="BG1722"/>
      <c r="BH1722"/>
      <c r="BI1722">
        <v>2019</v>
      </c>
      <c r="BJ1722"/>
    </row>
    <row r="1723" spans="1:62" s="15" customFormat="1" ht="15" customHeight="1" x14ac:dyDescent="0.25">
      <c r="A1723" t="s">
        <v>2680</v>
      </c>
      <c r="B1723"/>
      <c r="C1723" s="77"/>
      <c r="D1723" t="s">
        <v>610</v>
      </c>
      <c r="E1723" s="45" t="s">
        <v>896</v>
      </c>
      <c r="F1723" s="4"/>
      <c r="G1723" s="45"/>
      <c r="H1723" s="45"/>
      <c r="I1723"/>
      <c r="J1723">
        <f t="shared" si="201"/>
        <v>2019</v>
      </c>
      <c r="K1723" s="2"/>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c r="AU1723"/>
      <c r="AV1723"/>
      <c r="AW1723"/>
      <c r="AX1723"/>
      <c r="AY1723"/>
      <c r="AZ1723"/>
      <c r="BA1723"/>
      <c r="BB1723"/>
      <c r="BC1723"/>
      <c r="BD1723"/>
      <c r="BE1723"/>
      <c r="BF1723"/>
      <c r="BG1723"/>
      <c r="BH1723"/>
      <c r="BI1723">
        <v>2019</v>
      </c>
      <c r="BJ1723"/>
    </row>
    <row r="1724" spans="1:62" s="15" customFormat="1" ht="15" customHeight="1" x14ac:dyDescent="0.25">
      <c r="A1724" t="s">
        <v>2680</v>
      </c>
      <c r="B1724"/>
      <c r="C1724" s="77"/>
      <c r="D1724" t="s">
        <v>611</v>
      </c>
      <c r="E1724" s="45" t="s">
        <v>897</v>
      </c>
      <c r="F1724" s="4"/>
      <c r="G1724" s="45"/>
      <c r="H1724" s="45"/>
      <c r="I1724"/>
      <c r="J1724">
        <f t="shared" si="201"/>
        <v>2019</v>
      </c>
      <c r="K1724" s="2"/>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c r="BB1724"/>
      <c r="BC1724"/>
      <c r="BD1724"/>
      <c r="BE1724"/>
      <c r="BF1724"/>
      <c r="BG1724"/>
      <c r="BH1724"/>
      <c r="BI1724">
        <v>2019</v>
      </c>
      <c r="BJ1724"/>
    </row>
    <row r="1725" spans="1:62" s="15" customFormat="1" ht="15" customHeight="1" x14ac:dyDescent="0.25">
      <c r="A1725" t="s">
        <v>2680</v>
      </c>
      <c r="B1725"/>
      <c r="C1725" s="77"/>
      <c r="D1725" t="s">
        <v>2686</v>
      </c>
      <c r="E1725" s="45" t="s">
        <v>12</v>
      </c>
      <c r="F1725" s="4"/>
      <c r="G1725" s="45"/>
      <c r="H1725" s="45"/>
      <c r="I1725"/>
      <c r="J1725">
        <f t="shared" si="201"/>
        <v>2019</v>
      </c>
      <c r="K1725" s="2"/>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v>2019</v>
      </c>
      <c r="BJ1725"/>
    </row>
    <row r="1726" spans="1:62" s="15" customFormat="1" ht="15" customHeight="1" x14ac:dyDescent="0.25">
      <c r="A1726" t="s">
        <v>2680</v>
      </c>
      <c r="B1726"/>
      <c r="C1726" s="77"/>
      <c r="D1726" t="s">
        <v>603</v>
      </c>
      <c r="E1726" s="45" t="s">
        <v>604</v>
      </c>
      <c r="F1726" s="7" t="s">
        <v>1303</v>
      </c>
      <c r="G1726" s="45"/>
      <c r="H1726" s="45"/>
      <c r="I1726"/>
      <c r="J1726">
        <f t="shared" si="201"/>
        <v>2019</v>
      </c>
      <c r="K1726" s="2"/>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c r="BB1726"/>
      <c r="BC1726"/>
      <c r="BD1726"/>
      <c r="BE1726"/>
      <c r="BF1726"/>
      <c r="BG1726"/>
      <c r="BH1726"/>
      <c r="BI1726">
        <v>2019</v>
      </c>
      <c r="BJ1726"/>
    </row>
    <row r="1727" spans="1:62" s="15" customFormat="1" ht="15" customHeight="1" x14ac:dyDescent="0.25">
      <c r="A1727" t="s">
        <v>2680</v>
      </c>
      <c r="B1727"/>
      <c r="C1727" s="77"/>
      <c r="D1727" t="s">
        <v>876</v>
      </c>
      <c r="E1727" s="45" t="s">
        <v>12</v>
      </c>
      <c r="F1727" s="7"/>
      <c r="G1727" s="45"/>
      <c r="H1727" s="45"/>
      <c r="I1727"/>
      <c r="J1727">
        <f t="shared" si="201"/>
        <v>2019</v>
      </c>
      <c r="K1727" s="2"/>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v>2019</v>
      </c>
      <c r="BJ1727"/>
    </row>
    <row r="1728" spans="1:62" ht="15" customHeight="1" x14ac:dyDescent="0.25">
      <c r="C1728" s="63"/>
      <c r="E1728" s="45"/>
      <c r="G1728" s="48"/>
      <c r="H1728" s="48"/>
    </row>
    <row r="1729" spans="1:62" s="15" customFormat="1" ht="15" customHeight="1" x14ac:dyDescent="0.25">
      <c r="A1729" t="s">
        <v>2878</v>
      </c>
      <c r="B1729" s="1" t="str">
        <f>A1729&amp;J1729</f>
        <v>PSYK_PERS2019</v>
      </c>
      <c r="C1729" s="77"/>
      <c r="D1729" t="s">
        <v>2880</v>
      </c>
      <c r="E1729" s="45" t="s">
        <v>2881</v>
      </c>
      <c r="F1729" s="4"/>
      <c r="G1729" s="45"/>
      <c r="H1729" s="45"/>
      <c r="I1729"/>
      <c r="J1729">
        <f t="shared" ref="J1729:J1737" si="202">MAX(L1729:BT1729)</f>
        <v>2019</v>
      </c>
      <c r="K1729" s="2"/>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v>2019</v>
      </c>
      <c r="BJ1729"/>
    </row>
    <row r="1730" spans="1:62" s="15" customFormat="1" ht="15" customHeight="1" x14ac:dyDescent="0.25">
      <c r="A1730" t="s">
        <v>2878</v>
      </c>
      <c r="B1730"/>
      <c r="C1730" s="77"/>
      <c r="D1730" t="s">
        <v>2882</v>
      </c>
      <c r="E1730" s="45" t="s">
        <v>2881</v>
      </c>
      <c r="F1730" s="4"/>
      <c r="G1730" s="45"/>
      <c r="H1730" s="45"/>
      <c r="I1730"/>
      <c r="J1730">
        <f t="shared" si="202"/>
        <v>2019</v>
      </c>
      <c r="K1730" s="2"/>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v>2019</v>
      </c>
      <c r="BJ1730"/>
    </row>
    <row r="1731" spans="1:62" s="15" customFormat="1" ht="15" customHeight="1" x14ac:dyDescent="0.25">
      <c r="A1731" t="s">
        <v>2878</v>
      </c>
      <c r="B1731"/>
      <c r="C1731" s="77"/>
      <c r="D1731" t="s">
        <v>2883</v>
      </c>
      <c r="E1731" s="45" t="s">
        <v>2881</v>
      </c>
      <c r="F1731" s="4"/>
      <c r="G1731" s="45"/>
      <c r="H1731" s="45"/>
      <c r="I1731"/>
      <c r="J1731">
        <f>MAX(L1731:BT1731)</f>
        <v>2019</v>
      </c>
      <c r="K1731" s="2"/>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v>2019</v>
      </c>
      <c r="BJ1731"/>
    </row>
    <row r="1732" spans="1:62" s="15" customFormat="1" ht="15" customHeight="1" x14ac:dyDescent="0.25">
      <c r="A1732" t="s">
        <v>2878</v>
      </c>
      <c r="B1732"/>
      <c r="C1732" s="77"/>
      <c r="D1732" t="s">
        <v>2884</v>
      </c>
      <c r="E1732" s="45" t="s">
        <v>2885</v>
      </c>
      <c r="F1732" s="4"/>
      <c r="G1732" s="45"/>
      <c r="H1732" s="45"/>
      <c r="I1732"/>
      <c r="J1732">
        <f t="shared" si="202"/>
        <v>2019</v>
      </c>
      <c r="K1732" s="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v>2019</v>
      </c>
      <c r="BJ1732"/>
    </row>
    <row r="1733" spans="1:62" s="15" customFormat="1" ht="15" customHeight="1" x14ac:dyDescent="0.25">
      <c r="A1733" t="s">
        <v>2878</v>
      </c>
      <c r="B1733"/>
      <c r="C1733" s="77"/>
      <c r="D1733" t="s">
        <v>2886</v>
      </c>
      <c r="E1733" s="45" t="s">
        <v>2887</v>
      </c>
      <c r="F1733" s="4"/>
      <c r="G1733" s="45"/>
      <c r="H1733" s="45"/>
      <c r="I1733"/>
      <c r="J1733">
        <f>MAX(L1733:BT1733)</f>
        <v>2019</v>
      </c>
      <c r="K1733" s="2"/>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v>2019</v>
      </c>
      <c r="BJ1733"/>
    </row>
    <row r="1734" spans="1:62" s="15" customFormat="1" ht="15" customHeight="1" x14ac:dyDescent="0.25">
      <c r="A1734" t="s">
        <v>2878</v>
      </c>
      <c r="B1734"/>
      <c r="C1734" s="77"/>
      <c r="D1734" t="s">
        <v>1126</v>
      </c>
      <c r="E1734" s="45" t="s">
        <v>2888</v>
      </c>
      <c r="F1734" s="4"/>
      <c r="G1734" s="45"/>
      <c r="H1734" s="45"/>
      <c r="I1734"/>
      <c r="J1734">
        <f t="shared" si="202"/>
        <v>2019</v>
      </c>
      <c r="K1734" s="2"/>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v>2019</v>
      </c>
      <c r="BJ1734"/>
    </row>
    <row r="1735" spans="1:62" s="15" customFormat="1" ht="15" customHeight="1" x14ac:dyDescent="0.25">
      <c r="A1735" t="s">
        <v>2878</v>
      </c>
      <c r="B1735"/>
      <c r="C1735" s="77"/>
      <c r="D1735" t="s">
        <v>2686</v>
      </c>
      <c r="E1735" s="45" t="s">
        <v>12</v>
      </c>
      <c r="F1735" s="4"/>
      <c r="G1735" s="45"/>
      <c r="H1735" s="45"/>
      <c r="I1735"/>
      <c r="J1735">
        <f t="shared" si="202"/>
        <v>2019</v>
      </c>
      <c r="K1735" s="2"/>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v>2019</v>
      </c>
      <c r="BJ1735"/>
    </row>
    <row r="1736" spans="1:62" s="15" customFormat="1" ht="15" customHeight="1" x14ac:dyDescent="0.25">
      <c r="A1736" t="s">
        <v>2878</v>
      </c>
      <c r="B1736"/>
      <c r="C1736" s="77"/>
      <c r="D1736" t="s">
        <v>603</v>
      </c>
      <c r="E1736" s="45" t="s">
        <v>604</v>
      </c>
      <c r="F1736" s="7" t="s">
        <v>1303</v>
      </c>
      <c r="G1736" s="45"/>
      <c r="H1736" s="45"/>
      <c r="I1736"/>
      <c r="J1736">
        <f t="shared" si="202"/>
        <v>2019</v>
      </c>
      <c r="K1736" s="2"/>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v>2019</v>
      </c>
      <c r="BJ1736"/>
    </row>
    <row r="1737" spans="1:62" s="15" customFormat="1" ht="15" customHeight="1" x14ac:dyDescent="0.25">
      <c r="A1737" t="s">
        <v>2878</v>
      </c>
      <c r="B1737"/>
      <c r="C1737" s="77"/>
      <c r="D1737" t="s">
        <v>876</v>
      </c>
      <c r="E1737" s="45" t="s">
        <v>12</v>
      </c>
      <c r="F1737" s="7"/>
      <c r="G1737" s="45"/>
      <c r="H1737" s="45"/>
      <c r="I1737"/>
      <c r="J1737">
        <f t="shared" si="202"/>
        <v>2019</v>
      </c>
      <c r="K1737" s="2"/>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v>2019</v>
      </c>
      <c r="BJ1737"/>
    </row>
    <row r="1738" spans="1:62" ht="15" customHeight="1" x14ac:dyDescent="0.25">
      <c r="C1738" s="63"/>
      <c r="E1738" s="45"/>
      <c r="G1738" s="48"/>
      <c r="H1738" s="48"/>
    </row>
    <row r="1739" spans="1:62" s="15" customFormat="1" ht="15" customHeight="1" x14ac:dyDescent="0.25">
      <c r="A1739" t="s">
        <v>2879</v>
      </c>
      <c r="B1739" s="1" t="str">
        <f>A1739&amp;J1739</f>
        <v>PSYK_PSYKIO2019</v>
      </c>
      <c r="C1739" s="77"/>
      <c r="D1739" t="s">
        <v>2889</v>
      </c>
      <c r="E1739" s="45" t="s">
        <v>12</v>
      </c>
      <c r="F1739" s="4"/>
      <c r="G1739" s="45"/>
      <c r="H1739" s="45"/>
      <c r="I1739"/>
      <c r="J1739">
        <f t="shared" ref="J1739:J1744" si="203">MAX(L1739:BT1739)</f>
        <v>2019</v>
      </c>
      <c r="K1739" s="2"/>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c r="BB1739"/>
      <c r="BC1739"/>
      <c r="BD1739"/>
      <c r="BE1739"/>
      <c r="BF1739"/>
      <c r="BG1739"/>
      <c r="BH1739"/>
      <c r="BI1739">
        <v>2019</v>
      </c>
      <c r="BJ1739"/>
    </row>
    <row r="1740" spans="1:62" s="15" customFormat="1" ht="15" customHeight="1" x14ac:dyDescent="0.25">
      <c r="A1740" t="s">
        <v>2879</v>
      </c>
      <c r="B1740"/>
      <c r="C1740" s="77"/>
      <c r="D1740" t="s">
        <v>2890</v>
      </c>
      <c r="E1740" s="45" t="s">
        <v>12</v>
      </c>
      <c r="F1740" s="4"/>
      <c r="G1740" s="45"/>
      <c r="H1740" s="45"/>
      <c r="I1740"/>
      <c r="J1740">
        <f t="shared" si="203"/>
        <v>2019</v>
      </c>
      <c r="K1740" s="2"/>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c r="BB1740"/>
      <c r="BC1740"/>
      <c r="BD1740"/>
      <c r="BE1740"/>
      <c r="BF1740"/>
      <c r="BG1740"/>
      <c r="BH1740"/>
      <c r="BI1740">
        <v>2019</v>
      </c>
      <c r="BJ1740"/>
    </row>
    <row r="1741" spans="1:62" s="15" customFormat="1" ht="15" customHeight="1" x14ac:dyDescent="0.25">
      <c r="A1741" t="s">
        <v>2879</v>
      </c>
      <c r="B1741"/>
      <c r="C1741" s="77"/>
      <c r="D1741" t="s">
        <v>2891</v>
      </c>
      <c r="E1741" s="45" t="s">
        <v>12</v>
      </c>
      <c r="F1741" s="4"/>
      <c r="G1741" s="45"/>
      <c r="H1741" s="45"/>
      <c r="I1741"/>
      <c r="J1741">
        <f t="shared" si="203"/>
        <v>2019</v>
      </c>
      <c r="K1741" s="2"/>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c r="BB1741"/>
      <c r="BC1741"/>
      <c r="BD1741"/>
      <c r="BE1741"/>
      <c r="BF1741"/>
      <c r="BG1741"/>
      <c r="BH1741"/>
      <c r="BI1741">
        <v>2019</v>
      </c>
      <c r="BJ1741"/>
    </row>
    <row r="1742" spans="1:62" s="15" customFormat="1" ht="15" customHeight="1" x14ac:dyDescent="0.25">
      <c r="A1742" t="s">
        <v>2879</v>
      </c>
      <c r="B1742"/>
      <c r="C1742" s="77"/>
      <c r="D1742" t="s">
        <v>2686</v>
      </c>
      <c r="E1742" s="45" t="s">
        <v>12</v>
      </c>
      <c r="F1742" s="4"/>
      <c r="G1742" s="45"/>
      <c r="H1742" s="45"/>
      <c r="I1742"/>
      <c r="J1742">
        <f t="shared" si="203"/>
        <v>2019</v>
      </c>
      <c r="K1742" s="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c r="BB1742"/>
      <c r="BC1742"/>
      <c r="BD1742"/>
      <c r="BE1742"/>
      <c r="BF1742"/>
      <c r="BG1742"/>
      <c r="BH1742"/>
      <c r="BI1742">
        <v>2019</v>
      </c>
      <c r="BJ1742"/>
    </row>
    <row r="1743" spans="1:62" s="15" customFormat="1" ht="15" customHeight="1" x14ac:dyDescent="0.25">
      <c r="A1743" t="s">
        <v>2879</v>
      </c>
      <c r="B1743"/>
      <c r="C1743" s="77"/>
      <c r="D1743" t="s">
        <v>603</v>
      </c>
      <c r="E1743" s="45" t="s">
        <v>604</v>
      </c>
      <c r="F1743" s="7" t="s">
        <v>1303</v>
      </c>
      <c r="G1743" s="45"/>
      <c r="H1743" s="45"/>
      <c r="I1743"/>
      <c r="J1743">
        <f t="shared" si="203"/>
        <v>2019</v>
      </c>
      <c r="K1743" s="2"/>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c r="BB1743"/>
      <c r="BC1743"/>
      <c r="BD1743"/>
      <c r="BE1743"/>
      <c r="BF1743"/>
      <c r="BG1743"/>
      <c r="BH1743"/>
      <c r="BI1743">
        <v>2019</v>
      </c>
      <c r="BJ1743"/>
    </row>
    <row r="1744" spans="1:62" s="15" customFormat="1" ht="15" customHeight="1" x14ac:dyDescent="0.25">
      <c r="A1744" t="s">
        <v>2879</v>
      </c>
      <c r="B1744"/>
      <c r="C1744" s="77"/>
      <c r="D1744" t="s">
        <v>876</v>
      </c>
      <c r="E1744" s="45" t="s">
        <v>12</v>
      </c>
      <c r="F1744" s="7"/>
      <c r="G1744" s="45"/>
      <c r="H1744" s="45"/>
      <c r="I1744"/>
      <c r="J1744">
        <f t="shared" si="203"/>
        <v>2019</v>
      </c>
      <c r="K1744" s="2"/>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c r="BB1744"/>
      <c r="BC1744"/>
      <c r="BD1744"/>
      <c r="BE1744"/>
      <c r="BF1744"/>
      <c r="BG1744"/>
      <c r="BH1744"/>
      <c r="BI1744">
        <v>2019</v>
      </c>
      <c r="BJ1744"/>
    </row>
    <row r="1745" spans="1:62" s="15" customFormat="1" ht="15" customHeight="1" x14ac:dyDescent="0.25">
      <c r="A1745"/>
      <c r="B1745"/>
      <c r="C1745" s="63"/>
      <c r="D1745"/>
      <c r="E1745" s="45"/>
      <c r="F1745" s="7"/>
      <c r="G1745" s="45"/>
      <c r="H1745" s="45"/>
      <c r="I1745"/>
      <c r="J1745"/>
      <c r="K1745" s="2"/>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c r="BB1745"/>
      <c r="BC1745"/>
      <c r="BD1745"/>
      <c r="BE1745"/>
      <c r="BF1745"/>
      <c r="BG1745"/>
      <c r="BH1745"/>
      <c r="BI1745"/>
      <c r="BJ1745"/>
    </row>
    <row r="1746" spans="1:62" s="15" customFormat="1" ht="15" customHeight="1" x14ac:dyDescent="0.25">
      <c r="A1746" t="s">
        <v>3443</v>
      </c>
      <c r="B1746" s="1" t="str">
        <f>A1746&amp;J1746</f>
        <v>PSYK_SKSOPR2019</v>
      </c>
      <c r="C1746" s="74"/>
      <c r="D1746" t="s">
        <v>2353</v>
      </c>
      <c r="E1746" s="47" t="s">
        <v>3444</v>
      </c>
      <c r="F1746" s="7"/>
      <c r="G1746" s="45"/>
      <c r="H1746" s="45"/>
      <c r="I1746"/>
      <c r="J1746">
        <v>2019</v>
      </c>
      <c r="K1746" s="2"/>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c r="BB1746"/>
      <c r="BC1746"/>
      <c r="BD1746"/>
      <c r="BE1746"/>
      <c r="BF1746"/>
      <c r="BG1746"/>
      <c r="BH1746"/>
      <c r="BI1746"/>
      <c r="BJ1746"/>
    </row>
    <row r="1747" spans="1:62" s="15" customFormat="1" ht="15" customHeight="1" x14ac:dyDescent="0.25">
      <c r="A1747" t="s">
        <v>3443</v>
      </c>
      <c r="B1747"/>
      <c r="C1747" s="75"/>
      <c r="D1747" t="s">
        <v>2354</v>
      </c>
      <c r="E1747" s="47" t="s">
        <v>3445</v>
      </c>
      <c r="F1747" s="7"/>
      <c r="G1747" s="45"/>
      <c r="H1747" s="45"/>
      <c r="I1747"/>
      <c r="J1747">
        <v>2019</v>
      </c>
      <c r="K1747" s="2"/>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c r="BB1747"/>
      <c r="BC1747"/>
      <c r="BD1747"/>
      <c r="BE1747"/>
      <c r="BF1747"/>
      <c r="BG1747"/>
      <c r="BH1747"/>
      <c r="BI1747"/>
      <c r="BJ1747"/>
    </row>
    <row r="1748" spans="1:62" s="15" customFormat="1" ht="15" customHeight="1" x14ac:dyDescent="0.25">
      <c r="A1748" t="s">
        <v>3443</v>
      </c>
      <c r="B1748"/>
      <c r="C1748" s="75"/>
      <c r="D1748" t="s">
        <v>2355</v>
      </c>
      <c r="E1748" s="47" t="s">
        <v>3446</v>
      </c>
      <c r="F1748" s="7"/>
      <c r="G1748" s="45"/>
      <c r="H1748" s="45"/>
      <c r="I1748"/>
      <c r="J1748">
        <v>2019</v>
      </c>
      <c r="K1748" s="2"/>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row>
    <row r="1749" spans="1:62" s="15" customFormat="1" ht="15" customHeight="1" x14ac:dyDescent="0.25">
      <c r="A1749" t="s">
        <v>3443</v>
      </c>
      <c r="B1749"/>
      <c r="C1749" s="75"/>
      <c r="D1749" t="s">
        <v>2356</v>
      </c>
      <c r="E1749" s="47" t="s">
        <v>3447</v>
      </c>
      <c r="F1749" s="7"/>
      <c r="G1749" s="45"/>
      <c r="H1749" s="45"/>
      <c r="I1749"/>
      <c r="J1749">
        <v>2019</v>
      </c>
      <c r="K1749" s="2"/>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c r="BB1749"/>
      <c r="BC1749"/>
      <c r="BD1749"/>
      <c r="BE1749"/>
      <c r="BF1749"/>
      <c r="BG1749"/>
      <c r="BH1749"/>
      <c r="BI1749"/>
      <c r="BJ1749"/>
    </row>
    <row r="1750" spans="1:62" s="15" customFormat="1" ht="15" customHeight="1" x14ac:dyDescent="0.25">
      <c r="A1750" t="s">
        <v>3443</v>
      </c>
      <c r="B1750"/>
      <c r="C1750" s="75"/>
      <c r="D1750" t="s">
        <v>2357</v>
      </c>
      <c r="E1750" s="47" t="s">
        <v>3448</v>
      </c>
      <c r="F1750" s="7"/>
      <c r="G1750" s="45"/>
      <c r="H1750" s="45"/>
      <c r="I1750"/>
      <c r="J1750">
        <v>2019</v>
      </c>
      <c r="K1750" s="2"/>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c r="BB1750"/>
      <c r="BC1750"/>
      <c r="BD1750"/>
      <c r="BE1750"/>
      <c r="BF1750"/>
      <c r="BG1750"/>
      <c r="BH1750"/>
      <c r="BI1750"/>
      <c r="BJ1750"/>
    </row>
    <row r="1751" spans="1:62" s="15" customFormat="1" ht="15" customHeight="1" x14ac:dyDescent="0.25">
      <c r="A1751" t="s">
        <v>3443</v>
      </c>
      <c r="B1751"/>
      <c r="C1751" s="75"/>
      <c r="D1751" t="s">
        <v>2358</v>
      </c>
      <c r="E1751" s="47" t="s">
        <v>3449</v>
      </c>
      <c r="F1751" s="7"/>
      <c r="G1751" s="45"/>
      <c r="H1751" s="45"/>
      <c r="I1751"/>
      <c r="J1751">
        <v>2019</v>
      </c>
      <c r="K1751" s="2"/>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c r="BB1751"/>
      <c r="BC1751"/>
      <c r="BD1751"/>
      <c r="BE1751"/>
      <c r="BF1751"/>
      <c r="BG1751"/>
      <c r="BH1751"/>
      <c r="BI1751"/>
      <c r="BJ1751"/>
    </row>
    <row r="1752" spans="1:62" s="15" customFormat="1" ht="15" customHeight="1" x14ac:dyDescent="0.25">
      <c r="A1752" t="s">
        <v>3443</v>
      </c>
      <c r="B1752"/>
      <c r="C1752" s="75"/>
      <c r="D1752" t="s">
        <v>2686</v>
      </c>
      <c r="E1752" s="47" t="s">
        <v>12</v>
      </c>
      <c r="F1752" s="7"/>
      <c r="G1752" s="45"/>
      <c r="H1752" s="45"/>
      <c r="I1752"/>
      <c r="J1752">
        <v>2019</v>
      </c>
      <c r="K1752" s="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c r="BB1752"/>
      <c r="BC1752"/>
      <c r="BD1752"/>
      <c r="BE1752"/>
      <c r="BF1752"/>
      <c r="BG1752"/>
      <c r="BH1752"/>
      <c r="BI1752"/>
      <c r="BJ1752"/>
    </row>
    <row r="1753" spans="1:62" s="15" customFormat="1" ht="15" customHeight="1" x14ac:dyDescent="0.25">
      <c r="A1753" t="s">
        <v>3443</v>
      </c>
      <c r="B1753"/>
      <c r="C1753" s="75"/>
      <c r="D1753" t="s">
        <v>603</v>
      </c>
      <c r="E1753" s="47" t="s">
        <v>604</v>
      </c>
      <c r="F1753" s="7" t="s">
        <v>1303</v>
      </c>
      <c r="G1753" s="45"/>
      <c r="H1753" s="45"/>
      <c r="I1753"/>
      <c r="J1753">
        <v>2019</v>
      </c>
      <c r="K1753" s="2"/>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c r="BB1753"/>
      <c r="BC1753"/>
      <c r="BD1753"/>
      <c r="BE1753"/>
      <c r="BF1753"/>
      <c r="BG1753"/>
      <c r="BH1753"/>
      <c r="BI1753"/>
      <c r="BJ1753"/>
    </row>
    <row r="1754" spans="1:62" s="15" customFormat="1" ht="15" customHeight="1" x14ac:dyDescent="0.25">
      <c r="A1754" t="s">
        <v>3443</v>
      </c>
      <c r="B1754"/>
      <c r="C1754" s="75"/>
      <c r="D1754" t="s">
        <v>3400</v>
      </c>
      <c r="E1754" s="47" t="s">
        <v>3450</v>
      </c>
      <c r="F1754" s="7"/>
      <c r="G1754" s="45"/>
      <c r="H1754" s="45"/>
      <c r="I1754"/>
      <c r="J1754">
        <v>2019</v>
      </c>
      <c r="K1754" s="2"/>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row>
    <row r="1755" spans="1:62" s="15" customFormat="1" ht="15" customHeight="1" x14ac:dyDescent="0.25">
      <c r="A1755" t="s">
        <v>3443</v>
      </c>
      <c r="B1755"/>
      <c r="C1755" s="75"/>
      <c r="D1755" t="s">
        <v>3401</v>
      </c>
      <c r="E1755" s="47" t="s">
        <v>3451</v>
      </c>
      <c r="F1755" s="7"/>
      <c r="G1755" s="45"/>
      <c r="H1755" s="45"/>
      <c r="I1755"/>
      <c r="J1755">
        <v>2019</v>
      </c>
      <c r="K1755" s="2"/>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row>
    <row r="1756" spans="1:62" s="15" customFormat="1" ht="15" customHeight="1" x14ac:dyDescent="0.25">
      <c r="A1756" t="s">
        <v>3443</v>
      </c>
      <c r="B1756"/>
      <c r="C1756" s="76"/>
      <c r="D1756" t="s">
        <v>876</v>
      </c>
      <c r="E1756" s="47" t="s">
        <v>877</v>
      </c>
      <c r="F1756" s="7"/>
      <c r="G1756" s="45"/>
      <c r="H1756" s="45"/>
      <c r="I1756"/>
      <c r="J1756">
        <v>2019</v>
      </c>
      <c r="K1756" s="2"/>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row>
    <row r="1757" spans="1:62" s="15" customFormat="1" ht="15" customHeight="1" x14ac:dyDescent="0.25">
      <c r="A1757"/>
      <c r="B1757"/>
      <c r="C1757" s="63"/>
      <c r="D1757"/>
      <c r="E1757" s="45"/>
      <c r="F1757" s="7"/>
      <c r="G1757" s="45"/>
      <c r="H1757" s="45"/>
      <c r="I1757"/>
      <c r="J1757"/>
      <c r="K1757" s="2"/>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row>
    <row r="1758" spans="1:62" s="15" customFormat="1" ht="15" customHeight="1" x14ac:dyDescent="0.25">
      <c r="A1758" t="s">
        <v>3452</v>
      </c>
      <c r="B1758" s="1" t="str">
        <f>A1758&amp;J1758</f>
        <v>PSYK_SKSUBE2019</v>
      </c>
      <c r="C1758" s="74"/>
      <c r="D1758" t="s">
        <v>2353</v>
      </c>
      <c r="E1758" s="47" t="s">
        <v>3402</v>
      </c>
      <c r="F1758" s="7"/>
      <c r="G1758" s="45"/>
      <c r="H1758" s="45"/>
      <c r="I1758"/>
      <c r="J1758">
        <v>2019</v>
      </c>
      <c r="K1758" s="2"/>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row>
    <row r="1759" spans="1:62" s="15" customFormat="1" ht="15" customHeight="1" x14ac:dyDescent="0.25">
      <c r="A1759" t="s">
        <v>3452</v>
      </c>
      <c r="B1759"/>
      <c r="C1759" s="75"/>
      <c r="D1759" t="s">
        <v>2354</v>
      </c>
      <c r="E1759" s="47" t="s">
        <v>3403</v>
      </c>
      <c r="F1759" s="7"/>
      <c r="G1759" s="45"/>
      <c r="H1759" s="45"/>
      <c r="I1759"/>
      <c r="J1759">
        <v>2019</v>
      </c>
      <c r="K1759" s="2"/>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row>
    <row r="1760" spans="1:62" s="15" customFormat="1" ht="15" customHeight="1" x14ac:dyDescent="0.25">
      <c r="A1760" t="s">
        <v>3452</v>
      </c>
      <c r="B1760"/>
      <c r="C1760" s="75"/>
      <c r="D1760" t="s">
        <v>2355</v>
      </c>
      <c r="E1760" s="47" t="s">
        <v>3404</v>
      </c>
      <c r="F1760" s="7"/>
      <c r="G1760" s="45"/>
      <c r="H1760" s="45"/>
      <c r="I1760"/>
      <c r="J1760">
        <v>2019</v>
      </c>
      <c r="K1760" s="2"/>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row>
    <row r="1761" spans="1:65" s="15" customFormat="1" ht="15" customHeight="1" x14ac:dyDescent="0.25">
      <c r="A1761" t="s">
        <v>3452</v>
      </c>
      <c r="B1761"/>
      <c r="C1761" s="75"/>
      <c r="D1761" t="s">
        <v>2356</v>
      </c>
      <c r="E1761" s="47" t="s">
        <v>3405</v>
      </c>
      <c r="F1761" s="7"/>
      <c r="G1761" s="45"/>
      <c r="H1761" s="45"/>
      <c r="I1761"/>
      <c r="J1761">
        <v>2019</v>
      </c>
      <c r="K1761" s="2"/>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row>
    <row r="1762" spans="1:65" s="15" customFormat="1" ht="15" customHeight="1" x14ac:dyDescent="0.25">
      <c r="A1762" t="s">
        <v>3452</v>
      </c>
      <c r="B1762"/>
      <c r="C1762" s="75"/>
      <c r="D1762" t="s">
        <v>2357</v>
      </c>
      <c r="E1762" s="47" t="s">
        <v>3406</v>
      </c>
      <c r="F1762" s="7"/>
      <c r="G1762" s="45"/>
      <c r="H1762" s="45"/>
      <c r="I1762"/>
      <c r="J1762">
        <v>2019</v>
      </c>
      <c r="K1762" s="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row>
    <row r="1763" spans="1:65" s="15" customFormat="1" ht="15" customHeight="1" x14ac:dyDescent="0.25">
      <c r="A1763" t="s">
        <v>3452</v>
      </c>
      <c r="B1763"/>
      <c r="C1763" s="75"/>
      <c r="D1763" t="s">
        <v>2358</v>
      </c>
      <c r="E1763" s="47" t="s">
        <v>3407</v>
      </c>
      <c r="F1763" s="7"/>
      <c r="G1763" s="45"/>
      <c r="H1763" s="45"/>
      <c r="I1763"/>
      <c r="J1763">
        <v>2019</v>
      </c>
      <c r="K1763" s="2"/>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row>
    <row r="1764" spans="1:65" s="15" customFormat="1" ht="15" customHeight="1" x14ac:dyDescent="0.25">
      <c r="A1764" t="s">
        <v>3452</v>
      </c>
      <c r="B1764"/>
      <c r="C1764" s="75"/>
      <c r="D1764" t="s">
        <v>2686</v>
      </c>
      <c r="E1764" s="47" t="s">
        <v>12</v>
      </c>
      <c r="F1764" s="7"/>
      <c r="G1764" s="45"/>
      <c r="H1764" s="45"/>
      <c r="I1764"/>
      <c r="J1764">
        <v>2019</v>
      </c>
      <c r="K1764" s="2"/>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c r="BB1764"/>
      <c r="BC1764"/>
      <c r="BD1764"/>
      <c r="BE1764"/>
      <c r="BF1764"/>
      <c r="BG1764"/>
      <c r="BH1764"/>
      <c r="BI1764"/>
      <c r="BJ1764"/>
    </row>
    <row r="1765" spans="1:65" s="15" customFormat="1" ht="15" customHeight="1" x14ac:dyDescent="0.25">
      <c r="A1765" t="s">
        <v>3452</v>
      </c>
      <c r="B1765"/>
      <c r="C1765" s="75"/>
      <c r="D1765" t="s">
        <v>603</v>
      </c>
      <c r="E1765" s="47" t="s">
        <v>604</v>
      </c>
      <c r="F1765" s="7" t="s">
        <v>1303</v>
      </c>
      <c r="G1765" s="45"/>
      <c r="H1765" s="45"/>
      <c r="I1765"/>
      <c r="J1765">
        <v>2019</v>
      </c>
      <c r="K1765" s="2"/>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c r="BB1765"/>
      <c r="BC1765"/>
      <c r="BD1765"/>
      <c r="BE1765"/>
      <c r="BF1765"/>
      <c r="BG1765"/>
      <c r="BH1765"/>
      <c r="BI1765"/>
      <c r="BJ1765"/>
    </row>
    <row r="1766" spans="1:65" s="15" customFormat="1" ht="15" customHeight="1" x14ac:dyDescent="0.25">
      <c r="A1766" t="s">
        <v>3452</v>
      </c>
      <c r="B1766"/>
      <c r="C1766" s="75"/>
      <c r="D1766" t="s">
        <v>3400</v>
      </c>
      <c r="E1766" s="47" t="s">
        <v>3408</v>
      </c>
      <c r="F1766" s="7"/>
      <c r="G1766" s="45"/>
      <c r="H1766" s="45"/>
      <c r="I1766"/>
      <c r="J1766">
        <v>2019</v>
      </c>
      <c r="K1766" s="2"/>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c r="BB1766"/>
      <c r="BC1766"/>
      <c r="BD1766"/>
      <c r="BE1766"/>
      <c r="BF1766"/>
      <c r="BG1766"/>
      <c r="BH1766"/>
      <c r="BI1766"/>
      <c r="BJ1766"/>
    </row>
    <row r="1767" spans="1:65" s="15" customFormat="1" ht="15" customHeight="1" x14ac:dyDescent="0.25">
      <c r="A1767" t="s">
        <v>3452</v>
      </c>
      <c r="B1767"/>
      <c r="C1767" s="75"/>
      <c r="D1767" t="s">
        <v>3401</v>
      </c>
      <c r="E1767" s="47" t="s">
        <v>3409</v>
      </c>
      <c r="F1767" s="7"/>
      <c r="G1767" s="45"/>
      <c r="H1767" s="45"/>
      <c r="I1767"/>
      <c r="J1767">
        <v>2019</v>
      </c>
      <c r="K1767" s="2"/>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c r="BB1767"/>
      <c r="BC1767"/>
      <c r="BD1767"/>
      <c r="BE1767"/>
      <c r="BF1767"/>
      <c r="BG1767"/>
      <c r="BH1767"/>
      <c r="BI1767"/>
      <c r="BJ1767"/>
    </row>
    <row r="1768" spans="1:65" s="15" customFormat="1" ht="15" customHeight="1" x14ac:dyDescent="0.25">
      <c r="A1768" t="s">
        <v>3452</v>
      </c>
      <c r="B1768"/>
      <c r="C1768" s="76"/>
      <c r="D1768" t="s">
        <v>876</v>
      </c>
      <c r="E1768" s="47" t="s">
        <v>877</v>
      </c>
      <c r="F1768" s="7"/>
      <c r="G1768" s="45"/>
      <c r="H1768" s="45"/>
      <c r="I1768"/>
      <c r="J1768">
        <v>2019</v>
      </c>
      <c r="K1768" s="2"/>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c r="BB1768"/>
      <c r="BC1768"/>
      <c r="BD1768"/>
      <c r="BE1768"/>
      <c r="BF1768"/>
      <c r="BG1768"/>
      <c r="BH1768"/>
      <c r="BI1768"/>
      <c r="BJ1768"/>
    </row>
    <row r="1769" spans="1:65" s="15" customFormat="1" ht="15" customHeight="1" x14ac:dyDescent="0.25">
      <c r="A1769"/>
      <c r="B1769"/>
      <c r="C1769" s="63"/>
      <c r="D1769"/>
      <c r="E1769" s="45"/>
      <c r="F1769" s="7"/>
      <c r="G1769" s="45"/>
      <c r="H1769" s="45"/>
      <c r="I1769"/>
      <c r="J1769"/>
      <c r="K1769" s="2"/>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c r="BB1769"/>
      <c r="BC1769"/>
      <c r="BD1769"/>
      <c r="BE1769"/>
      <c r="BF1769"/>
      <c r="BG1769"/>
      <c r="BH1769"/>
      <c r="BI1769"/>
      <c r="BJ1769"/>
    </row>
    <row r="1770" spans="1:65" ht="15" customHeight="1" x14ac:dyDescent="0.25">
      <c r="A1770" s="15" t="s">
        <v>1260</v>
      </c>
      <c r="B1770" s="1" t="str">
        <f>A1770&amp;MIN(I1770:I1830)&amp;"(-"&amp;MAX(J1770:J1830)&amp;")"</f>
        <v>RAS1980(-2023)</v>
      </c>
      <c r="C1770" s="60"/>
      <c r="D1770" s="15" t="s">
        <v>1997</v>
      </c>
      <c r="E1770" s="46" t="s">
        <v>2018</v>
      </c>
      <c r="F1770" s="15"/>
      <c r="G1770" s="48" t="s">
        <v>2018</v>
      </c>
      <c r="H1770" s="48"/>
      <c r="I1770">
        <f t="shared" ref="I1770:I1804" si="204">MIN(L1770:BT1770)</f>
        <v>2008</v>
      </c>
      <c r="J1770">
        <f t="shared" ref="J1770:J1779" si="205">MAX(L1770:BT1770)</f>
        <v>2023</v>
      </c>
      <c r="K1770" s="2" t="str">
        <f>IF(J1770-I1770+1-COUNTA(L1770:BT1770)=0, "-", "Yes")</f>
        <v>-</v>
      </c>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c r="AP1770" s="15"/>
      <c r="AQ1770" s="15"/>
      <c r="AR1770" s="15"/>
      <c r="AS1770" s="15"/>
      <c r="AT1770" s="15"/>
      <c r="AU1770" s="15"/>
      <c r="AV1770" s="15"/>
      <c r="AW1770" s="15"/>
      <c r="AX1770" s="15">
        <v>2008</v>
      </c>
      <c r="AY1770" s="15">
        <v>2009</v>
      </c>
      <c r="AZ1770" s="15">
        <v>2010</v>
      </c>
      <c r="BA1770" s="15">
        <v>2011</v>
      </c>
      <c r="BB1770" s="15">
        <v>2012</v>
      </c>
      <c r="BC1770" s="15">
        <v>2013</v>
      </c>
      <c r="BD1770" s="15">
        <v>2014</v>
      </c>
      <c r="BE1770">
        <v>2015</v>
      </c>
      <c r="BF1770">
        <v>2016</v>
      </c>
      <c r="BG1770" s="15">
        <v>2017</v>
      </c>
      <c r="BH1770">
        <v>2018</v>
      </c>
      <c r="BI1770" s="15">
        <v>2019</v>
      </c>
      <c r="BJ1770" s="15">
        <v>2020</v>
      </c>
      <c r="BK1770" s="15">
        <v>2021</v>
      </c>
      <c r="BL1770" s="15">
        <v>2022</v>
      </c>
      <c r="BM1770" s="15">
        <v>2023</v>
      </c>
    </row>
    <row r="1771" spans="1:65" ht="15" customHeight="1" x14ac:dyDescent="0.25">
      <c r="A1771" s="15" t="s">
        <v>1260</v>
      </c>
      <c r="B1771" s="1"/>
      <c r="C1771" s="60"/>
      <c r="D1771" t="s">
        <v>642</v>
      </c>
      <c r="E1771" s="45" t="s">
        <v>643</v>
      </c>
      <c r="F1771" s="50"/>
      <c r="G1771" s="48"/>
      <c r="H1771" s="48"/>
      <c r="I1771">
        <f t="shared" si="204"/>
        <v>1985</v>
      </c>
      <c r="J1771">
        <f t="shared" si="205"/>
        <v>2007</v>
      </c>
      <c r="K1771" s="2" t="str">
        <f>IF(J1771-I1771+1-COUNTA(L1771:BT1771)=0, "-", "Yes")</f>
        <v>-</v>
      </c>
      <c r="L1771" s="15"/>
      <c r="M1771" s="15"/>
      <c r="N1771" s="15"/>
      <c r="O1771" s="15"/>
      <c r="P1771" s="15"/>
      <c r="Q1771" s="15"/>
      <c r="R1771" s="15"/>
      <c r="S1771" s="15"/>
      <c r="T1771" s="15"/>
      <c r="U1771" s="15"/>
      <c r="V1771" s="15"/>
      <c r="W1771" s="15"/>
      <c r="X1771" s="15"/>
      <c r="Y1771" s="15"/>
      <c r="Z1771" s="15"/>
      <c r="AA1771">
        <v>1985</v>
      </c>
      <c r="AB1771">
        <v>1986</v>
      </c>
      <c r="AC1771">
        <v>1987</v>
      </c>
      <c r="AD1771">
        <v>1988</v>
      </c>
      <c r="AE1771">
        <v>1989</v>
      </c>
      <c r="AF1771">
        <v>1990</v>
      </c>
      <c r="AG1771">
        <v>1991</v>
      </c>
      <c r="AH1771">
        <v>1992</v>
      </c>
      <c r="AI1771">
        <v>1993</v>
      </c>
      <c r="AJ1771">
        <v>1994</v>
      </c>
      <c r="AK1771">
        <v>1995</v>
      </c>
      <c r="AL1771">
        <v>1996</v>
      </c>
      <c r="AM1771">
        <v>1997</v>
      </c>
      <c r="AN1771">
        <v>1998</v>
      </c>
      <c r="AO1771">
        <v>1999</v>
      </c>
      <c r="AP1771">
        <v>2000</v>
      </c>
      <c r="AQ1771">
        <v>2001</v>
      </c>
      <c r="AR1771">
        <v>2002</v>
      </c>
      <c r="AS1771">
        <v>2003</v>
      </c>
      <c r="AT1771">
        <v>2004</v>
      </c>
      <c r="AU1771">
        <v>2005</v>
      </c>
      <c r="AV1771">
        <v>2006</v>
      </c>
      <c r="AW1771">
        <v>2007</v>
      </c>
      <c r="BB1771" s="15"/>
      <c r="BC1771" s="15"/>
      <c r="BD1771" s="15"/>
      <c r="BE1771" s="15"/>
      <c r="BF1771" s="15"/>
      <c r="BG1771" s="15"/>
      <c r="BH1771" s="15"/>
      <c r="BI1771" s="15"/>
      <c r="BJ1771" s="15"/>
    </row>
    <row r="1772" spans="1:65" ht="15" customHeight="1" x14ac:dyDescent="0.25">
      <c r="A1772" s="15" t="s">
        <v>1260</v>
      </c>
      <c r="B1772" s="1"/>
      <c r="C1772" s="60"/>
      <c r="D1772" s="15" t="s">
        <v>1998</v>
      </c>
      <c r="E1772" s="46" t="s">
        <v>2542</v>
      </c>
      <c r="F1772" s="15"/>
      <c r="G1772" s="48"/>
      <c r="H1772" s="48"/>
      <c r="I1772">
        <f t="shared" si="204"/>
        <v>2008</v>
      </c>
      <c r="J1772">
        <f t="shared" si="205"/>
        <v>2023</v>
      </c>
      <c r="K1772" s="2" t="str">
        <f>IF(J1772-I1772+1-COUNTA(L1772:BT1772)=0, "-", "Yes")</f>
        <v>-</v>
      </c>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c r="AP1772" s="15"/>
      <c r="AQ1772" s="15"/>
      <c r="AR1772" s="15"/>
      <c r="AS1772" s="15"/>
      <c r="AT1772" s="15"/>
      <c r="AU1772" s="15"/>
      <c r="AV1772" s="15"/>
      <c r="AW1772" s="15"/>
      <c r="AX1772" s="15">
        <v>2008</v>
      </c>
      <c r="AY1772" s="15">
        <v>2009</v>
      </c>
      <c r="AZ1772" s="15">
        <v>2010</v>
      </c>
      <c r="BA1772" s="15">
        <v>2011</v>
      </c>
      <c r="BB1772" s="15">
        <v>2012</v>
      </c>
      <c r="BC1772" s="15">
        <v>2013</v>
      </c>
      <c r="BD1772" s="15">
        <v>2014</v>
      </c>
      <c r="BE1772" s="15">
        <v>2015</v>
      </c>
      <c r="BF1772" s="15">
        <v>2016</v>
      </c>
      <c r="BG1772" s="15">
        <v>2017</v>
      </c>
      <c r="BH1772" s="15">
        <v>2018</v>
      </c>
      <c r="BI1772" s="15">
        <v>2019</v>
      </c>
      <c r="BJ1772" s="15">
        <v>2020</v>
      </c>
      <c r="BK1772" s="15">
        <v>2021</v>
      </c>
      <c r="BL1772" s="15">
        <v>2022</v>
      </c>
      <c r="BM1772" s="15">
        <v>2023</v>
      </c>
    </row>
    <row r="1773" spans="1:65" ht="15" customHeight="1" x14ac:dyDescent="0.25">
      <c r="A1773" s="15" t="s">
        <v>1260</v>
      </c>
      <c r="B1773" s="1"/>
      <c r="C1773" s="60"/>
      <c r="D1773" s="15" t="s">
        <v>2540</v>
      </c>
      <c r="E1773" s="46" t="s">
        <v>2541</v>
      </c>
      <c r="F1773" s="50"/>
      <c r="G1773" s="48"/>
      <c r="H1773" s="48"/>
      <c r="I1773">
        <f t="shared" si="204"/>
        <v>1980</v>
      </c>
      <c r="J1773">
        <f t="shared" si="205"/>
        <v>2007</v>
      </c>
      <c r="K1773" s="2" t="str">
        <f>IF(J1773-I1773+1-COUNTA(L1773:BT1773)=0, "-", "Yes")</f>
        <v>-</v>
      </c>
      <c r="L1773" s="15"/>
      <c r="M1773" s="15"/>
      <c r="N1773" s="15"/>
      <c r="O1773" s="15"/>
      <c r="P1773" s="15"/>
      <c r="Q1773" s="15"/>
      <c r="R1773" s="15"/>
      <c r="S1773" s="15"/>
      <c r="T1773" s="15"/>
      <c r="U1773" s="15"/>
      <c r="V1773" s="15">
        <v>1980</v>
      </c>
      <c r="W1773" s="15">
        <v>1981</v>
      </c>
      <c r="X1773" s="15">
        <v>1982</v>
      </c>
      <c r="Y1773" s="15">
        <v>1983</v>
      </c>
      <c r="Z1773" s="15">
        <v>1984</v>
      </c>
      <c r="AA1773" s="15">
        <v>1985</v>
      </c>
      <c r="AB1773" s="15">
        <v>1986</v>
      </c>
      <c r="AC1773" s="15">
        <v>1987</v>
      </c>
      <c r="AD1773" s="15">
        <v>1988</v>
      </c>
      <c r="AE1773" s="15">
        <v>1989</v>
      </c>
      <c r="AF1773" s="15">
        <v>1990</v>
      </c>
      <c r="AG1773" s="15">
        <v>1991</v>
      </c>
      <c r="AH1773" s="15">
        <v>1992</v>
      </c>
      <c r="AI1773" s="15">
        <v>1993</v>
      </c>
      <c r="AJ1773" s="15">
        <v>1994</v>
      </c>
      <c r="AK1773" s="15">
        <v>1995</v>
      </c>
      <c r="AL1773" s="15">
        <v>1996</v>
      </c>
      <c r="AM1773" s="15">
        <v>1997</v>
      </c>
      <c r="AN1773" s="15">
        <v>1998</v>
      </c>
      <c r="AO1773" s="15">
        <v>1999</v>
      </c>
      <c r="AP1773" s="15">
        <v>2000</v>
      </c>
      <c r="AQ1773" s="15">
        <v>2001</v>
      </c>
      <c r="AR1773" s="15">
        <v>2002</v>
      </c>
      <c r="AS1773" s="15">
        <v>2003</v>
      </c>
      <c r="AT1773" s="15">
        <v>2004</v>
      </c>
      <c r="AU1773" s="15">
        <v>2005</v>
      </c>
      <c r="AV1773" s="15">
        <v>2006</v>
      </c>
      <c r="AW1773" s="15">
        <v>2007</v>
      </c>
      <c r="AX1773" s="15"/>
      <c r="AY1773" s="15"/>
      <c r="AZ1773" s="15"/>
      <c r="BA1773" s="15"/>
      <c r="BB1773" s="15"/>
      <c r="BC1773" s="15"/>
      <c r="BD1773" s="15"/>
      <c r="BE1773" s="15"/>
      <c r="BF1773" s="15"/>
      <c r="BG1773" s="15"/>
      <c r="BH1773" s="15"/>
      <c r="BI1773" s="15"/>
      <c r="BJ1773" s="15"/>
    </row>
    <row r="1774" spans="1:65" ht="15" customHeight="1" x14ac:dyDescent="0.25">
      <c r="A1774" s="15" t="s">
        <v>1260</v>
      </c>
      <c r="B1774" s="15"/>
      <c r="C1774" s="60"/>
      <c r="D1774" t="s">
        <v>2063</v>
      </c>
      <c r="E1774" s="47" t="s">
        <v>1059</v>
      </c>
      <c r="F1774" s="15"/>
      <c r="G1774" s="48"/>
      <c r="H1774" s="48"/>
      <c r="I1774">
        <f t="shared" si="204"/>
        <v>1980</v>
      </c>
      <c r="J1774">
        <f t="shared" si="205"/>
        <v>2023</v>
      </c>
      <c r="K1774" s="2" t="str">
        <f>IF(J1774-I1774+1-COUNTA(L1774:BT1774)=0, "-", "Yes")</f>
        <v>-</v>
      </c>
      <c r="L1774" s="15"/>
      <c r="M1774" s="15"/>
      <c r="N1774" s="15"/>
      <c r="O1774" s="15"/>
      <c r="P1774" s="15"/>
      <c r="Q1774" s="15"/>
      <c r="R1774" s="15"/>
      <c r="S1774" s="15"/>
      <c r="T1774" s="15"/>
      <c r="U1774" s="15"/>
      <c r="V1774" s="15">
        <v>1980</v>
      </c>
      <c r="W1774" s="15">
        <v>1981</v>
      </c>
      <c r="X1774" s="15">
        <v>1982</v>
      </c>
      <c r="Y1774" s="15">
        <v>1983</v>
      </c>
      <c r="Z1774" s="15">
        <v>1984</v>
      </c>
      <c r="AA1774" s="15">
        <v>1985</v>
      </c>
      <c r="AB1774" s="15">
        <v>1986</v>
      </c>
      <c r="AC1774" s="15">
        <v>1987</v>
      </c>
      <c r="AD1774" s="15">
        <v>1988</v>
      </c>
      <c r="AE1774" s="15">
        <v>1989</v>
      </c>
      <c r="AF1774" s="15">
        <v>1990</v>
      </c>
      <c r="AG1774" s="15">
        <v>1991</v>
      </c>
      <c r="AH1774" s="15">
        <v>1992</v>
      </c>
      <c r="AI1774" s="15">
        <v>1993</v>
      </c>
      <c r="AJ1774" s="15">
        <v>1994</v>
      </c>
      <c r="AK1774" s="15">
        <v>1995</v>
      </c>
      <c r="AL1774" s="15">
        <v>1996</v>
      </c>
      <c r="AM1774" s="15">
        <v>1997</v>
      </c>
      <c r="AN1774" s="15">
        <v>1998</v>
      </c>
      <c r="AO1774" s="15">
        <v>1999</v>
      </c>
      <c r="AP1774" s="15">
        <v>2000</v>
      </c>
      <c r="AQ1774" s="15">
        <v>2001</v>
      </c>
      <c r="AR1774" s="15">
        <v>2002</v>
      </c>
      <c r="AS1774" s="15">
        <v>2003</v>
      </c>
      <c r="AT1774" s="15">
        <v>2004</v>
      </c>
      <c r="AU1774" s="15">
        <v>2005</v>
      </c>
      <c r="AV1774" s="15">
        <v>2006</v>
      </c>
      <c r="AW1774" s="15">
        <v>2007</v>
      </c>
      <c r="AX1774" s="15">
        <v>2008</v>
      </c>
      <c r="AY1774" s="15">
        <v>2009</v>
      </c>
      <c r="AZ1774" s="15">
        <v>2010</v>
      </c>
      <c r="BA1774" s="15">
        <v>2011</v>
      </c>
      <c r="BB1774" s="15">
        <v>2012</v>
      </c>
      <c r="BC1774" s="15">
        <v>2013</v>
      </c>
      <c r="BD1774" s="15">
        <v>2014</v>
      </c>
      <c r="BE1774" s="15">
        <v>2015</v>
      </c>
      <c r="BF1774" s="15">
        <v>2016</v>
      </c>
      <c r="BG1774" s="15">
        <v>2017</v>
      </c>
      <c r="BH1774" s="15">
        <v>2018</v>
      </c>
      <c r="BI1774" s="15">
        <v>2019</v>
      </c>
      <c r="BJ1774" s="15">
        <v>2020</v>
      </c>
      <c r="BK1774" s="15">
        <v>2021</v>
      </c>
      <c r="BL1774" s="15">
        <v>2022</v>
      </c>
      <c r="BM1774" s="15">
        <v>2023</v>
      </c>
    </row>
    <row r="1775" spans="1:65" ht="15" customHeight="1" x14ac:dyDescent="0.25">
      <c r="A1775" s="15" t="s">
        <v>1260</v>
      </c>
      <c r="B1775" s="15"/>
      <c r="C1775" s="60"/>
      <c r="D1775" s="15" t="s">
        <v>2064</v>
      </c>
      <c r="E1775" s="47" t="s">
        <v>2543</v>
      </c>
      <c r="F1775" s="15"/>
      <c r="G1775" s="48"/>
      <c r="H1775" s="48"/>
      <c r="I1775">
        <f t="shared" si="204"/>
        <v>1980</v>
      </c>
      <c r="J1775">
        <f t="shared" si="205"/>
        <v>2023</v>
      </c>
      <c r="K1775" s="2" t="str">
        <f t="shared" ref="K1775:K1846" si="206">IF(J1775-I1775+1-COUNTA(L1775:BT1775)=0, "-", "Yes")</f>
        <v>-</v>
      </c>
      <c r="L1775" s="15"/>
      <c r="M1775" s="15"/>
      <c r="N1775" s="15"/>
      <c r="O1775" s="15"/>
      <c r="P1775" s="15"/>
      <c r="Q1775" s="15"/>
      <c r="R1775" s="15"/>
      <c r="S1775" s="15"/>
      <c r="T1775" s="15"/>
      <c r="U1775" s="15"/>
      <c r="V1775" s="15">
        <v>1980</v>
      </c>
      <c r="W1775" s="15">
        <v>1981</v>
      </c>
      <c r="X1775" s="15">
        <v>1982</v>
      </c>
      <c r="Y1775" s="15">
        <v>1983</v>
      </c>
      <c r="Z1775" s="15">
        <v>1984</v>
      </c>
      <c r="AA1775" s="15">
        <v>1985</v>
      </c>
      <c r="AB1775" s="15">
        <v>1986</v>
      </c>
      <c r="AC1775" s="15">
        <v>1987</v>
      </c>
      <c r="AD1775" s="15">
        <v>1988</v>
      </c>
      <c r="AE1775" s="15">
        <v>1989</v>
      </c>
      <c r="AF1775" s="15">
        <v>1990</v>
      </c>
      <c r="AG1775" s="15">
        <v>1991</v>
      </c>
      <c r="AH1775" s="15">
        <v>1992</v>
      </c>
      <c r="AI1775" s="15">
        <v>1993</v>
      </c>
      <c r="AJ1775" s="15">
        <v>1994</v>
      </c>
      <c r="AK1775" s="15">
        <v>1995</v>
      </c>
      <c r="AL1775" s="15">
        <v>1996</v>
      </c>
      <c r="AM1775" s="15">
        <v>1997</v>
      </c>
      <c r="AN1775" s="15">
        <v>1998</v>
      </c>
      <c r="AO1775" s="15">
        <v>1999</v>
      </c>
      <c r="AP1775" s="15">
        <v>2000</v>
      </c>
      <c r="AQ1775" s="15">
        <v>2001</v>
      </c>
      <c r="AR1775" s="15">
        <v>2002</v>
      </c>
      <c r="AS1775" s="15">
        <v>2003</v>
      </c>
      <c r="AT1775" s="15">
        <v>2004</v>
      </c>
      <c r="AU1775" s="15">
        <v>2005</v>
      </c>
      <c r="AV1775" s="15">
        <v>2006</v>
      </c>
      <c r="AW1775" s="15">
        <v>2007</v>
      </c>
      <c r="AX1775" s="15">
        <v>2008</v>
      </c>
      <c r="AY1775" s="15">
        <v>2009</v>
      </c>
      <c r="AZ1775" s="15">
        <v>2010</v>
      </c>
      <c r="BA1775" s="15">
        <v>2011</v>
      </c>
      <c r="BB1775" s="15">
        <v>2012</v>
      </c>
      <c r="BC1775" s="15">
        <v>2013</v>
      </c>
      <c r="BD1775" s="15">
        <v>2014</v>
      </c>
      <c r="BE1775" s="15">
        <v>2015</v>
      </c>
      <c r="BF1775" s="15">
        <v>2016</v>
      </c>
      <c r="BG1775" s="15">
        <v>2017</v>
      </c>
      <c r="BH1775" s="15">
        <v>2018</v>
      </c>
      <c r="BI1775" s="15">
        <v>2019</v>
      </c>
      <c r="BJ1775" s="15">
        <v>2020</v>
      </c>
      <c r="BK1775" s="15">
        <v>2021</v>
      </c>
      <c r="BL1775" s="15">
        <v>2022</v>
      </c>
      <c r="BM1775" s="15">
        <v>2023</v>
      </c>
    </row>
    <row r="1776" spans="1:65" ht="15" customHeight="1" x14ac:dyDescent="0.25">
      <c r="A1776" s="15" t="s">
        <v>1260</v>
      </c>
      <c r="B1776" s="15"/>
      <c r="C1776" s="60"/>
      <c r="D1776" s="15" t="s">
        <v>2065</v>
      </c>
      <c r="E1776" s="47" t="s">
        <v>2543</v>
      </c>
      <c r="F1776" s="15"/>
      <c r="G1776" s="48"/>
      <c r="H1776" s="48"/>
      <c r="I1776">
        <f t="shared" si="204"/>
        <v>2008</v>
      </c>
      <c r="J1776">
        <f t="shared" si="205"/>
        <v>2023</v>
      </c>
      <c r="K1776" s="2" t="str">
        <f t="shared" si="206"/>
        <v>-</v>
      </c>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c r="AP1776" s="15"/>
      <c r="AQ1776" s="15"/>
      <c r="AR1776" s="15"/>
      <c r="AS1776" s="15"/>
      <c r="AT1776" s="15"/>
      <c r="AU1776" s="15"/>
      <c r="AV1776" s="15"/>
      <c r="AW1776" s="15"/>
      <c r="AX1776" s="15">
        <v>2008</v>
      </c>
      <c r="AY1776" s="15">
        <v>2009</v>
      </c>
      <c r="AZ1776" s="15">
        <v>2010</v>
      </c>
      <c r="BA1776" s="15">
        <v>2011</v>
      </c>
      <c r="BB1776" s="15">
        <v>2012</v>
      </c>
      <c r="BC1776" s="15">
        <v>2013</v>
      </c>
      <c r="BD1776" s="15">
        <v>2014</v>
      </c>
      <c r="BE1776" s="15">
        <v>2015</v>
      </c>
      <c r="BF1776" s="15">
        <v>2016</v>
      </c>
      <c r="BG1776" s="15">
        <v>2017</v>
      </c>
      <c r="BH1776" s="15">
        <v>2018</v>
      </c>
      <c r="BI1776" s="15">
        <v>2019</v>
      </c>
      <c r="BJ1776" s="15">
        <v>2020</v>
      </c>
      <c r="BK1776" s="15">
        <v>2021</v>
      </c>
      <c r="BL1776" s="15">
        <v>2022</v>
      </c>
      <c r="BM1776" s="15">
        <v>2023</v>
      </c>
    </row>
    <row r="1777" spans="1:65" ht="15" customHeight="1" x14ac:dyDescent="0.25">
      <c r="A1777" s="15" t="s">
        <v>1260</v>
      </c>
      <c r="B1777" s="15"/>
      <c r="C1777" s="60"/>
      <c r="D1777" s="15" t="s">
        <v>1999</v>
      </c>
      <c r="E1777" s="46" t="s">
        <v>2019</v>
      </c>
      <c r="F1777" s="15"/>
      <c r="G1777" s="48" t="s">
        <v>2019</v>
      </c>
      <c r="H1777" s="48"/>
      <c r="I1777">
        <f t="shared" si="204"/>
        <v>2000</v>
      </c>
      <c r="J1777">
        <f t="shared" si="205"/>
        <v>2023</v>
      </c>
      <c r="K1777" s="2" t="str">
        <f t="shared" si="206"/>
        <v>-</v>
      </c>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c r="AP1777" s="15">
        <v>2000</v>
      </c>
      <c r="AQ1777" s="15">
        <v>2001</v>
      </c>
      <c r="AR1777" s="15">
        <v>2002</v>
      </c>
      <c r="AS1777" s="15">
        <v>2003</v>
      </c>
      <c r="AT1777" s="15">
        <v>2004</v>
      </c>
      <c r="AU1777" s="15">
        <v>2005</v>
      </c>
      <c r="AV1777" s="15">
        <v>2006</v>
      </c>
      <c r="AW1777" s="15">
        <v>2007</v>
      </c>
      <c r="AX1777" s="15">
        <v>2008</v>
      </c>
      <c r="AY1777" s="15">
        <v>2009</v>
      </c>
      <c r="AZ1777" s="15">
        <v>2010</v>
      </c>
      <c r="BA1777" s="15">
        <v>2011</v>
      </c>
      <c r="BB1777" s="15">
        <v>2012</v>
      </c>
      <c r="BC1777" s="15">
        <v>2013</v>
      </c>
      <c r="BD1777" s="15">
        <v>2014</v>
      </c>
      <c r="BE1777" s="15">
        <v>2015</v>
      </c>
      <c r="BF1777" s="15">
        <v>2016</v>
      </c>
      <c r="BG1777" s="15">
        <v>2017</v>
      </c>
      <c r="BH1777" s="15">
        <v>2018</v>
      </c>
      <c r="BI1777" s="15">
        <v>2019</v>
      </c>
      <c r="BJ1777" s="15">
        <v>2020</v>
      </c>
      <c r="BK1777" s="15">
        <v>2021</v>
      </c>
      <c r="BL1777" s="15">
        <v>2022</v>
      </c>
      <c r="BM1777" s="15">
        <v>2023</v>
      </c>
    </row>
    <row r="1778" spans="1:65" ht="15" customHeight="1" x14ac:dyDescent="0.25">
      <c r="A1778" s="15" t="s">
        <v>1260</v>
      </c>
      <c r="B1778" s="15"/>
      <c r="C1778" s="60"/>
      <c r="D1778" s="15" t="s">
        <v>2000</v>
      </c>
      <c r="E1778" s="46" t="s">
        <v>2000</v>
      </c>
      <c r="F1778" s="15"/>
      <c r="G1778" s="48"/>
      <c r="H1778" s="48"/>
      <c r="I1778">
        <f t="shared" si="204"/>
        <v>2008</v>
      </c>
      <c r="J1778">
        <f t="shared" si="205"/>
        <v>2023</v>
      </c>
      <c r="K1778" s="2" t="str">
        <f t="shared" si="206"/>
        <v>-</v>
      </c>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c r="AP1778" s="15"/>
      <c r="AQ1778" s="15"/>
      <c r="AR1778" s="15"/>
      <c r="AS1778" s="15"/>
      <c r="AT1778" s="15"/>
      <c r="AU1778" s="15"/>
      <c r="AV1778" s="15"/>
      <c r="AW1778" s="15"/>
      <c r="AX1778" s="15">
        <v>2008</v>
      </c>
      <c r="AY1778" s="15">
        <v>2009</v>
      </c>
      <c r="AZ1778" s="15">
        <v>2010</v>
      </c>
      <c r="BA1778" s="15">
        <v>2011</v>
      </c>
      <c r="BB1778" s="15">
        <v>2012</v>
      </c>
      <c r="BC1778" s="15">
        <v>2013</v>
      </c>
      <c r="BD1778" s="15">
        <v>2014</v>
      </c>
      <c r="BE1778" s="15">
        <v>2015</v>
      </c>
      <c r="BF1778" s="15">
        <v>2016</v>
      </c>
      <c r="BG1778" s="15">
        <v>2017</v>
      </c>
      <c r="BH1778" s="15">
        <v>2018</v>
      </c>
      <c r="BI1778" s="15">
        <v>2019</v>
      </c>
      <c r="BJ1778" s="15">
        <v>2020</v>
      </c>
      <c r="BK1778" s="15">
        <v>2021</v>
      </c>
      <c r="BL1778" s="15">
        <v>2022</v>
      </c>
      <c r="BM1778" s="15">
        <v>2023</v>
      </c>
    </row>
    <row r="1779" spans="1:65" ht="15" customHeight="1" x14ac:dyDescent="0.25">
      <c r="A1779" s="15" t="s">
        <v>1260</v>
      </c>
      <c r="B1779" s="15"/>
      <c r="C1779" s="60"/>
      <c r="D1779" s="15" t="s">
        <v>201</v>
      </c>
      <c r="E1779" s="47" t="s">
        <v>202</v>
      </c>
      <c r="F1779" s="50"/>
      <c r="G1779" s="48"/>
      <c r="H1779" s="48"/>
      <c r="I1779">
        <f t="shared" si="204"/>
        <v>1980</v>
      </c>
      <c r="J1779">
        <f t="shared" si="205"/>
        <v>2007</v>
      </c>
      <c r="K1779" s="2" t="str">
        <f t="shared" si="206"/>
        <v>-</v>
      </c>
      <c r="L1779" s="15"/>
      <c r="M1779" s="15"/>
      <c r="N1779" s="15"/>
      <c r="O1779" s="15"/>
      <c r="P1779" s="15"/>
      <c r="Q1779" s="15"/>
      <c r="R1779" s="15"/>
      <c r="S1779" s="15"/>
      <c r="T1779" s="15"/>
      <c r="U1779" s="15"/>
      <c r="V1779" s="15">
        <v>1980</v>
      </c>
      <c r="W1779" s="15">
        <v>1981</v>
      </c>
      <c r="X1779" s="15">
        <v>1982</v>
      </c>
      <c r="Y1779" s="15">
        <v>1983</v>
      </c>
      <c r="Z1779" s="15">
        <v>1984</v>
      </c>
      <c r="AA1779" s="15">
        <v>1985</v>
      </c>
      <c r="AB1779" s="15">
        <v>1986</v>
      </c>
      <c r="AC1779" s="15">
        <v>1987</v>
      </c>
      <c r="AD1779" s="15">
        <v>1988</v>
      </c>
      <c r="AE1779" s="15">
        <v>1989</v>
      </c>
      <c r="AF1779" s="15">
        <v>1990</v>
      </c>
      <c r="AG1779" s="15">
        <v>1991</v>
      </c>
      <c r="AH1779" s="15">
        <v>1992</v>
      </c>
      <c r="AI1779" s="15">
        <v>1993</v>
      </c>
      <c r="AJ1779" s="15">
        <v>1994</v>
      </c>
      <c r="AK1779" s="15">
        <v>1995</v>
      </c>
      <c r="AL1779" s="15">
        <v>1996</v>
      </c>
      <c r="AM1779" s="15">
        <v>1997</v>
      </c>
      <c r="AN1779" s="15">
        <v>1998</v>
      </c>
      <c r="AO1779" s="15">
        <v>1999</v>
      </c>
      <c r="AP1779" s="15">
        <v>2000</v>
      </c>
      <c r="AQ1779" s="15">
        <v>2001</v>
      </c>
      <c r="AR1779" s="15">
        <v>2002</v>
      </c>
      <c r="AS1779" s="15">
        <v>2003</v>
      </c>
      <c r="AT1779" s="15">
        <v>2004</v>
      </c>
      <c r="AU1779" s="15">
        <v>2005</v>
      </c>
      <c r="AV1779" s="15">
        <v>2006</v>
      </c>
      <c r="AW1779" s="15">
        <v>2007</v>
      </c>
      <c r="AX1779" s="15"/>
      <c r="AY1779" s="15"/>
      <c r="AZ1779" s="15"/>
      <c r="BA1779" s="15"/>
      <c r="BB1779" s="15"/>
      <c r="BC1779" s="15"/>
      <c r="BD1779" s="15"/>
      <c r="BE1779" s="15"/>
      <c r="BF1779" s="15"/>
      <c r="BG1779" s="15"/>
      <c r="BH1779" s="15"/>
      <c r="BI1779" s="15"/>
      <c r="BJ1779" s="15"/>
    </row>
    <row r="1780" spans="1:65" ht="15" customHeight="1" x14ac:dyDescent="0.25">
      <c r="A1780" s="15" t="s">
        <v>1260</v>
      </c>
      <c r="B1780" s="15"/>
      <c r="C1780" s="60"/>
      <c r="D1780" s="15" t="s">
        <v>291</v>
      </c>
      <c r="E1780" s="46" t="s">
        <v>576</v>
      </c>
      <c r="F1780" s="15"/>
      <c r="G1780" s="48" t="s">
        <v>576</v>
      </c>
      <c r="H1780" s="48"/>
      <c r="I1780">
        <f t="shared" ref="I1780:I1803" si="207">MIN(L1780:BT1780)</f>
        <v>1995</v>
      </c>
      <c r="J1780">
        <f t="shared" ref="J1780:J1803" si="208">MAX(L1780:BT1780)</f>
        <v>2023</v>
      </c>
      <c r="K1780" s="2" t="str">
        <f t="shared" si="206"/>
        <v>-</v>
      </c>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v>1995</v>
      </c>
      <c r="AL1780" s="15">
        <v>1996</v>
      </c>
      <c r="AM1780" s="15">
        <v>1997</v>
      </c>
      <c r="AN1780" s="15">
        <v>1998</v>
      </c>
      <c r="AO1780" s="15">
        <v>1999</v>
      </c>
      <c r="AP1780" s="15">
        <v>2000</v>
      </c>
      <c r="AQ1780" s="15">
        <v>2001</v>
      </c>
      <c r="AR1780" s="15">
        <v>2002</v>
      </c>
      <c r="AS1780" s="15">
        <v>2003</v>
      </c>
      <c r="AT1780" s="15">
        <v>2004</v>
      </c>
      <c r="AU1780" s="15">
        <v>2005</v>
      </c>
      <c r="AV1780" s="15">
        <v>2006</v>
      </c>
      <c r="AW1780" s="15">
        <v>2007</v>
      </c>
      <c r="AX1780" s="15">
        <v>2008</v>
      </c>
      <c r="AY1780" s="15">
        <v>2009</v>
      </c>
      <c r="AZ1780" s="15">
        <v>2010</v>
      </c>
      <c r="BA1780" s="15">
        <v>2011</v>
      </c>
      <c r="BB1780" s="15">
        <v>2012</v>
      </c>
      <c r="BC1780" s="15">
        <v>2013</v>
      </c>
      <c r="BD1780" s="15">
        <v>2014</v>
      </c>
      <c r="BE1780" s="15">
        <v>2015</v>
      </c>
      <c r="BF1780" s="15">
        <v>2016</v>
      </c>
      <c r="BG1780" s="15">
        <v>2017</v>
      </c>
      <c r="BH1780" s="15">
        <v>2018</v>
      </c>
      <c r="BI1780" s="15">
        <v>2019</v>
      </c>
      <c r="BJ1780" s="15">
        <v>2020</v>
      </c>
      <c r="BK1780" s="15">
        <v>2021</v>
      </c>
      <c r="BL1780" s="15">
        <v>2022</v>
      </c>
      <c r="BM1780" s="15">
        <v>2023</v>
      </c>
    </row>
    <row r="1781" spans="1:65" ht="15" customHeight="1" x14ac:dyDescent="0.25">
      <c r="A1781" s="15" t="s">
        <v>1260</v>
      </c>
      <c r="B1781" s="15"/>
      <c r="C1781" s="60"/>
      <c r="D1781" t="s">
        <v>644</v>
      </c>
      <c r="E1781" s="45" t="s">
        <v>645</v>
      </c>
      <c r="F1781" s="50"/>
      <c r="G1781" s="45" t="s">
        <v>219</v>
      </c>
      <c r="H1781" s="45" t="s">
        <v>1335</v>
      </c>
      <c r="I1781">
        <f t="shared" si="207"/>
        <v>1980</v>
      </c>
      <c r="J1781">
        <f t="shared" si="208"/>
        <v>1993</v>
      </c>
      <c r="K1781" s="2" t="str">
        <f t="shared" si="206"/>
        <v>-</v>
      </c>
      <c r="L1781" s="15"/>
      <c r="M1781" s="15"/>
      <c r="N1781" s="15"/>
      <c r="O1781" s="15"/>
      <c r="P1781" s="15"/>
      <c r="Q1781" s="15"/>
      <c r="R1781" s="15"/>
      <c r="S1781" s="15"/>
      <c r="T1781" s="15"/>
      <c r="U1781" s="15"/>
      <c r="V1781">
        <v>1980</v>
      </c>
      <c r="W1781">
        <v>1981</v>
      </c>
      <c r="X1781">
        <v>1982</v>
      </c>
      <c r="Y1781">
        <v>1983</v>
      </c>
      <c r="Z1781">
        <v>1984</v>
      </c>
      <c r="AA1781">
        <v>1985</v>
      </c>
      <c r="AB1781">
        <v>1986</v>
      </c>
      <c r="AC1781">
        <v>1987</v>
      </c>
      <c r="AD1781">
        <v>1988</v>
      </c>
      <c r="AE1781">
        <v>1989</v>
      </c>
      <c r="AF1781">
        <v>1990</v>
      </c>
      <c r="AG1781">
        <v>1991</v>
      </c>
      <c r="AH1781">
        <v>1992</v>
      </c>
      <c r="AI1781">
        <v>1993</v>
      </c>
      <c r="BJ1781" s="15"/>
    </row>
    <row r="1782" spans="1:65" ht="15" customHeight="1" x14ac:dyDescent="0.25">
      <c r="A1782" s="15" t="s">
        <v>1260</v>
      </c>
      <c r="B1782" s="15"/>
      <c r="C1782" s="60"/>
      <c r="D1782" s="15" t="s">
        <v>2001</v>
      </c>
      <c r="E1782" s="46" t="s">
        <v>2001</v>
      </c>
      <c r="F1782" s="15"/>
      <c r="G1782" s="48"/>
      <c r="H1782" s="48"/>
      <c r="I1782">
        <f t="shared" si="207"/>
        <v>1990</v>
      </c>
      <c r="J1782">
        <f t="shared" si="208"/>
        <v>2023</v>
      </c>
      <c r="K1782" s="2" t="str">
        <f t="shared" si="206"/>
        <v>-</v>
      </c>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v>1990</v>
      </c>
      <c r="AG1782" s="15">
        <v>1991</v>
      </c>
      <c r="AH1782" s="15">
        <v>1992</v>
      </c>
      <c r="AI1782" s="15">
        <v>1993</v>
      </c>
      <c r="AJ1782" s="15">
        <v>1994</v>
      </c>
      <c r="AK1782" s="15">
        <v>1995</v>
      </c>
      <c r="AL1782" s="15">
        <v>1996</v>
      </c>
      <c r="AM1782" s="15">
        <v>1997</v>
      </c>
      <c r="AN1782" s="15">
        <v>1998</v>
      </c>
      <c r="AO1782" s="15">
        <v>1999</v>
      </c>
      <c r="AP1782" s="15">
        <v>2000</v>
      </c>
      <c r="AQ1782" s="15">
        <v>2001</v>
      </c>
      <c r="AR1782" s="15">
        <v>2002</v>
      </c>
      <c r="AS1782" s="15">
        <v>2003</v>
      </c>
      <c r="AT1782" s="15">
        <v>2004</v>
      </c>
      <c r="AU1782" s="15">
        <v>2005</v>
      </c>
      <c r="AV1782" s="15">
        <v>2006</v>
      </c>
      <c r="AW1782" s="15">
        <v>2007</v>
      </c>
      <c r="AX1782" s="15">
        <v>2008</v>
      </c>
      <c r="AY1782" s="15">
        <v>2009</v>
      </c>
      <c r="AZ1782" s="15">
        <v>2010</v>
      </c>
      <c r="BA1782" s="15">
        <v>2011</v>
      </c>
      <c r="BB1782" s="15">
        <v>2012</v>
      </c>
      <c r="BC1782" s="15">
        <v>2013</v>
      </c>
      <c r="BD1782" s="15">
        <v>2014</v>
      </c>
      <c r="BE1782" s="15">
        <v>2015</v>
      </c>
      <c r="BF1782" s="15">
        <v>2016</v>
      </c>
      <c r="BG1782" s="15">
        <v>2017</v>
      </c>
      <c r="BH1782" s="15">
        <v>2018</v>
      </c>
      <c r="BI1782" s="15">
        <v>2019</v>
      </c>
      <c r="BJ1782" s="15">
        <v>2020</v>
      </c>
      <c r="BK1782" s="15">
        <v>2021</v>
      </c>
      <c r="BL1782" s="15">
        <v>2022</v>
      </c>
      <c r="BM1782" s="15">
        <v>2023</v>
      </c>
    </row>
    <row r="1783" spans="1:65" ht="15" customHeight="1" x14ac:dyDescent="0.25">
      <c r="A1783" s="15" t="s">
        <v>1260</v>
      </c>
      <c r="B1783" s="15"/>
      <c r="C1783" s="60"/>
      <c r="D1783" s="15" t="s">
        <v>2002</v>
      </c>
      <c r="E1783" s="46" t="s">
        <v>2002</v>
      </c>
      <c r="F1783" s="15"/>
      <c r="G1783" s="48"/>
      <c r="H1783" s="48"/>
      <c r="I1783">
        <f t="shared" si="207"/>
        <v>1996</v>
      </c>
      <c r="J1783">
        <f t="shared" si="208"/>
        <v>2023</v>
      </c>
      <c r="K1783" s="2" t="str">
        <f t="shared" si="206"/>
        <v>-</v>
      </c>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v>1996</v>
      </c>
      <c r="AM1783" s="15">
        <v>1997</v>
      </c>
      <c r="AN1783" s="15">
        <v>1998</v>
      </c>
      <c r="AO1783" s="15">
        <v>1999</v>
      </c>
      <c r="AP1783" s="15">
        <v>2000</v>
      </c>
      <c r="AQ1783" s="15">
        <v>2001</v>
      </c>
      <c r="AR1783" s="15">
        <v>2002</v>
      </c>
      <c r="AS1783" s="15">
        <v>2003</v>
      </c>
      <c r="AT1783" s="15">
        <v>2004</v>
      </c>
      <c r="AU1783" s="15">
        <v>2005</v>
      </c>
      <c r="AV1783" s="15">
        <v>2006</v>
      </c>
      <c r="AW1783" s="15">
        <v>2007</v>
      </c>
      <c r="AX1783" s="15">
        <v>2008</v>
      </c>
      <c r="AY1783" s="15">
        <v>2009</v>
      </c>
      <c r="AZ1783" s="15">
        <v>2010</v>
      </c>
      <c r="BA1783" s="15">
        <v>2011</v>
      </c>
      <c r="BB1783" s="15">
        <v>2012</v>
      </c>
      <c r="BC1783" s="15">
        <v>2013</v>
      </c>
      <c r="BD1783" s="15">
        <v>2014</v>
      </c>
      <c r="BE1783" s="15">
        <v>2015</v>
      </c>
      <c r="BF1783" s="15">
        <v>2016</v>
      </c>
      <c r="BG1783" s="15">
        <v>2017</v>
      </c>
      <c r="BH1783" s="15">
        <v>2018</v>
      </c>
      <c r="BI1783" s="15">
        <v>2019</v>
      </c>
      <c r="BJ1783" s="15">
        <v>2020</v>
      </c>
      <c r="BK1783" s="15">
        <v>2021</v>
      </c>
      <c r="BL1783" s="15">
        <v>2022</v>
      </c>
      <c r="BM1783" s="15">
        <v>2023</v>
      </c>
    </row>
    <row r="1784" spans="1:65" ht="15" customHeight="1" x14ac:dyDescent="0.25">
      <c r="A1784" s="15" t="s">
        <v>1260</v>
      </c>
      <c r="B1784" s="15"/>
      <c r="C1784" s="60"/>
      <c r="D1784" t="s">
        <v>2544</v>
      </c>
      <c r="E1784" s="47" t="s">
        <v>2547</v>
      </c>
      <c r="F1784" s="15"/>
      <c r="G1784" s="48"/>
      <c r="H1784" s="48"/>
      <c r="I1784">
        <f t="shared" si="207"/>
        <v>1980</v>
      </c>
      <c r="J1784">
        <f t="shared" si="208"/>
        <v>2023</v>
      </c>
      <c r="K1784" s="2" t="str">
        <f t="shared" si="206"/>
        <v>-</v>
      </c>
      <c r="L1784" s="15"/>
      <c r="M1784" s="15"/>
      <c r="N1784" s="15"/>
      <c r="O1784" s="15"/>
      <c r="P1784" s="15"/>
      <c r="Q1784" s="15"/>
      <c r="R1784" s="15"/>
      <c r="S1784" s="15"/>
      <c r="T1784" s="15"/>
      <c r="U1784" s="15"/>
      <c r="V1784" s="15">
        <v>1980</v>
      </c>
      <c r="W1784" s="15">
        <v>1981</v>
      </c>
      <c r="X1784" s="15">
        <v>1982</v>
      </c>
      <c r="Y1784" s="15">
        <v>1983</v>
      </c>
      <c r="Z1784" s="15">
        <v>1984</v>
      </c>
      <c r="AA1784" s="15">
        <v>1985</v>
      </c>
      <c r="AB1784" s="15">
        <v>1986</v>
      </c>
      <c r="AC1784" s="15">
        <v>1987</v>
      </c>
      <c r="AD1784" s="15">
        <v>1988</v>
      </c>
      <c r="AE1784" s="15">
        <v>1989</v>
      </c>
      <c r="AF1784" s="15">
        <v>1990</v>
      </c>
      <c r="AG1784" s="15">
        <v>1991</v>
      </c>
      <c r="AH1784" s="15">
        <v>1992</v>
      </c>
      <c r="AI1784" s="15">
        <v>1993</v>
      </c>
      <c r="AJ1784" s="15">
        <v>1994</v>
      </c>
      <c r="AK1784" s="15">
        <v>1995</v>
      </c>
      <c r="AL1784" s="15">
        <v>1996</v>
      </c>
      <c r="AM1784" s="15">
        <v>1997</v>
      </c>
      <c r="AN1784" s="15">
        <v>1998</v>
      </c>
      <c r="AO1784" s="15">
        <v>1999</v>
      </c>
      <c r="AP1784" s="15">
        <v>2000</v>
      </c>
      <c r="AQ1784" s="15">
        <v>2001</v>
      </c>
      <c r="AR1784" s="15">
        <v>2002</v>
      </c>
      <c r="AS1784" s="15">
        <v>2003</v>
      </c>
      <c r="AT1784" s="15">
        <v>2004</v>
      </c>
      <c r="AU1784" s="15">
        <v>2005</v>
      </c>
      <c r="AV1784" s="15">
        <v>2006</v>
      </c>
      <c r="AW1784" s="15">
        <v>2007</v>
      </c>
      <c r="AX1784" s="15">
        <v>2008</v>
      </c>
      <c r="AY1784" s="15">
        <v>2009</v>
      </c>
      <c r="AZ1784" s="15">
        <v>2010</v>
      </c>
      <c r="BA1784" s="15">
        <v>2011</v>
      </c>
      <c r="BB1784" s="15">
        <v>2012</v>
      </c>
      <c r="BC1784" s="15">
        <v>2013</v>
      </c>
      <c r="BD1784" s="15">
        <v>2014</v>
      </c>
      <c r="BE1784" s="15">
        <v>2015</v>
      </c>
      <c r="BF1784" s="15">
        <v>2016</v>
      </c>
      <c r="BG1784" s="15">
        <v>2017</v>
      </c>
      <c r="BH1784" s="15">
        <v>2018</v>
      </c>
      <c r="BI1784" s="15">
        <v>2019</v>
      </c>
      <c r="BJ1784" s="15">
        <v>2020</v>
      </c>
      <c r="BK1784" s="15">
        <v>2021</v>
      </c>
      <c r="BL1784" s="15">
        <v>2022</v>
      </c>
      <c r="BM1784" s="15">
        <v>2023</v>
      </c>
    </row>
    <row r="1785" spans="1:65" ht="15" customHeight="1" x14ac:dyDescent="0.25">
      <c r="A1785" s="15" t="s">
        <v>1260</v>
      </c>
      <c r="B1785" s="15"/>
      <c r="C1785" s="60"/>
      <c r="D1785" s="15" t="s">
        <v>3782</v>
      </c>
      <c r="E1785" s="47" t="s">
        <v>3788</v>
      </c>
      <c r="F1785" s="15"/>
      <c r="G1785" s="48"/>
      <c r="H1785" s="48"/>
      <c r="I1785">
        <f t="shared" si="207"/>
        <v>2023</v>
      </c>
      <c r="J1785">
        <f t="shared" si="208"/>
        <v>2023</v>
      </c>
      <c r="K1785" s="2" t="str">
        <f t="shared" ref="K1785:K1803" si="209">IF(J1785-I1785+1-COUNTA(L1785:BT1785)=0, "-", "Yes")</f>
        <v>-</v>
      </c>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c r="AP1785" s="15"/>
      <c r="AQ1785" s="15"/>
      <c r="AR1785" s="15"/>
      <c r="AS1785" s="15"/>
      <c r="AT1785" s="15"/>
      <c r="AU1785" s="15"/>
      <c r="AV1785" s="15"/>
      <c r="AW1785" s="15"/>
      <c r="AX1785" s="15"/>
      <c r="AY1785" s="15"/>
      <c r="AZ1785" s="15"/>
      <c r="BA1785" s="15"/>
      <c r="BB1785" s="15"/>
      <c r="BC1785" s="15"/>
      <c r="BD1785" s="15"/>
      <c r="BE1785" s="15"/>
      <c r="BF1785" s="15"/>
      <c r="BG1785" s="15"/>
      <c r="BH1785" s="15"/>
      <c r="BI1785" s="15"/>
      <c r="BJ1785" s="15"/>
      <c r="BK1785" s="15"/>
      <c r="BL1785" s="15"/>
      <c r="BM1785" s="15">
        <v>2023</v>
      </c>
    </row>
    <row r="1786" spans="1:65" ht="15" customHeight="1" x14ac:dyDescent="0.25">
      <c r="A1786" s="15" t="s">
        <v>1260</v>
      </c>
      <c r="B1786" s="15"/>
      <c r="C1786" s="60"/>
      <c r="D1786" t="s">
        <v>2545</v>
      </c>
      <c r="E1786" s="46" t="s">
        <v>2547</v>
      </c>
      <c r="F1786" s="15"/>
      <c r="G1786" s="48"/>
      <c r="H1786" s="48"/>
      <c r="I1786">
        <f t="shared" si="207"/>
        <v>1980</v>
      </c>
      <c r="J1786">
        <f t="shared" si="208"/>
        <v>2023</v>
      </c>
      <c r="K1786" s="2" t="str">
        <f t="shared" si="209"/>
        <v>-</v>
      </c>
      <c r="L1786" s="15"/>
      <c r="M1786" s="15"/>
      <c r="N1786" s="15"/>
      <c r="O1786" s="15"/>
      <c r="P1786" s="15"/>
      <c r="Q1786" s="15"/>
      <c r="R1786" s="15"/>
      <c r="S1786" s="15"/>
      <c r="T1786" s="15"/>
      <c r="U1786" s="15"/>
      <c r="V1786" s="15">
        <v>1980</v>
      </c>
      <c r="W1786" s="15">
        <v>1981</v>
      </c>
      <c r="X1786" s="15">
        <v>1982</v>
      </c>
      <c r="Y1786" s="15">
        <v>1983</v>
      </c>
      <c r="Z1786" s="15">
        <v>1984</v>
      </c>
      <c r="AA1786" s="15">
        <v>1985</v>
      </c>
      <c r="AB1786" s="15">
        <v>1986</v>
      </c>
      <c r="AC1786" s="15">
        <v>1987</v>
      </c>
      <c r="AD1786" s="15">
        <v>1988</v>
      </c>
      <c r="AE1786" s="15">
        <v>1989</v>
      </c>
      <c r="AF1786" s="15">
        <v>1990</v>
      </c>
      <c r="AG1786" s="15">
        <v>1991</v>
      </c>
      <c r="AH1786" s="15">
        <v>1992</v>
      </c>
      <c r="AI1786" s="15">
        <v>1993</v>
      </c>
      <c r="AJ1786" s="15">
        <v>1994</v>
      </c>
      <c r="AK1786" s="15">
        <v>1995</v>
      </c>
      <c r="AL1786" s="15">
        <v>1996</v>
      </c>
      <c r="AM1786" s="15">
        <v>1997</v>
      </c>
      <c r="AN1786" s="15">
        <v>1998</v>
      </c>
      <c r="AO1786" s="15">
        <v>1999</v>
      </c>
      <c r="AP1786" s="15">
        <v>2000</v>
      </c>
      <c r="AQ1786" s="15">
        <v>2001</v>
      </c>
      <c r="AR1786" s="15">
        <v>2002</v>
      </c>
      <c r="AS1786" s="15">
        <v>2003</v>
      </c>
      <c r="AT1786" s="15">
        <v>2004</v>
      </c>
      <c r="AU1786" s="15">
        <v>2005</v>
      </c>
      <c r="AV1786" s="15">
        <v>2006</v>
      </c>
      <c r="AW1786" s="15">
        <v>2007</v>
      </c>
      <c r="AX1786" s="15">
        <v>2008</v>
      </c>
      <c r="AY1786" s="15">
        <v>2009</v>
      </c>
      <c r="AZ1786" s="15">
        <v>2010</v>
      </c>
      <c r="BA1786" s="15">
        <v>2011</v>
      </c>
      <c r="BB1786" s="15">
        <v>2012</v>
      </c>
      <c r="BC1786" s="15">
        <v>2013</v>
      </c>
      <c r="BD1786" s="15">
        <v>2014</v>
      </c>
      <c r="BE1786" s="15">
        <v>2015</v>
      </c>
      <c r="BF1786" s="15">
        <v>2016</v>
      </c>
      <c r="BG1786" s="15">
        <v>2017</v>
      </c>
      <c r="BH1786" s="15">
        <v>2018</v>
      </c>
      <c r="BI1786" s="15">
        <v>2019</v>
      </c>
      <c r="BJ1786" s="15">
        <v>2020</v>
      </c>
      <c r="BK1786" s="15">
        <v>2021</v>
      </c>
      <c r="BL1786" s="15">
        <v>2022</v>
      </c>
      <c r="BM1786" s="15">
        <v>2023</v>
      </c>
    </row>
    <row r="1787" spans="1:65" ht="15" customHeight="1" x14ac:dyDescent="0.25">
      <c r="A1787" s="15" t="s">
        <v>1260</v>
      </c>
      <c r="B1787" s="15"/>
      <c r="C1787" s="60"/>
      <c r="D1787" s="15" t="s">
        <v>2546</v>
      </c>
      <c r="E1787" s="46" t="s">
        <v>2548</v>
      </c>
      <c r="F1787" s="15"/>
      <c r="G1787" s="48"/>
      <c r="H1787" s="48"/>
      <c r="I1787">
        <f t="shared" si="207"/>
        <v>1980</v>
      </c>
      <c r="J1787">
        <f t="shared" si="208"/>
        <v>2023</v>
      </c>
      <c r="K1787" s="2" t="str">
        <f t="shared" si="209"/>
        <v>-</v>
      </c>
      <c r="L1787" s="15"/>
      <c r="M1787" s="15"/>
      <c r="N1787" s="15"/>
      <c r="O1787" s="15"/>
      <c r="P1787" s="15"/>
      <c r="Q1787" s="15"/>
      <c r="R1787" s="15"/>
      <c r="S1787" s="15"/>
      <c r="T1787" s="15"/>
      <c r="U1787" s="15"/>
      <c r="V1787" s="15">
        <v>1980</v>
      </c>
      <c r="W1787" s="15">
        <v>1981</v>
      </c>
      <c r="X1787" s="15">
        <v>1982</v>
      </c>
      <c r="Y1787" s="15">
        <v>1983</v>
      </c>
      <c r="Z1787" s="15">
        <v>1984</v>
      </c>
      <c r="AA1787" s="15">
        <v>1985</v>
      </c>
      <c r="AB1787" s="15">
        <v>1986</v>
      </c>
      <c r="AC1787" s="15">
        <v>1987</v>
      </c>
      <c r="AD1787" s="15">
        <v>1988</v>
      </c>
      <c r="AE1787" s="15">
        <v>1989</v>
      </c>
      <c r="AF1787" s="15">
        <v>1990</v>
      </c>
      <c r="AG1787" s="15">
        <v>1991</v>
      </c>
      <c r="AH1787" s="15">
        <v>1992</v>
      </c>
      <c r="AI1787" s="15">
        <v>1993</v>
      </c>
      <c r="AJ1787" s="15">
        <v>1994</v>
      </c>
      <c r="AK1787" s="15">
        <v>1995</v>
      </c>
      <c r="AL1787" s="15">
        <v>1996</v>
      </c>
      <c r="AM1787" s="15">
        <v>1997</v>
      </c>
      <c r="AN1787" s="15">
        <v>1998</v>
      </c>
      <c r="AO1787" s="15">
        <v>1999</v>
      </c>
      <c r="AP1787" s="15">
        <v>2000</v>
      </c>
      <c r="AQ1787" s="15">
        <v>2001</v>
      </c>
      <c r="AR1787" s="15">
        <v>2002</v>
      </c>
      <c r="AS1787" s="15">
        <v>2003</v>
      </c>
      <c r="AT1787" s="15">
        <v>2004</v>
      </c>
      <c r="AU1787" s="15">
        <v>2005</v>
      </c>
      <c r="AV1787" s="15">
        <v>2006</v>
      </c>
      <c r="AW1787" s="15">
        <v>2007</v>
      </c>
      <c r="AX1787" s="15">
        <v>2008</v>
      </c>
      <c r="AY1787" s="15">
        <v>2009</v>
      </c>
      <c r="AZ1787" s="15">
        <v>2010</v>
      </c>
      <c r="BA1787" s="15">
        <v>2011</v>
      </c>
      <c r="BB1787" s="15">
        <v>2012</v>
      </c>
      <c r="BC1787" s="15">
        <v>2013</v>
      </c>
      <c r="BD1787" s="15">
        <v>2014</v>
      </c>
      <c r="BE1787" s="15">
        <v>2015</v>
      </c>
      <c r="BF1787" s="15">
        <v>2016</v>
      </c>
      <c r="BG1787" s="15">
        <v>2017</v>
      </c>
      <c r="BH1787" s="15">
        <v>2018</v>
      </c>
      <c r="BI1787" s="15">
        <v>2019</v>
      </c>
      <c r="BJ1787" s="15">
        <v>2020</v>
      </c>
      <c r="BK1787" s="15">
        <v>2021</v>
      </c>
      <c r="BL1787" s="15">
        <v>2022</v>
      </c>
      <c r="BM1787" s="15">
        <v>2023</v>
      </c>
    </row>
    <row r="1788" spans="1:65" ht="15" customHeight="1" x14ac:dyDescent="0.25">
      <c r="A1788" s="15" t="s">
        <v>1260</v>
      </c>
      <c r="B1788" s="15"/>
      <c r="C1788" s="60"/>
      <c r="D1788" s="15" t="s">
        <v>1488</v>
      </c>
      <c r="E1788" s="46" t="s">
        <v>2549</v>
      </c>
      <c r="F1788" s="50"/>
      <c r="G1788" s="48"/>
      <c r="H1788" s="48"/>
      <c r="I1788">
        <f t="shared" si="207"/>
        <v>1980</v>
      </c>
      <c r="J1788">
        <f t="shared" si="208"/>
        <v>1992</v>
      </c>
      <c r="K1788" s="2" t="str">
        <f t="shared" si="209"/>
        <v>-</v>
      </c>
      <c r="L1788" s="15"/>
      <c r="M1788" s="15"/>
      <c r="N1788" s="15"/>
      <c r="O1788" s="15"/>
      <c r="P1788" s="15"/>
      <c r="Q1788" s="15"/>
      <c r="R1788" s="15"/>
      <c r="S1788" s="15"/>
      <c r="T1788" s="15"/>
      <c r="U1788" s="15"/>
      <c r="V1788">
        <v>1980</v>
      </c>
      <c r="W1788">
        <v>1981</v>
      </c>
      <c r="X1788">
        <v>1982</v>
      </c>
      <c r="Y1788">
        <v>1983</v>
      </c>
      <c r="Z1788">
        <v>1984</v>
      </c>
      <c r="AA1788">
        <v>1985</v>
      </c>
      <c r="AB1788">
        <v>1986</v>
      </c>
      <c r="AC1788">
        <v>1987</v>
      </c>
      <c r="AD1788">
        <v>1988</v>
      </c>
      <c r="AE1788">
        <v>1989</v>
      </c>
      <c r="AF1788">
        <v>1990</v>
      </c>
      <c r="AG1788">
        <v>1991</v>
      </c>
      <c r="AH1788">
        <v>1992</v>
      </c>
      <c r="AI1788" s="15"/>
      <c r="AJ1788" s="15"/>
      <c r="AK1788" s="15"/>
      <c r="AL1788" s="15"/>
      <c r="AM1788" s="15"/>
      <c r="AN1788" s="15"/>
      <c r="AO1788" s="15"/>
      <c r="AP1788" s="15"/>
      <c r="AQ1788" s="15"/>
      <c r="AR1788" s="15"/>
      <c r="AS1788" s="15"/>
      <c r="AT1788" s="15"/>
      <c r="AU1788" s="15"/>
      <c r="AV1788" s="15"/>
      <c r="AW1788" s="15"/>
      <c r="AX1788" s="15"/>
      <c r="AY1788" s="15"/>
      <c r="AZ1788" s="15"/>
      <c r="BA1788" s="15"/>
      <c r="BB1788" s="15"/>
      <c r="BC1788" s="15"/>
      <c r="BD1788" s="15"/>
      <c r="BE1788" s="15"/>
      <c r="BF1788" s="15"/>
      <c r="BG1788" s="15"/>
      <c r="BH1788" s="15"/>
      <c r="BI1788" s="15"/>
      <c r="BJ1788" s="15"/>
    </row>
    <row r="1789" spans="1:65" ht="15" customHeight="1" x14ac:dyDescent="0.25">
      <c r="A1789" s="15" t="s">
        <v>1260</v>
      </c>
      <c r="B1789" s="15"/>
      <c r="C1789" s="60"/>
      <c r="D1789" t="s">
        <v>646</v>
      </c>
      <c r="E1789" s="45" t="s">
        <v>152</v>
      </c>
      <c r="F1789" s="50"/>
      <c r="G1789" s="45" t="s">
        <v>1364</v>
      </c>
      <c r="H1789" s="45" t="s">
        <v>1337</v>
      </c>
      <c r="I1789">
        <f t="shared" si="207"/>
        <v>1992</v>
      </c>
      <c r="J1789">
        <f t="shared" si="208"/>
        <v>2007</v>
      </c>
      <c r="K1789" s="2" t="str">
        <f t="shared" si="209"/>
        <v>-</v>
      </c>
      <c r="L1789" s="15"/>
      <c r="M1789" s="15"/>
      <c r="N1789" s="15"/>
      <c r="O1789" s="15"/>
      <c r="P1789" s="15"/>
      <c r="Q1789" s="15"/>
      <c r="R1789" s="15"/>
      <c r="S1789" s="15"/>
      <c r="AH1789">
        <v>1992</v>
      </c>
      <c r="AI1789">
        <v>1993</v>
      </c>
      <c r="AJ1789">
        <v>1994</v>
      </c>
      <c r="AK1789">
        <v>1995</v>
      </c>
      <c r="AL1789">
        <v>1996</v>
      </c>
      <c r="AM1789">
        <v>1997</v>
      </c>
      <c r="AN1789">
        <v>1998</v>
      </c>
      <c r="AO1789">
        <v>1999</v>
      </c>
      <c r="AP1789">
        <v>2000</v>
      </c>
      <c r="AQ1789">
        <v>2001</v>
      </c>
      <c r="AR1789">
        <v>2002</v>
      </c>
      <c r="AS1789">
        <v>2003</v>
      </c>
      <c r="AT1789">
        <v>2004</v>
      </c>
      <c r="AU1789">
        <v>2005</v>
      </c>
      <c r="AV1789">
        <v>2006</v>
      </c>
      <c r="AW1789">
        <v>2007</v>
      </c>
      <c r="BJ1789" s="15"/>
    </row>
    <row r="1790" spans="1:65" ht="15" customHeight="1" x14ac:dyDescent="0.25">
      <c r="A1790" s="15" t="s">
        <v>1260</v>
      </c>
      <c r="B1790" s="15"/>
      <c r="C1790" s="60"/>
      <c r="D1790" s="15" t="s">
        <v>2003</v>
      </c>
      <c r="E1790" s="46" t="s">
        <v>2552</v>
      </c>
      <c r="F1790" s="15"/>
      <c r="G1790" s="48"/>
      <c r="H1790" s="48"/>
      <c r="I1790">
        <f t="shared" si="207"/>
        <v>2008</v>
      </c>
      <c r="J1790">
        <f t="shared" si="208"/>
        <v>2023</v>
      </c>
      <c r="K1790" s="2" t="str">
        <f t="shared" si="209"/>
        <v>-</v>
      </c>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c r="AP1790" s="15"/>
      <c r="AQ1790" s="15"/>
      <c r="AR1790" s="15"/>
      <c r="AS1790" s="15"/>
      <c r="AT1790" s="15"/>
      <c r="AU1790" s="15"/>
      <c r="AV1790" s="15"/>
      <c r="AW1790" s="15"/>
      <c r="AX1790" s="15">
        <v>2008</v>
      </c>
      <c r="AY1790" s="15">
        <v>2009</v>
      </c>
      <c r="AZ1790" s="15">
        <v>2010</v>
      </c>
      <c r="BA1790" s="15">
        <v>2011</v>
      </c>
      <c r="BB1790" s="15">
        <v>2012</v>
      </c>
      <c r="BC1790" s="15">
        <v>2013</v>
      </c>
      <c r="BD1790" s="15">
        <v>2014</v>
      </c>
      <c r="BE1790" s="15">
        <v>2015</v>
      </c>
      <c r="BF1790" s="15">
        <v>2016</v>
      </c>
      <c r="BG1790" s="15">
        <v>2017</v>
      </c>
      <c r="BH1790" s="15">
        <v>2018</v>
      </c>
      <c r="BI1790" s="15">
        <v>2019</v>
      </c>
      <c r="BJ1790" s="15">
        <v>2020</v>
      </c>
      <c r="BK1790" s="15">
        <v>2021</v>
      </c>
      <c r="BL1790" s="15">
        <v>2022</v>
      </c>
      <c r="BM1790" s="15">
        <v>2023</v>
      </c>
    </row>
    <row r="1791" spans="1:65" ht="15" customHeight="1" x14ac:dyDescent="0.25">
      <c r="A1791" s="15" t="s">
        <v>1260</v>
      </c>
      <c r="B1791" s="15"/>
      <c r="C1791" s="60"/>
      <c r="D1791" s="15" t="s">
        <v>2550</v>
      </c>
      <c r="E1791" s="46" t="s">
        <v>2551</v>
      </c>
      <c r="F1791" s="15"/>
      <c r="G1791" s="48"/>
      <c r="H1791" s="48"/>
      <c r="I1791">
        <f t="shared" si="207"/>
        <v>2008</v>
      </c>
      <c r="J1791">
        <f t="shared" si="208"/>
        <v>2023</v>
      </c>
      <c r="K1791" s="2" t="str">
        <f t="shared" si="209"/>
        <v>-</v>
      </c>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c r="AP1791" s="15"/>
      <c r="AQ1791" s="15"/>
      <c r="AR1791" s="15"/>
      <c r="AS1791" s="15"/>
      <c r="AT1791" s="15"/>
      <c r="AU1791" s="15"/>
      <c r="AV1791" s="15"/>
      <c r="AW1791" s="15"/>
      <c r="AX1791" s="15">
        <v>2008</v>
      </c>
      <c r="AY1791" s="15">
        <v>2009</v>
      </c>
      <c r="AZ1791" s="15">
        <v>2010</v>
      </c>
      <c r="BA1791" s="15">
        <v>2011</v>
      </c>
      <c r="BB1791" s="15">
        <v>2012</v>
      </c>
      <c r="BC1791" s="15">
        <v>2013</v>
      </c>
      <c r="BD1791" s="15">
        <v>2014</v>
      </c>
      <c r="BE1791" s="15">
        <v>2015</v>
      </c>
      <c r="BF1791" s="15">
        <v>2016</v>
      </c>
      <c r="BG1791" s="15">
        <v>2017</v>
      </c>
      <c r="BH1791" s="15">
        <v>2018</v>
      </c>
      <c r="BI1791" s="15">
        <v>2019</v>
      </c>
      <c r="BJ1791" s="15">
        <v>2020</v>
      </c>
      <c r="BK1791" s="15">
        <v>2021</v>
      </c>
      <c r="BL1791" s="15">
        <v>2022</v>
      </c>
      <c r="BM1791" s="15">
        <v>2023</v>
      </c>
    </row>
    <row r="1792" spans="1:65" ht="15" customHeight="1" x14ac:dyDescent="0.25">
      <c r="A1792" s="15" t="s">
        <v>1260</v>
      </c>
      <c r="B1792" s="15"/>
      <c r="C1792" s="60"/>
      <c r="D1792" s="15" t="s">
        <v>763</v>
      </c>
      <c r="E1792" s="46" t="s">
        <v>764</v>
      </c>
      <c r="F1792" s="15"/>
      <c r="G1792" s="48" t="s">
        <v>764</v>
      </c>
      <c r="H1792" s="48"/>
      <c r="I1792">
        <f t="shared" si="207"/>
        <v>2008</v>
      </c>
      <c r="J1792">
        <f t="shared" si="208"/>
        <v>2023</v>
      </c>
      <c r="K1792" s="2" t="str">
        <f t="shared" si="209"/>
        <v>-</v>
      </c>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c r="AP1792" s="15"/>
      <c r="AQ1792" s="15"/>
      <c r="AR1792" s="15"/>
      <c r="AS1792" s="15"/>
      <c r="AT1792" s="15"/>
      <c r="AU1792" s="15"/>
      <c r="AV1792" s="15"/>
      <c r="AW1792" s="15"/>
      <c r="AX1792" s="15">
        <v>2008</v>
      </c>
      <c r="AY1792" s="15">
        <v>2009</v>
      </c>
      <c r="AZ1792" s="15">
        <v>2010</v>
      </c>
      <c r="BA1792" s="15">
        <v>2011</v>
      </c>
      <c r="BB1792" s="15">
        <v>2012</v>
      </c>
      <c r="BC1792" s="15">
        <v>2013</v>
      </c>
      <c r="BD1792" s="15">
        <v>2014</v>
      </c>
      <c r="BE1792" s="15">
        <v>2015</v>
      </c>
      <c r="BF1792" s="15">
        <v>2016</v>
      </c>
      <c r="BG1792" s="15">
        <v>2017</v>
      </c>
      <c r="BH1792" s="15">
        <v>2018</v>
      </c>
      <c r="BI1792" s="15">
        <v>2019</v>
      </c>
      <c r="BJ1792" s="15">
        <v>2020</v>
      </c>
      <c r="BK1792" s="15">
        <v>2021</v>
      </c>
      <c r="BL1792" s="15">
        <v>2022</v>
      </c>
      <c r="BM1792" s="15">
        <v>2023</v>
      </c>
    </row>
    <row r="1793" spans="1:65" ht="15" customHeight="1" x14ac:dyDescent="0.25">
      <c r="A1793" s="15" t="s">
        <v>1260</v>
      </c>
      <c r="B1793" s="15"/>
      <c r="C1793" s="60"/>
      <c r="D1793" s="15" t="s">
        <v>765</v>
      </c>
      <c r="E1793" s="46" t="s">
        <v>766</v>
      </c>
      <c r="F1793" s="15"/>
      <c r="G1793" s="48" t="s">
        <v>766</v>
      </c>
      <c r="H1793" s="48"/>
      <c r="I1793">
        <f t="shared" si="207"/>
        <v>2008</v>
      </c>
      <c r="J1793">
        <f t="shared" si="208"/>
        <v>2023</v>
      </c>
      <c r="K1793" s="2" t="str">
        <f t="shared" si="209"/>
        <v>-</v>
      </c>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c r="AP1793" s="15"/>
      <c r="AQ1793" s="15"/>
      <c r="AR1793" s="15"/>
      <c r="AS1793" s="15"/>
      <c r="AT1793" s="15"/>
      <c r="AU1793" s="15"/>
      <c r="AV1793" s="15"/>
      <c r="AW1793" s="15"/>
      <c r="AX1793" s="15">
        <v>2008</v>
      </c>
      <c r="AY1793" s="15">
        <v>2009</v>
      </c>
      <c r="AZ1793" s="15">
        <v>2010</v>
      </c>
      <c r="BA1793" s="15">
        <v>2011</v>
      </c>
      <c r="BB1793" s="15">
        <v>2012</v>
      </c>
      <c r="BC1793" s="15">
        <v>2013</v>
      </c>
      <c r="BD1793" s="15">
        <v>2014</v>
      </c>
      <c r="BE1793" s="15">
        <v>2015</v>
      </c>
      <c r="BF1793" s="15">
        <v>2016</v>
      </c>
      <c r="BG1793" s="15">
        <v>2017</v>
      </c>
      <c r="BH1793" s="15">
        <v>2018</v>
      </c>
      <c r="BI1793" s="15">
        <v>2019</v>
      </c>
      <c r="BJ1793" s="15">
        <v>2020</v>
      </c>
      <c r="BK1793" s="15">
        <v>2021</v>
      </c>
      <c r="BL1793" s="15">
        <v>2022</v>
      </c>
      <c r="BM1793" s="15">
        <v>2023</v>
      </c>
    </row>
    <row r="1794" spans="1:65" ht="15" customHeight="1" x14ac:dyDescent="0.25">
      <c r="A1794" s="15" t="s">
        <v>1260</v>
      </c>
      <c r="B1794" s="15"/>
      <c r="C1794" s="60"/>
      <c r="D1794" s="15" t="s">
        <v>151</v>
      </c>
      <c r="E1794" s="46" t="s">
        <v>1074</v>
      </c>
      <c r="F1794" s="38"/>
      <c r="G1794" s="48" t="s">
        <v>1074</v>
      </c>
      <c r="H1794" s="48"/>
      <c r="I1794">
        <f t="shared" si="207"/>
        <v>2008</v>
      </c>
      <c r="J1794">
        <f t="shared" si="208"/>
        <v>2023</v>
      </c>
      <c r="K1794" s="2" t="str">
        <f t="shared" si="209"/>
        <v>-</v>
      </c>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c r="AP1794" s="15"/>
      <c r="AQ1794" s="15"/>
      <c r="AR1794" s="15"/>
      <c r="AS1794" s="15"/>
      <c r="AT1794" s="15"/>
      <c r="AU1794" s="15"/>
      <c r="AV1794" s="15"/>
      <c r="AW1794" s="15"/>
      <c r="AX1794" s="15">
        <v>2008</v>
      </c>
      <c r="AY1794" s="15">
        <v>2009</v>
      </c>
      <c r="AZ1794" s="15">
        <v>2010</v>
      </c>
      <c r="BA1794" s="15">
        <v>2011</v>
      </c>
      <c r="BB1794" s="15">
        <v>2012</v>
      </c>
      <c r="BC1794" s="15">
        <v>2013</v>
      </c>
      <c r="BD1794" s="15">
        <v>2014</v>
      </c>
      <c r="BE1794" s="15">
        <v>2015</v>
      </c>
      <c r="BF1794" s="15">
        <v>2016</v>
      </c>
      <c r="BG1794" s="15">
        <v>2017</v>
      </c>
      <c r="BH1794" s="15">
        <v>2018</v>
      </c>
      <c r="BI1794" s="15">
        <v>2019</v>
      </c>
      <c r="BJ1794" s="15">
        <v>2020</v>
      </c>
      <c r="BK1794" s="15">
        <v>2021</v>
      </c>
      <c r="BL1794" s="15">
        <v>2022</v>
      </c>
      <c r="BM1794" s="15">
        <v>2023</v>
      </c>
    </row>
    <row r="1795" spans="1:65" ht="15" customHeight="1" x14ac:dyDescent="0.25">
      <c r="A1795" s="15" t="s">
        <v>1260</v>
      </c>
      <c r="B1795" s="15"/>
      <c r="C1795" s="60"/>
      <c r="D1795" s="15" t="s">
        <v>3783</v>
      </c>
      <c r="E1795" s="46" t="s">
        <v>3789</v>
      </c>
      <c r="F1795" s="38"/>
      <c r="G1795" s="48"/>
      <c r="H1795" s="48"/>
      <c r="I1795">
        <f t="shared" si="207"/>
        <v>2023</v>
      </c>
      <c r="J1795">
        <f t="shared" si="208"/>
        <v>2023</v>
      </c>
      <c r="K1795" s="2" t="str">
        <f t="shared" si="209"/>
        <v>-</v>
      </c>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c r="AP1795" s="15"/>
      <c r="AQ1795" s="15"/>
      <c r="AR1795" s="15"/>
      <c r="AS1795" s="15"/>
      <c r="AT1795" s="15"/>
      <c r="AU1795" s="15"/>
      <c r="AV1795" s="15"/>
      <c r="AW1795" s="15"/>
      <c r="AX1795" s="15"/>
      <c r="AY1795" s="15"/>
      <c r="AZ1795" s="15"/>
      <c r="BA1795" s="15"/>
      <c r="BB1795" s="15"/>
      <c r="BC1795" s="15"/>
      <c r="BD1795" s="15"/>
      <c r="BE1795" s="15"/>
      <c r="BF1795" s="15"/>
      <c r="BG1795" s="15"/>
      <c r="BH1795" s="15"/>
      <c r="BI1795" s="15"/>
      <c r="BJ1795" s="15"/>
      <c r="BK1795" s="15"/>
      <c r="BL1795" s="15"/>
      <c r="BM1795" s="15">
        <v>2023</v>
      </c>
    </row>
    <row r="1796" spans="1:65" ht="15" customHeight="1" x14ac:dyDescent="0.25">
      <c r="A1796" s="15" t="s">
        <v>1260</v>
      </c>
      <c r="B1796" s="15"/>
      <c r="C1796" s="60"/>
      <c r="D1796" s="15" t="s">
        <v>2004</v>
      </c>
      <c r="E1796" s="46" t="s">
        <v>2004</v>
      </c>
      <c r="F1796" s="15"/>
      <c r="G1796" s="48"/>
      <c r="H1796" s="48"/>
      <c r="I1796">
        <f t="shared" si="207"/>
        <v>2008</v>
      </c>
      <c r="J1796">
        <f t="shared" si="208"/>
        <v>2023</v>
      </c>
      <c r="K1796" s="2" t="str">
        <f t="shared" si="209"/>
        <v>-</v>
      </c>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c r="AP1796" s="15"/>
      <c r="AQ1796" s="15"/>
      <c r="AR1796" s="15"/>
      <c r="AS1796" s="15"/>
      <c r="AT1796" s="15"/>
      <c r="AU1796" s="15"/>
      <c r="AV1796" s="15"/>
      <c r="AW1796" s="15"/>
      <c r="AX1796" s="15">
        <v>2008</v>
      </c>
      <c r="AY1796" s="15">
        <v>2009</v>
      </c>
      <c r="AZ1796" s="15">
        <v>2010</v>
      </c>
      <c r="BA1796" s="15">
        <v>2011</v>
      </c>
      <c r="BB1796" s="15">
        <v>2012</v>
      </c>
      <c r="BC1796" s="15">
        <v>2013</v>
      </c>
      <c r="BD1796" s="15">
        <v>2014</v>
      </c>
      <c r="BE1796" s="15">
        <v>2015</v>
      </c>
      <c r="BF1796" s="15">
        <v>2016</v>
      </c>
      <c r="BG1796" s="15">
        <v>2017</v>
      </c>
      <c r="BH1796" s="15">
        <v>2018</v>
      </c>
      <c r="BI1796" s="15">
        <v>2019</v>
      </c>
      <c r="BJ1796" s="15">
        <v>2020</v>
      </c>
      <c r="BK1796" s="15">
        <v>2021</v>
      </c>
      <c r="BL1796" s="15">
        <v>2022</v>
      </c>
      <c r="BM1796" s="15">
        <v>2023</v>
      </c>
    </row>
    <row r="1797" spans="1:65" ht="15" customHeight="1" x14ac:dyDescent="0.25">
      <c r="A1797" s="15" t="s">
        <v>1260</v>
      </c>
      <c r="B1797" s="15"/>
      <c r="C1797" s="60"/>
      <c r="D1797" s="15" t="s">
        <v>2005</v>
      </c>
      <c r="E1797" s="46" t="s">
        <v>2005</v>
      </c>
      <c r="F1797" s="15"/>
      <c r="G1797" s="48"/>
      <c r="H1797" s="48"/>
      <c r="I1797">
        <f t="shared" si="207"/>
        <v>2008</v>
      </c>
      <c r="J1797">
        <f t="shared" si="208"/>
        <v>2023</v>
      </c>
      <c r="K1797" s="2" t="str">
        <f t="shared" si="209"/>
        <v>-</v>
      </c>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c r="AP1797" s="15"/>
      <c r="AQ1797" s="15"/>
      <c r="AR1797" s="15"/>
      <c r="AS1797" s="15"/>
      <c r="AT1797" s="15"/>
      <c r="AU1797" s="15"/>
      <c r="AV1797" s="15"/>
      <c r="AW1797" s="15"/>
      <c r="AX1797" s="15">
        <v>2008</v>
      </c>
      <c r="AY1797" s="15">
        <v>2009</v>
      </c>
      <c r="AZ1797" s="15">
        <v>2010</v>
      </c>
      <c r="BA1797" s="15">
        <v>2011</v>
      </c>
      <c r="BB1797" s="15">
        <v>2012</v>
      </c>
      <c r="BC1797" s="15">
        <v>2013</v>
      </c>
      <c r="BD1797" s="15">
        <v>2014</v>
      </c>
      <c r="BE1797" s="15">
        <v>2015</v>
      </c>
      <c r="BF1797" s="15">
        <v>2016</v>
      </c>
      <c r="BG1797" s="15">
        <v>2017</v>
      </c>
      <c r="BH1797" s="15">
        <v>2018</v>
      </c>
      <c r="BI1797" s="15">
        <v>2019</v>
      </c>
      <c r="BJ1797" s="15">
        <v>2020</v>
      </c>
      <c r="BK1797" s="15">
        <v>2021</v>
      </c>
      <c r="BL1797" s="15">
        <v>2022</v>
      </c>
      <c r="BM1797" s="15">
        <v>2023</v>
      </c>
    </row>
    <row r="1798" spans="1:65" ht="15" customHeight="1" x14ac:dyDescent="0.25">
      <c r="A1798" s="15" t="s">
        <v>1260</v>
      </c>
      <c r="B1798" s="15"/>
      <c r="C1798" s="60"/>
      <c r="D1798" t="s">
        <v>2553</v>
      </c>
      <c r="E1798" s="47" t="s">
        <v>2555</v>
      </c>
      <c r="F1798" s="50"/>
      <c r="G1798" s="48"/>
      <c r="H1798" s="48"/>
      <c r="I1798">
        <f t="shared" si="207"/>
        <v>1994</v>
      </c>
      <c r="J1798">
        <f t="shared" si="208"/>
        <v>2007</v>
      </c>
      <c r="K1798" s="2" t="str">
        <f t="shared" si="209"/>
        <v>-</v>
      </c>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v>1994</v>
      </c>
      <c r="AK1798">
        <v>1995</v>
      </c>
      <c r="AL1798">
        <v>1996</v>
      </c>
      <c r="AM1798">
        <v>1997</v>
      </c>
      <c r="AN1798">
        <v>1998</v>
      </c>
      <c r="AO1798">
        <v>1999</v>
      </c>
      <c r="AP1798">
        <v>2000</v>
      </c>
      <c r="AQ1798">
        <v>2001</v>
      </c>
      <c r="AR1798">
        <v>2002</v>
      </c>
      <c r="AS1798">
        <v>2003</v>
      </c>
      <c r="AT1798">
        <v>2004</v>
      </c>
      <c r="AU1798">
        <v>2005</v>
      </c>
      <c r="AV1798">
        <v>2006</v>
      </c>
      <c r="AW1798">
        <v>2007</v>
      </c>
      <c r="AX1798" s="15"/>
      <c r="AY1798" s="15"/>
      <c r="AZ1798" s="15"/>
      <c r="BA1798" s="15"/>
      <c r="BB1798" s="15"/>
      <c r="BC1798" s="15"/>
      <c r="BD1798" s="15"/>
      <c r="BE1798" s="15"/>
      <c r="BF1798" s="15"/>
      <c r="BG1798" s="15"/>
      <c r="BH1798" s="15"/>
      <c r="BI1798" s="15"/>
      <c r="BJ1798" s="15"/>
    </row>
    <row r="1799" spans="1:65" ht="15" customHeight="1" x14ac:dyDescent="0.25">
      <c r="A1799" s="15" t="s">
        <v>1260</v>
      </c>
      <c r="B1799" s="15"/>
      <c r="C1799" s="60"/>
      <c r="D1799" s="15" t="s">
        <v>2554</v>
      </c>
      <c r="E1799" s="47" t="s">
        <v>578</v>
      </c>
      <c r="F1799" s="50"/>
      <c r="G1799" s="48"/>
      <c r="H1799" s="48"/>
      <c r="I1799">
        <f t="shared" si="207"/>
        <v>1980</v>
      </c>
      <c r="J1799">
        <f t="shared" si="208"/>
        <v>2007</v>
      </c>
      <c r="K1799" s="2" t="str">
        <f t="shared" si="209"/>
        <v>-</v>
      </c>
      <c r="L1799" s="15"/>
      <c r="M1799" s="15"/>
      <c r="N1799" s="15"/>
      <c r="O1799" s="15"/>
      <c r="P1799" s="15"/>
      <c r="Q1799" s="15"/>
      <c r="R1799" s="15"/>
      <c r="S1799" s="15"/>
      <c r="T1799" s="15"/>
      <c r="U1799" s="15"/>
      <c r="V1799" s="15">
        <v>1980</v>
      </c>
      <c r="W1799" s="15">
        <v>1981</v>
      </c>
      <c r="X1799" s="15">
        <v>1982</v>
      </c>
      <c r="Y1799" s="15">
        <v>1983</v>
      </c>
      <c r="Z1799" s="15">
        <v>1984</v>
      </c>
      <c r="AA1799" s="15">
        <v>1985</v>
      </c>
      <c r="AB1799" s="15">
        <v>1986</v>
      </c>
      <c r="AC1799" s="15">
        <v>1987</v>
      </c>
      <c r="AD1799" s="15">
        <v>1988</v>
      </c>
      <c r="AE1799" s="15">
        <v>1989</v>
      </c>
      <c r="AF1799" s="15">
        <v>1990</v>
      </c>
      <c r="AG1799" s="15">
        <v>1991</v>
      </c>
      <c r="AH1799" s="15">
        <v>1992</v>
      </c>
      <c r="AI1799" s="15">
        <v>1993</v>
      </c>
      <c r="AJ1799" s="15">
        <v>1994</v>
      </c>
      <c r="AK1799" s="15">
        <v>1995</v>
      </c>
      <c r="AL1799" s="15">
        <v>1996</v>
      </c>
      <c r="AM1799" s="15">
        <v>1997</v>
      </c>
      <c r="AN1799" s="15">
        <v>1998</v>
      </c>
      <c r="AO1799" s="15">
        <v>1999</v>
      </c>
      <c r="AP1799" s="15">
        <v>2000</v>
      </c>
      <c r="AQ1799" s="15">
        <v>2001</v>
      </c>
      <c r="AR1799" s="15">
        <v>2002</v>
      </c>
      <c r="AS1799" s="15">
        <v>2003</v>
      </c>
      <c r="AT1799" s="15">
        <v>2004</v>
      </c>
      <c r="AU1799" s="15">
        <v>2005</v>
      </c>
      <c r="AV1799" s="15">
        <v>2006</v>
      </c>
      <c r="AW1799" s="15">
        <v>2007</v>
      </c>
      <c r="AX1799" s="15"/>
      <c r="AY1799" s="15"/>
      <c r="AZ1799" s="15"/>
      <c r="BA1799" s="15"/>
      <c r="BB1799" s="15"/>
      <c r="BC1799" s="15"/>
      <c r="BD1799" s="15"/>
      <c r="BE1799" s="15"/>
      <c r="BF1799" s="15"/>
      <c r="BG1799" s="15"/>
      <c r="BH1799" s="15"/>
      <c r="BI1799" s="15"/>
      <c r="BJ1799" s="15"/>
    </row>
    <row r="1800" spans="1:65" ht="15" customHeight="1" x14ac:dyDescent="0.25">
      <c r="A1800" s="15" t="s">
        <v>1260</v>
      </c>
      <c r="B1800" s="15"/>
      <c r="C1800" s="60"/>
      <c r="D1800" s="15" t="s">
        <v>2006</v>
      </c>
      <c r="E1800" s="46" t="s">
        <v>2556</v>
      </c>
      <c r="F1800" s="15"/>
      <c r="G1800" s="48"/>
      <c r="H1800" s="48"/>
      <c r="I1800">
        <f t="shared" si="207"/>
        <v>2008</v>
      </c>
      <c r="J1800">
        <f t="shared" si="208"/>
        <v>2023</v>
      </c>
      <c r="K1800" s="2" t="str">
        <f t="shared" si="209"/>
        <v>-</v>
      </c>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c r="AP1800" s="15"/>
      <c r="AQ1800" s="15"/>
      <c r="AR1800" s="15"/>
      <c r="AS1800" s="15"/>
      <c r="AT1800" s="15"/>
      <c r="AU1800" s="15"/>
      <c r="AV1800" s="15"/>
      <c r="AW1800" s="15"/>
      <c r="AX1800" s="15">
        <v>2008</v>
      </c>
      <c r="AY1800" s="15">
        <v>2009</v>
      </c>
      <c r="AZ1800" s="15">
        <v>2010</v>
      </c>
      <c r="BA1800" s="15">
        <v>2011</v>
      </c>
      <c r="BB1800" s="15">
        <v>2012</v>
      </c>
      <c r="BC1800" s="15">
        <v>2013</v>
      </c>
      <c r="BD1800" s="15">
        <v>2014</v>
      </c>
      <c r="BE1800" s="15">
        <v>2015</v>
      </c>
      <c r="BF1800" s="15">
        <v>2016</v>
      </c>
      <c r="BG1800" s="15">
        <v>2017</v>
      </c>
      <c r="BH1800" s="15">
        <v>2018</v>
      </c>
      <c r="BI1800" s="15">
        <v>2019</v>
      </c>
      <c r="BJ1800" s="15">
        <v>2020</v>
      </c>
      <c r="BK1800" s="15">
        <v>2021</v>
      </c>
      <c r="BL1800" s="15">
        <v>2022</v>
      </c>
      <c r="BM1800" s="15">
        <v>2023</v>
      </c>
    </row>
    <row r="1801" spans="1:65" ht="15" customHeight="1" x14ac:dyDescent="0.25">
      <c r="A1801" s="15" t="s">
        <v>1260</v>
      </c>
      <c r="B1801" s="15"/>
      <c r="C1801" s="60"/>
      <c r="D1801" s="15" t="s">
        <v>2007</v>
      </c>
      <c r="E1801" s="46" t="s">
        <v>2557</v>
      </c>
      <c r="F1801" s="15"/>
      <c r="G1801" s="48"/>
      <c r="H1801" s="48"/>
      <c r="I1801">
        <f t="shared" si="207"/>
        <v>2008</v>
      </c>
      <c r="J1801">
        <f t="shared" si="208"/>
        <v>2023</v>
      </c>
      <c r="K1801" s="2" t="str">
        <f t="shared" si="209"/>
        <v>-</v>
      </c>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c r="AP1801" s="15"/>
      <c r="AQ1801" s="15"/>
      <c r="AR1801" s="15"/>
      <c r="AS1801" s="15"/>
      <c r="AT1801" s="15"/>
      <c r="AU1801" s="15"/>
      <c r="AV1801" s="15"/>
      <c r="AW1801" s="15"/>
      <c r="AX1801" s="15">
        <v>2008</v>
      </c>
      <c r="AY1801" s="15">
        <v>2009</v>
      </c>
      <c r="AZ1801" s="15">
        <v>2010</v>
      </c>
      <c r="BA1801" s="15">
        <v>2011</v>
      </c>
      <c r="BB1801" s="15">
        <v>2012</v>
      </c>
      <c r="BC1801" s="15">
        <v>2013</v>
      </c>
      <c r="BD1801" s="15">
        <v>2014</v>
      </c>
      <c r="BE1801" s="15">
        <v>2015</v>
      </c>
      <c r="BF1801" s="15">
        <v>2016</v>
      </c>
      <c r="BG1801" s="15">
        <v>2017</v>
      </c>
      <c r="BH1801" s="15">
        <v>2018</v>
      </c>
      <c r="BI1801" s="15">
        <v>2019</v>
      </c>
      <c r="BJ1801" s="15">
        <v>2020</v>
      </c>
      <c r="BK1801" s="15">
        <v>2021</v>
      </c>
      <c r="BL1801" s="15">
        <v>2022</v>
      </c>
      <c r="BM1801" s="15">
        <v>2023</v>
      </c>
    </row>
    <row r="1802" spans="1:65" ht="15" customHeight="1" x14ac:dyDescent="0.25">
      <c r="A1802" s="15" t="s">
        <v>1260</v>
      </c>
      <c r="B1802" s="15"/>
      <c r="C1802" s="60"/>
      <c r="D1802" s="15" t="s">
        <v>3784</v>
      </c>
      <c r="E1802" s="46" t="s">
        <v>12</v>
      </c>
      <c r="F1802" s="15"/>
      <c r="G1802" s="48"/>
      <c r="H1802" s="48"/>
      <c r="I1802">
        <f t="shared" si="207"/>
        <v>2023</v>
      </c>
      <c r="J1802">
        <f t="shared" si="208"/>
        <v>2023</v>
      </c>
      <c r="K1802" s="2" t="str">
        <f t="shared" si="209"/>
        <v>-</v>
      </c>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c r="AP1802" s="15"/>
      <c r="AQ1802" s="15"/>
      <c r="AR1802" s="15"/>
      <c r="AS1802" s="15"/>
      <c r="AT1802" s="15"/>
      <c r="AU1802" s="15"/>
      <c r="AV1802" s="15"/>
      <c r="AW1802" s="15"/>
      <c r="AX1802" s="15"/>
      <c r="AY1802" s="15"/>
      <c r="AZ1802" s="15"/>
      <c r="BA1802" s="15"/>
      <c r="BB1802" s="15"/>
      <c r="BC1802" s="15"/>
      <c r="BD1802" s="15"/>
      <c r="BE1802" s="15"/>
      <c r="BF1802" s="15"/>
      <c r="BG1802" s="15"/>
      <c r="BH1802" s="15"/>
      <c r="BI1802" s="15"/>
      <c r="BJ1802" s="15"/>
      <c r="BK1802" s="15"/>
      <c r="BL1802" s="15"/>
      <c r="BM1802" s="15">
        <v>2023</v>
      </c>
    </row>
    <row r="1803" spans="1:65" ht="15" customHeight="1" x14ac:dyDescent="0.25">
      <c r="A1803" s="15" t="s">
        <v>1260</v>
      </c>
      <c r="B1803" s="15"/>
      <c r="C1803" s="60"/>
      <c r="D1803" t="s">
        <v>647</v>
      </c>
      <c r="E1803" s="45" t="s">
        <v>153</v>
      </c>
      <c r="F1803" s="50"/>
      <c r="G1803" s="45" t="s">
        <v>1365</v>
      </c>
      <c r="H1803" s="45" t="s">
        <v>1338</v>
      </c>
      <c r="I1803">
        <f t="shared" si="207"/>
        <v>1994</v>
      </c>
      <c r="J1803">
        <f t="shared" si="208"/>
        <v>2007</v>
      </c>
      <c r="K1803" s="2" t="str">
        <f t="shared" si="209"/>
        <v>-</v>
      </c>
      <c r="AJ1803">
        <v>1994</v>
      </c>
      <c r="AK1803">
        <v>1995</v>
      </c>
      <c r="AL1803">
        <v>1996</v>
      </c>
      <c r="AM1803">
        <v>1997</v>
      </c>
      <c r="AN1803">
        <v>1998</v>
      </c>
      <c r="AO1803">
        <v>1999</v>
      </c>
      <c r="AP1803">
        <v>2000</v>
      </c>
      <c r="AQ1803">
        <v>2001</v>
      </c>
      <c r="AR1803">
        <v>2002</v>
      </c>
      <c r="AS1803">
        <v>2003</v>
      </c>
      <c r="AT1803">
        <v>2004</v>
      </c>
      <c r="AU1803">
        <v>2005</v>
      </c>
      <c r="AV1803">
        <v>2006</v>
      </c>
      <c r="AW1803">
        <v>2007</v>
      </c>
      <c r="BJ1803" s="15"/>
    </row>
    <row r="1804" spans="1:65" ht="15" customHeight="1" x14ac:dyDescent="0.25">
      <c r="A1804" s="15" t="s">
        <v>1260</v>
      </c>
      <c r="B1804" s="15"/>
      <c r="C1804" s="60"/>
      <c r="D1804" s="15" t="s">
        <v>2008</v>
      </c>
      <c r="E1804" s="46" t="s">
        <v>2558</v>
      </c>
      <c r="F1804" s="15"/>
      <c r="G1804" s="48"/>
      <c r="H1804" s="48"/>
      <c r="I1804">
        <f t="shared" si="204"/>
        <v>2008</v>
      </c>
      <c r="J1804">
        <f t="shared" ref="J1804:J1858" si="210">MAX(L1804:BT1804)</f>
        <v>2023</v>
      </c>
      <c r="K1804" s="2" t="str">
        <f t="shared" si="206"/>
        <v>-</v>
      </c>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c r="AP1804" s="15"/>
      <c r="AQ1804" s="15"/>
      <c r="AR1804" s="15"/>
      <c r="AS1804" s="15"/>
      <c r="AT1804" s="15"/>
      <c r="AU1804" s="15"/>
      <c r="AV1804" s="15"/>
      <c r="AW1804" s="15"/>
      <c r="AX1804" s="15">
        <v>2008</v>
      </c>
      <c r="AY1804" s="15">
        <v>2009</v>
      </c>
      <c r="AZ1804" s="15">
        <v>2010</v>
      </c>
      <c r="BA1804" s="15">
        <v>2011</v>
      </c>
      <c r="BB1804" s="15">
        <v>2012</v>
      </c>
      <c r="BC1804" s="15">
        <v>2013</v>
      </c>
      <c r="BD1804" s="15">
        <v>2014</v>
      </c>
      <c r="BE1804" s="15">
        <v>2015</v>
      </c>
      <c r="BF1804" s="15">
        <v>2016</v>
      </c>
      <c r="BG1804" s="15">
        <v>2017</v>
      </c>
      <c r="BH1804" s="15">
        <v>2018</v>
      </c>
      <c r="BI1804" s="15">
        <v>2019</v>
      </c>
      <c r="BJ1804" s="15">
        <v>2020</v>
      </c>
      <c r="BK1804" s="15">
        <v>2021</v>
      </c>
      <c r="BL1804" s="15">
        <v>2022</v>
      </c>
      <c r="BM1804" s="15">
        <v>2023</v>
      </c>
    </row>
    <row r="1805" spans="1:65" ht="15" customHeight="1" x14ac:dyDescent="0.25">
      <c r="A1805" s="15" t="s">
        <v>1260</v>
      </c>
      <c r="B1805" s="15"/>
      <c r="C1805" s="60"/>
      <c r="D1805" t="s">
        <v>648</v>
      </c>
      <c r="E1805" s="45" t="s">
        <v>2559</v>
      </c>
      <c r="F1805" s="50"/>
      <c r="G1805" s="45" t="s">
        <v>1366</v>
      </c>
      <c r="H1805" s="45" t="s">
        <v>1339</v>
      </c>
      <c r="I1805">
        <f t="shared" ref="I1805:I1830" si="211">MIN(L1805:BT1805)</f>
        <v>1980</v>
      </c>
      <c r="J1805">
        <f t="shared" si="210"/>
        <v>2007</v>
      </c>
      <c r="K1805" s="2" t="str">
        <f t="shared" si="206"/>
        <v>-</v>
      </c>
      <c r="V1805">
        <v>1980</v>
      </c>
      <c r="W1805">
        <v>1981</v>
      </c>
      <c r="X1805">
        <v>1982</v>
      </c>
      <c r="Y1805">
        <v>1983</v>
      </c>
      <c r="Z1805">
        <v>1984</v>
      </c>
      <c r="AA1805">
        <v>1985</v>
      </c>
      <c r="AB1805">
        <v>1986</v>
      </c>
      <c r="AC1805">
        <v>1987</v>
      </c>
      <c r="AD1805">
        <v>1988</v>
      </c>
      <c r="AE1805">
        <v>1989</v>
      </c>
      <c r="AF1805">
        <v>1990</v>
      </c>
      <c r="AG1805">
        <v>1991</v>
      </c>
      <c r="AH1805">
        <v>1992</v>
      </c>
      <c r="AI1805">
        <v>1993</v>
      </c>
      <c r="AJ1805">
        <v>1994</v>
      </c>
      <c r="AK1805">
        <v>1995</v>
      </c>
      <c r="AL1805">
        <v>1996</v>
      </c>
      <c r="AM1805">
        <v>1997</v>
      </c>
      <c r="AN1805">
        <v>1998</v>
      </c>
      <c r="AO1805">
        <v>1999</v>
      </c>
      <c r="AP1805">
        <v>2000</v>
      </c>
      <c r="AQ1805">
        <v>2001</v>
      </c>
      <c r="AR1805">
        <v>2002</v>
      </c>
      <c r="AS1805">
        <v>2003</v>
      </c>
      <c r="AT1805">
        <v>2004</v>
      </c>
      <c r="AU1805">
        <v>2005</v>
      </c>
      <c r="AV1805">
        <v>2006</v>
      </c>
      <c r="AW1805">
        <v>2007</v>
      </c>
      <c r="BJ1805" s="15"/>
      <c r="BL1805" s="15"/>
    </row>
    <row r="1806" spans="1:65" ht="15" customHeight="1" x14ac:dyDescent="0.25">
      <c r="A1806" s="15" t="s">
        <v>1260</v>
      </c>
      <c r="B1806" s="15"/>
      <c r="C1806" s="60"/>
      <c r="D1806" s="15" t="s">
        <v>2009</v>
      </c>
      <c r="E1806" s="46" t="s">
        <v>2560</v>
      </c>
      <c r="F1806" s="15"/>
      <c r="G1806" s="48"/>
      <c r="H1806" s="48"/>
      <c r="I1806">
        <f t="shared" si="211"/>
        <v>2008</v>
      </c>
      <c r="J1806">
        <f t="shared" si="210"/>
        <v>2023</v>
      </c>
      <c r="K1806" s="2" t="str">
        <f t="shared" si="206"/>
        <v>-</v>
      </c>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c r="AP1806" s="15"/>
      <c r="AQ1806" s="15"/>
      <c r="AR1806" s="15"/>
      <c r="AS1806" s="15"/>
      <c r="AT1806" s="15"/>
      <c r="AU1806" s="15"/>
      <c r="AV1806" s="15"/>
      <c r="AW1806" s="15"/>
      <c r="AX1806" s="15">
        <v>2008</v>
      </c>
      <c r="AY1806" s="15">
        <v>2009</v>
      </c>
      <c r="AZ1806" s="15">
        <v>2010</v>
      </c>
      <c r="BA1806" s="15">
        <v>2011</v>
      </c>
      <c r="BB1806" s="15">
        <v>2012</v>
      </c>
      <c r="BC1806" s="15">
        <v>2013</v>
      </c>
      <c r="BD1806" s="15">
        <v>2014</v>
      </c>
      <c r="BE1806" s="15">
        <v>2015</v>
      </c>
      <c r="BF1806" s="15">
        <v>2016</v>
      </c>
      <c r="BG1806" s="15">
        <v>2017</v>
      </c>
      <c r="BH1806" s="15">
        <v>2018</v>
      </c>
      <c r="BI1806" s="15">
        <v>2019</v>
      </c>
      <c r="BJ1806" s="15">
        <v>2020</v>
      </c>
      <c r="BK1806" s="15">
        <v>2021</v>
      </c>
      <c r="BL1806" s="15">
        <v>2022</v>
      </c>
      <c r="BM1806" s="15">
        <v>2023</v>
      </c>
    </row>
    <row r="1807" spans="1:65" ht="15" customHeight="1" x14ac:dyDescent="0.25">
      <c r="A1807" s="15" t="s">
        <v>1260</v>
      </c>
      <c r="B1807" s="15"/>
      <c r="C1807" s="60"/>
      <c r="D1807" s="15" t="s">
        <v>353</v>
      </c>
      <c r="E1807" s="46" t="s">
        <v>2561</v>
      </c>
      <c r="F1807" s="15"/>
      <c r="G1807" s="48"/>
      <c r="H1807" s="48"/>
      <c r="I1807">
        <f t="shared" si="211"/>
        <v>2008</v>
      </c>
      <c r="J1807">
        <f>MAX(L1807:BT1807)</f>
        <v>2023</v>
      </c>
      <c r="K1807" s="2" t="str">
        <f t="shared" si="206"/>
        <v>-</v>
      </c>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c r="AP1807" s="15"/>
      <c r="AQ1807" s="15"/>
      <c r="AR1807" s="15"/>
      <c r="AS1807" s="15"/>
      <c r="AT1807" s="15"/>
      <c r="AU1807" s="15"/>
      <c r="AV1807" s="15"/>
      <c r="AW1807" s="15"/>
      <c r="AX1807" s="15">
        <v>2008</v>
      </c>
      <c r="AY1807" s="15">
        <v>2009</v>
      </c>
      <c r="AZ1807" s="15">
        <v>2010</v>
      </c>
      <c r="BA1807" s="15">
        <v>2011</v>
      </c>
      <c r="BB1807" s="15">
        <v>2012</v>
      </c>
      <c r="BC1807" s="15">
        <v>2013</v>
      </c>
      <c r="BD1807" s="15">
        <v>2014</v>
      </c>
      <c r="BE1807" s="15">
        <v>2015</v>
      </c>
      <c r="BF1807" s="15">
        <v>2016</v>
      </c>
      <c r="BG1807" s="15">
        <v>2017</v>
      </c>
      <c r="BH1807" s="15">
        <v>2018</v>
      </c>
      <c r="BI1807" s="15">
        <v>2019</v>
      </c>
      <c r="BJ1807" s="15">
        <v>2020</v>
      </c>
      <c r="BK1807" s="15">
        <v>2021</v>
      </c>
      <c r="BL1807" s="15">
        <v>2022</v>
      </c>
      <c r="BM1807" s="15">
        <v>2023</v>
      </c>
    </row>
    <row r="1808" spans="1:65" ht="15" customHeight="1" x14ac:dyDescent="0.25">
      <c r="A1808" s="15" t="s">
        <v>1260</v>
      </c>
      <c r="B1808" s="15"/>
      <c r="C1808" s="60"/>
      <c r="D1808" s="15" t="s">
        <v>2010</v>
      </c>
      <c r="E1808" s="46" t="s">
        <v>2562</v>
      </c>
      <c r="F1808" s="15"/>
      <c r="G1808" s="48"/>
      <c r="H1808" s="48"/>
      <c r="I1808">
        <f t="shared" si="211"/>
        <v>2008</v>
      </c>
      <c r="J1808">
        <f t="shared" si="210"/>
        <v>2023</v>
      </c>
      <c r="K1808" s="2" t="str">
        <f t="shared" si="206"/>
        <v>-</v>
      </c>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c r="AP1808" s="15"/>
      <c r="AQ1808" s="15"/>
      <c r="AR1808" s="15"/>
      <c r="AS1808" s="15"/>
      <c r="AT1808" s="15"/>
      <c r="AU1808" s="15"/>
      <c r="AV1808" s="15"/>
      <c r="AW1808" s="15"/>
      <c r="AX1808" s="15">
        <v>2008</v>
      </c>
      <c r="AY1808" s="15">
        <v>2009</v>
      </c>
      <c r="AZ1808" s="15">
        <v>2010</v>
      </c>
      <c r="BA1808" s="15">
        <v>2011</v>
      </c>
      <c r="BB1808" s="15">
        <v>2012</v>
      </c>
      <c r="BC1808" s="15">
        <v>2013</v>
      </c>
      <c r="BD1808" s="15">
        <v>2014</v>
      </c>
      <c r="BE1808" s="15">
        <v>2015</v>
      </c>
      <c r="BF1808" s="15">
        <v>2016</v>
      </c>
      <c r="BG1808" s="15">
        <v>2017</v>
      </c>
      <c r="BH1808" s="15">
        <v>2018</v>
      </c>
      <c r="BI1808" s="15">
        <v>2019</v>
      </c>
      <c r="BJ1808" s="15">
        <v>2020</v>
      </c>
      <c r="BK1808" s="15">
        <v>2021</v>
      </c>
      <c r="BL1808" s="15">
        <v>2022</v>
      </c>
      <c r="BM1808" s="15">
        <v>2023</v>
      </c>
    </row>
    <row r="1809" spans="1:65" ht="15" customHeight="1" x14ac:dyDescent="0.25">
      <c r="A1809" s="15" t="s">
        <v>1260</v>
      </c>
      <c r="B1809" s="15"/>
      <c r="C1809" s="60"/>
      <c r="D1809" s="15" t="s">
        <v>3785</v>
      </c>
      <c r="E1809" s="46" t="s">
        <v>12</v>
      </c>
      <c r="F1809" s="15"/>
      <c r="G1809" s="48"/>
      <c r="H1809" s="48"/>
      <c r="I1809">
        <f t="shared" si="211"/>
        <v>2023</v>
      </c>
      <c r="J1809">
        <f t="shared" ref="J1809:J1816" si="212">MAX(L1809:BT1809)</f>
        <v>2023</v>
      </c>
      <c r="K1809" s="2" t="str">
        <f t="shared" ref="K1809:K1817" si="213">IF(J1809-I1809+1-COUNTA(L1809:BT1809)=0, "-", "Yes")</f>
        <v>-</v>
      </c>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c r="AP1809" s="15"/>
      <c r="AQ1809" s="15"/>
      <c r="AR1809" s="15"/>
      <c r="AS1809" s="15"/>
      <c r="AT1809" s="15"/>
      <c r="AU1809" s="15"/>
      <c r="AV1809" s="15"/>
      <c r="AW1809" s="15"/>
      <c r="AX1809" s="15"/>
      <c r="AY1809" s="15"/>
      <c r="AZ1809" s="15"/>
      <c r="BA1809" s="15"/>
      <c r="BB1809" s="15"/>
      <c r="BC1809" s="15"/>
      <c r="BD1809" s="15"/>
      <c r="BE1809" s="15"/>
      <c r="BF1809" s="15"/>
      <c r="BG1809" s="15"/>
      <c r="BH1809" s="15"/>
      <c r="BI1809" s="15"/>
      <c r="BJ1809" s="15"/>
      <c r="BK1809" s="15"/>
      <c r="BL1809" s="15"/>
      <c r="BM1809" s="15">
        <v>2023</v>
      </c>
    </row>
    <row r="1810" spans="1:65" ht="15" customHeight="1" x14ac:dyDescent="0.25">
      <c r="A1810" s="15" t="s">
        <v>1260</v>
      </c>
      <c r="B1810" s="15"/>
      <c r="C1810" s="60"/>
      <c r="D1810" s="15" t="s">
        <v>756</v>
      </c>
      <c r="E1810" s="46" t="s">
        <v>184</v>
      </c>
      <c r="F1810" s="15"/>
      <c r="G1810" s="48"/>
      <c r="H1810" s="48"/>
      <c r="I1810">
        <f t="shared" si="211"/>
        <v>2023</v>
      </c>
      <c r="J1810">
        <f t="shared" si="212"/>
        <v>2023</v>
      </c>
      <c r="K1810" s="2" t="str">
        <f t="shared" si="213"/>
        <v>-</v>
      </c>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c r="AP1810" s="15"/>
      <c r="AQ1810" s="15"/>
      <c r="AR1810" s="15"/>
      <c r="AS1810" s="15"/>
      <c r="AT1810" s="15"/>
      <c r="AU1810" s="15"/>
      <c r="AV1810" s="15"/>
      <c r="AW1810" s="15"/>
      <c r="AX1810" s="15"/>
      <c r="AY1810" s="15"/>
      <c r="AZ1810" s="15"/>
      <c r="BA1810" s="15"/>
      <c r="BB1810" s="15"/>
      <c r="BC1810" s="15"/>
      <c r="BD1810" s="15"/>
      <c r="BE1810" s="15"/>
      <c r="BF1810" s="15"/>
      <c r="BG1810" s="15"/>
      <c r="BH1810" s="15"/>
      <c r="BI1810" s="15"/>
      <c r="BJ1810" s="15"/>
      <c r="BK1810" s="15"/>
      <c r="BL1810" s="15"/>
      <c r="BM1810" s="15">
        <v>2023</v>
      </c>
    </row>
    <row r="1811" spans="1:65" ht="15" customHeight="1" x14ac:dyDescent="0.25">
      <c r="A1811" s="15" t="s">
        <v>1260</v>
      </c>
      <c r="B1811" s="15"/>
      <c r="C1811" s="60"/>
      <c r="D1811" s="15" t="s">
        <v>2112</v>
      </c>
      <c r="E1811" s="46" t="s">
        <v>2112</v>
      </c>
      <c r="F1811" s="15"/>
      <c r="G1811" s="48"/>
      <c r="H1811" s="48"/>
      <c r="I1811">
        <f t="shared" si="211"/>
        <v>2023</v>
      </c>
      <c r="J1811">
        <f t="shared" si="212"/>
        <v>2023</v>
      </c>
      <c r="K1811" s="2" t="str">
        <f t="shared" si="213"/>
        <v>-</v>
      </c>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c r="AP1811" s="15"/>
      <c r="AQ1811" s="15"/>
      <c r="AR1811" s="15"/>
      <c r="AS1811" s="15"/>
      <c r="AT1811" s="15"/>
      <c r="AU1811" s="15"/>
      <c r="AV1811" s="15"/>
      <c r="AW1811" s="15"/>
      <c r="AX1811" s="15"/>
      <c r="AY1811" s="15"/>
      <c r="AZ1811" s="15"/>
      <c r="BA1811" s="15"/>
      <c r="BB1811" s="15"/>
      <c r="BC1811" s="15"/>
      <c r="BD1811" s="15"/>
      <c r="BE1811" s="15"/>
      <c r="BF1811" s="15"/>
      <c r="BG1811" s="15"/>
      <c r="BH1811" s="15"/>
      <c r="BI1811" s="15"/>
      <c r="BJ1811" s="15"/>
      <c r="BK1811" s="15"/>
      <c r="BL1811" s="15"/>
      <c r="BM1811" s="15">
        <v>2023</v>
      </c>
    </row>
    <row r="1812" spans="1:65" ht="15" customHeight="1" x14ac:dyDescent="0.25">
      <c r="A1812" s="15" t="s">
        <v>1260</v>
      </c>
      <c r="B1812" s="15"/>
      <c r="C1812" s="60"/>
      <c r="D1812" s="15" t="s">
        <v>3786</v>
      </c>
      <c r="E1812" s="46" t="s">
        <v>12</v>
      </c>
      <c r="F1812" s="15"/>
      <c r="G1812" s="48"/>
      <c r="H1812" s="48"/>
      <c r="I1812">
        <f t="shared" si="211"/>
        <v>2023</v>
      </c>
      <c r="J1812">
        <f t="shared" si="212"/>
        <v>2023</v>
      </c>
      <c r="K1812" s="2" t="str">
        <f t="shared" si="213"/>
        <v>-</v>
      </c>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c r="AP1812" s="15"/>
      <c r="AQ1812" s="15"/>
      <c r="AR1812" s="15"/>
      <c r="AS1812" s="15"/>
      <c r="AT1812" s="15"/>
      <c r="AU1812" s="15"/>
      <c r="AV1812" s="15"/>
      <c r="AW1812" s="15"/>
      <c r="AX1812" s="15"/>
      <c r="AY1812" s="15"/>
      <c r="AZ1812" s="15"/>
      <c r="BA1812" s="15"/>
      <c r="BB1812" s="15"/>
      <c r="BC1812" s="15"/>
      <c r="BD1812" s="15"/>
      <c r="BE1812" s="15"/>
      <c r="BF1812" s="15"/>
      <c r="BG1812" s="15"/>
      <c r="BH1812" s="15"/>
      <c r="BI1812" s="15"/>
      <c r="BJ1812" s="15"/>
      <c r="BK1812" s="15"/>
      <c r="BL1812" s="15"/>
      <c r="BM1812" s="15">
        <v>2023</v>
      </c>
    </row>
    <row r="1813" spans="1:65" ht="15" customHeight="1" x14ac:dyDescent="0.25">
      <c r="A1813" s="15" t="s">
        <v>1260</v>
      </c>
      <c r="B1813" s="15"/>
      <c r="C1813" s="60"/>
      <c r="D1813" t="s">
        <v>649</v>
      </c>
      <c r="E1813" s="45" t="s">
        <v>650</v>
      </c>
      <c r="F1813" s="50"/>
      <c r="G1813" s="45" t="s">
        <v>1367</v>
      </c>
      <c r="H1813" s="45" t="s">
        <v>1340</v>
      </c>
      <c r="I1813">
        <f t="shared" si="211"/>
        <v>1990</v>
      </c>
      <c r="J1813">
        <f t="shared" si="212"/>
        <v>2007</v>
      </c>
      <c r="K1813" s="2" t="str">
        <f t="shared" si="213"/>
        <v>-</v>
      </c>
      <c r="AF1813">
        <v>1990</v>
      </c>
      <c r="AG1813">
        <v>1991</v>
      </c>
      <c r="AH1813">
        <v>1992</v>
      </c>
      <c r="AI1813">
        <v>1993</v>
      </c>
      <c r="AJ1813">
        <v>1994</v>
      </c>
      <c r="AK1813">
        <v>1995</v>
      </c>
      <c r="AL1813">
        <v>1996</v>
      </c>
      <c r="AM1813">
        <v>1997</v>
      </c>
      <c r="AN1813">
        <v>1998</v>
      </c>
      <c r="AO1813">
        <v>1999</v>
      </c>
      <c r="AP1813">
        <v>2000</v>
      </c>
      <c r="AQ1813">
        <v>2001</v>
      </c>
      <c r="AR1813">
        <v>2002</v>
      </c>
      <c r="AS1813">
        <v>2003</v>
      </c>
      <c r="AT1813">
        <v>2004</v>
      </c>
      <c r="AU1813">
        <v>2005</v>
      </c>
      <c r="AV1813">
        <v>2006</v>
      </c>
      <c r="AW1813">
        <v>2007</v>
      </c>
      <c r="BJ1813" s="15"/>
    </row>
    <row r="1814" spans="1:65" ht="15" customHeight="1" x14ac:dyDescent="0.25">
      <c r="A1814" s="15" t="s">
        <v>1260</v>
      </c>
      <c r="B1814" s="15"/>
      <c r="C1814" s="60"/>
      <c r="D1814" s="15" t="s">
        <v>2011</v>
      </c>
      <c r="E1814" s="46" t="s">
        <v>2563</v>
      </c>
      <c r="F1814" s="15"/>
      <c r="G1814" s="48"/>
      <c r="H1814" s="48"/>
      <c r="I1814">
        <f t="shared" si="211"/>
        <v>2008</v>
      </c>
      <c r="J1814">
        <f t="shared" si="212"/>
        <v>2023</v>
      </c>
      <c r="K1814" s="2" t="str">
        <f t="shared" si="213"/>
        <v>-</v>
      </c>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c r="AP1814" s="15"/>
      <c r="AQ1814" s="15"/>
      <c r="AR1814" s="15"/>
      <c r="AS1814" s="15"/>
      <c r="AT1814" s="15"/>
      <c r="AU1814" s="15"/>
      <c r="AV1814" s="15"/>
      <c r="AW1814" s="15"/>
      <c r="AX1814" s="15">
        <v>2008</v>
      </c>
      <c r="AY1814" s="15">
        <v>2009</v>
      </c>
      <c r="AZ1814" s="15">
        <v>2010</v>
      </c>
      <c r="BA1814" s="15">
        <v>2011</v>
      </c>
      <c r="BB1814" s="15">
        <v>2012</v>
      </c>
      <c r="BC1814" s="15">
        <v>2013</v>
      </c>
      <c r="BD1814" s="15">
        <v>2014</v>
      </c>
      <c r="BE1814" s="15">
        <v>2015</v>
      </c>
      <c r="BF1814" s="15">
        <v>2016</v>
      </c>
      <c r="BG1814" s="15">
        <v>2017</v>
      </c>
      <c r="BH1814" s="15">
        <v>2018</v>
      </c>
      <c r="BI1814" s="15">
        <v>2019</v>
      </c>
      <c r="BJ1814" s="15">
        <v>2020</v>
      </c>
      <c r="BK1814" s="15">
        <v>2021</v>
      </c>
      <c r="BL1814" s="15">
        <v>2022</v>
      </c>
      <c r="BM1814" s="15">
        <v>2023</v>
      </c>
    </row>
    <row r="1815" spans="1:65" ht="15" customHeight="1" x14ac:dyDescent="0.25">
      <c r="A1815" s="15" t="s">
        <v>1260</v>
      </c>
      <c r="B1815" s="15"/>
      <c r="C1815" s="60"/>
      <c r="D1815" t="s">
        <v>651</v>
      </c>
      <c r="E1815" s="45" t="s">
        <v>1369</v>
      </c>
      <c r="F1815" s="50"/>
      <c r="G1815" s="45" t="s">
        <v>1369</v>
      </c>
      <c r="H1815" s="45" t="s">
        <v>1344</v>
      </c>
      <c r="I1815">
        <f t="shared" ref="I1815:I1817" si="214">MIN(L1815:BT1815)</f>
        <v>1994</v>
      </c>
      <c r="J1815">
        <f t="shared" si="212"/>
        <v>1995</v>
      </c>
      <c r="K1815" s="2" t="str">
        <f t="shared" si="213"/>
        <v>-</v>
      </c>
      <c r="AJ1815">
        <v>1994</v>
      </c>
      <c r="AK1815">
        <v>1995</v>
      </c>
      <c r="BJ1815" s="15"/>
    </row>
    <row r="1816" spans="1:65" ht="15" customHeight="1" x14ac:dyDescent="0.25">
      <c r="A1816" s="15" t="s">
        <v>1260</v>
      </c>
      <c r="B1816" s="15"/>
      <c r="C1816" s="60"/>
      <c r="D1816" t="s">
        <v>652</v>
      </c>
      <c r="E1816" s="45" t="s">
        <v>653</v>
      </c>
      <c r="F1816" s="50"/>
      <c r="G1816" s="45" t="s">
        <v>1368</v>
      </c>
      <c r="H1816" s="45" t="s">
        <v>1341</v>
      </c>
      <c r="I1816">
        <f t="shared" si="214"/>
        <v>1980</v>
      </c>
      <c r="J1816">
        <f t="shared" si="212"/>
        <v>1989</v>
      </c>
      <c r="K1816" s="2" t="str">
        <f t="shared" si="213"/>
        <v>-</v>
      </c>
      <c r="V1816">
        <v>1980</v>
      </c>
      <c r="W1816">
        <v>1981</v>
      </c>
      <c r="X1816">
        <v>1982</v>
      </c>
      <c r="Y1816">
        <v>1983</v>
      </c>
      <c r="Z1816">
        <v>1984</v>
      </c>
      <c r="AA1816">
        <v>1985</v>
      </c>
      <c r="AB1816">
        <v>1986</v>
      </c>
      <c r="AC1816">
        <v>1987</v>
      </c>
      <c r="AD1816">
        <v>1988</v>
      </c>
      <c r="AE1816">
        <v>1989</v>
      </c>
      <c r="BJ1816" s="15"/>
    </row>
    <row r="1817" spans="1:65" ht="15" customHeight="1" x14ac:dyDescent="0.25">
      <c r="A1817" s="15" t="s">
        <v>1260</v>
      </c>
      <c r="B1817" s="15"/>
      <c r="C1817" s="60"/>
      <c r="D1817" t="s">
        <v>3787</v>
      </c>
      <c r="E1817" s="45" t="s">
        <v>3790</v>
      </c>
      <c r="F1817" s="50"/>
      <c r="G1817" s="45"/>
      <c r="H1817" s="45"/>
      <c r="I1817">
        <f t="shared" si="214"/>
        <v>2023</v>
      </c>
      <c r="J1817">
        <f>MAX(L1817:BT1817)</f>
        <v>2023</v>
      </c>
      <c r="K1817" s="2" t="str">
        <f t="shared" si="213"/>
        <v>-</v>
      </c>
      <c r="BJ1817" s="15"/>
      <c r="BM1817">
        <v>2023</v>
      </c>
    </row>
    <row r="1818" spans="1:65" ht="15" customHeight="1" x14ac:dyDescent="0.25">
      <c r="A1818" s="15" t="s">
        <v>1260</v>
      </c>
      <c r="B1818" s="15"/>
      <c r="C1818" s="60"/>
      <c r="D1818" s="15" t="s">
        <v>354</v>
      </c>
      <c r="E1818" s="46" t="s">
        <v>355</v>
      </c>
      <c r="F1818" s="15"/>
      <c r="G1818" s="48"/>
      <c r="H1818" s="48"/>
      <c r="I1818">
        <f t="shared" si="211"/>
        <v>2008</v>
      </c>
      <c r="J1818">
        <f t="shared" si="210"/>
        <v>2023</v>
      </c>
      <c r="K1818" s="2" t="str">
        <f t="shared" si="206"/>
        <v>-</v>
      </c>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c r="AP1818" s="15"/>
      <c r="AQ1818" s="15"/>
      <c r="AR1818" s="15"/>
      <c r="AS1818" s="15"/>
      <c r="AT1818" s="15"/>
      <c r="AU1818" s="15"/>
      <c r="AV1818" s="15"/>
      <c r="AW1818" s="15"/>
      <c r="AX1818" s="15">
        <v>2008</v>
      </c>
      <c r="AY1818" s="15">
        <v>2009</v>
      </c>
      <c r="AZ1818" s="15">
        <v>2010</v>
      </c>
      <c r="BA1818" s="15">
        <v>2011</v>
      </c>
      <c r="BB1818" s="15">
        <v>2012</v>
      </c>
      <c r="BC1818" s="15">
        <v>2013</v>
      </c>
      <c r="BD1818" s="15">
        <v>2014</v>
      </c>
      <c r="BE1818" s="15">
        <v>2015</v>
      </c>
      <c r="BF1818" s="15">
        <v>2016</v>
      </c>
      <c r="BG1818" s="15">
        <v>2017</v>
      </c>
      <c r="BH1818" s="15">
        <v>2018</v>
      </c>
      <c r="BI1818" s="15">
        <v>2019</v>
      </c>
      <c r="BJ1818" s="15">
        <v>2020</v>
      </c>
      <c r="BK1818" s="15">
        <v>2021</v>
      </c>
      <c r="BL1818" s="15">
        <v>2022</v>
      </c>
      <c r="BM1818" s="15">
        <v>2023</v>
      </c>
    </row>
    <row r="1819" spans="1:65" ht="15" customHeight="1" x14ac:dyDescent="0.25">
      <c r="A1819" s="15" t="s">
        <v>1260</v>
      </c>
      <c r="B1819" s="15"/>
      <c r="C1819" s="60"/>
      <c r="D1819" s="15" t="s">
        <v>21</v>
      </c>
      <c r="E1819" s="46" t="s">
        <v>2564</v>
      </c>
      <c r="F1819" s="38"/>
      <c r="G1819" s="48"/>
      <c r="H1819" s="48"/>
      <c r="I1819">
        <f t="shared" si="211"/>
        <v>1980</v>
      </c>
      <c r="J1819">
        <f t="shared" si="210"/>
        <v>2023</v>
      </c>
      <c r="K1819" s="2" t="str">
        <f t="shared" si="206"/>
        <v>-</v>
      </c>
      <c r="L1819" s="15"/>
      <c r="M1819" s="15"/>
      <c r="N1819" s="15"/>
      <c r="O1819" s="15"/>
      <c r="P1819" s="15"/>
      <c r="Q1819" s="15"/>
      <c r="R1819" s="15"/>
      <c r="S1819" s="15"/>
      <c r="T1819" s="15"/>
      <c r="U1819" s="15"/>
      <c r="V1819" s="15">
        <v>1980</v>
      </c>
      <c r="W1819" s="15">
        <v>1981</v>
      </c>
      <c r="X1819" s="15">
        <v>1982</v>
      </c>
      <c r="Y1819" s="15">
        <v>1983</v>
      </c>
      <c r="Z1819" s="15">
        <v>1984</v>
      </c>
      <c r="AA1819" s="15">
        <v>1985</v>
      </c>
      <c r="AB1819" s="15">
        <v>1986</v>
      </c>
      <c r="AC1819" s="15">
        <v>1987</v>
      </c>
      <c r="AD1819" s="15">
        <v>1988</v>
      </c>
      <c r="AE1819" s="15">
        <v>1989</v>
      </c>
      <c r="AF1819" s="15">
        <v>1990</v>
      </c>
      <c r="AG1819" s="15">
        <v>1991</v>
      </c>
      <c r="AH1819" s="15">
        <v>1992</v>
      </c>
      <c r="AI1819" s="15">
        <v>1993</v>
      </c>
      <c r="AJ1819" s="15">
        <v>1994</v>
      </c>
      <c r="AK1819" s="15">
        <v>1995</v>
      </c>
      <c r="AL1819" s="15">
        <v>1996</v>
      </c>
      <c r="AM1819" s="15">
        <v>1997</v>
      </c>
      <c r="AN1819" s="15">
        <v>1998</v>
      </c>
      <c r="AO1819" s="15">
        <v>1999</v>
      </c>
      <c r="AP1819" s="15">
        <v>2000</v>
      </c>
      <c r="AQ1819" s="15">
        <v>2001</v>
      </c>
      <c r="AR1819" s="15">
        <v>2002</v>
      </c>
      <c r="AS1819" s="15">
        <v>2003</v>
      </c>
      <c r="AT1819" s="15">
        <v>2004</v>
      </c>
      <c r="AU1819" s="15">
        <v>2005</v>
      </c>
      <c r="AV1819" s="15">
        <v>2006</v>
      </c>
      <c r="AW1819" s="15">
        <v>2007</v>
      </c>
      <c r="AX1819" s="15">
        <v>2008</v>
      </c>
      <c r="AY1819" s="15">
        <v>2009</v>
      </c>
      <c r="AZ1819" s="15">
        <v>2010</v>
      </c>
      <c r="BA1819" s="15">
        <v>2011</v>
      </c>
      <c r="BB1819" s="15">
        <v>2012</v>
      </c>
      <c r="BC1819" s="15">
        <v>2013</v>
      </c>
      <c r="BD1819" s="15">
        <v>2014</v>
      </c>
      <c r="BE1819" s="15">
        <v>2015</v>
      </c>
      <c r="BF1819" s="15">
        <v>2016</v>
      </c>
      <c r="BG1819" s="15">
        <v>2017</v>
      </c>
      <c r="BH1819" s="15">
        <v>2018</v>
      </c>
      <c r="BI1819" s="15">
        <v>2019</v>
      </c>
      <c r="BJ1819" s="15">
        <v>2020</v>
      </c>
      <c r="BK1819" s="15">
        <v>2021</v>
      </c>
      <c r="BL1819" s="15">
        <v>2022</v>
      </c>
      <c r="BM1819" s="15">
        <v>2023</v>
      </c>
    </row>
    <row r="1820" spans="1:65" ht="15" customHeight="1" x14ac:dyDescent="0.25">
      <c r="A1820" s="15" t="s">
        <v>1260</v>
      </c>
      <c r="B1820" s="15"/>
      <c r="C1820" s="60"/>
      <c r="D1820" s="15" t="s">
        <v>2012</v>
      </c>
      <c r="E1820" s="46" t="s">
        <v>2565</v>
      </c>
      <c r="F1820" s="15"/>
      <c r="G1820" s="48"/>
      <c r="H1820" s="48"/>
      <c r="I1820">
        <f t="shared" si="211"/>
        <v>2008</v>
      </c>
      <c r="J1820">
        <f t="shared" si="210"/>
        <v>2023</v>
      </c>
      <c r="K1820" s="2" t="str">
        <f t="shared" si="206"/>
        <v>-</v>
      </c>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c r="AP1820" s="15"/>
      <c r="AQ1820" s="15"/>
      <c r="AR1820" s="15"/>
      <c r="AS1820" s="15"/>
      <c r="AT1820" s="15"/>
      <c r="AU1820" s="15"/>
      <c r="AV1820" s="15"/>
      <c r="AW1820" s="15"/>
      <c r="AX1820" s="15">
        <v>2008</v>
      </c>
      <c r="AY1820" s="15">
        <v>2009</v>
      </c>
      <c r="AZ1820" s="15">
        <v>2010</v>
      </c>
      <c r="BA1820" s="15">
        <v>2011</v>
      </c>
      <c r="BB1820" s="15">
        <v>2012</v>
      </c>
      <c r="BC1820" s="15">
        <v>2013</v>
      </c>
      <c r="BD1820" s="15">
        <v>2014</v>
      </c>
      <c r="BE1820" s="15">
        <v>2015</v>
      </c>
      <c r="BF1820" s="15">
        <v>2016</v>
      </c>
      <c r="BG1820" s="15">
        <v>2017</v>
      </c>
      <c r="BH1820" s="15">
        <v>2018</v>
      </c>
      <c r="BI1820" s="15">
        <v>2019</v>
      </c>
      <c r="BJ1820" s="15">
        <v>2020</v>
      </c>
      <c r="BK1820" s="15">
        <v>2021</v>
      </c>
      <c r="BL1820" s="15">
        <v>2022</v>
      </c>
      <c r="BM1820" s="15">
        <v>2023</v>
      </c>
    </row>
    <row r="1821" spans="1:65" ht="15" customHeight="1" x14ac:dyDescent="0.25">
      <c r="A1821" s="15" t="s">
        <v>1260</v>
      </c>
      <c r="B1821" s="15"/>
      <c r="C1821" s="60"/>
      <c r="D1821" s="15" t="s">
        <v>593</v>
      </c>
      <c r="E1821" s="46" t="s">
        <v>2020</v>
      </c>
      <c r="F1821" s="38"/>
      <c r="G1821" s="48" t="s">
        <v>2020</v>
      </c>
      <c r="H1821" s="48"/>
      <c r="I1821">
        <f t="shared" si="211"/>
        <v>2006</v>
      </c>
      <c r="J1821">
        <f t="shared" si="210"/>
        <v>2023</v>
      </c>
      <c r="K1821" s="2" t="str">
        <f t="shared" si="206"/>
        <v>-</v>
      </c>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c r="AP1821" s="15"/>
      <c r="AQ1821" s="15"/>
      <c r="AR1821" s="15"/>
      <c r="AS1821" s="15"/>
      <c r="AT1821" s="15"/>
      <c r="AU1821" s="15"/>
      <c r="AV1821" s="15">
        <v>2006</v>
      </c>
      <c r="AW1821" s="15">
        <v>2007</v>
      </c>
      <c r="AX1821" s="15">
        <v>2008</v>
      </c>
      <c r="AY1821" s="15">
        <v>2009</v>
      </c>
      <c r="AZ1821" s="15">
        <v>2010</v>
      </c>
      <c r="BA1821" s="15">
        <v>2011</v>
      </c>
      <c r="BB1821" s="15">
        <v>2012</v>
      </c>
      <c r="BC1821" s="15">
        <v>2013</v>
      </c>
      <c r="BD1821" s="15">
        <v>2014</v>
      </c>
      <c r="BE1821" s="15">
        <v>2015</v>
      </c>
      <c r="BF1821" s="15">
        <v>2016</v>
      </c>
      <c r="BG1821" s="15">
        <v>2017</v>
      </c>
      <c r="BH1821" s="15">
        <v>2018</v>
      </c>
      <c r="BI1821" s="15">
        <v>2019</v>
      </c>
      <c r="BJ1821" s="15">
        <v>2020</v>
      </c>
      <c r="BK1821" s="15">
        <v>2021</v>
      </c>
      <c r="BL1821" s="15">
        <v>2022</v>
      </c>
      <c r="BM1821" s="15">
        <v>2023</v>
      </c>
    </row>
    <row r="1822" spans="1:65" ht="15" customHeight="1" x14ac:dyDescent="0.25">
      <c r="A1822" s="15" t="s">
        <v>1260</v>
      </c>
      <c r="B1822" s="15"/>
      <c r="C1822" s="60"/>
      <c r="D1822" s="15" t="s">
        <v>2013</v>
      </c>
      <c r="E1822" s="46" t="s">
        <v>2121</v>
      </c>
      <c r="F1822" s="15"/>
      <c r="G1822" s="48"/>
      <c r="H1822" s="48"/>
      <c r="I1822">
        <f t="shared" si="211"/>
        <v>2008</v>
      </c>
      <c r="J1822">
        <f t="shared" si="210"/>
        <v>2023</v>
      </c>
      <c r="K1822" s="2" t="str">
        <f t="shared" si="206"/>
        <v>-</v>
      </c>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c r="AP1822" s="15"/>
      <c r="AQ1822" s="15"/>
      <c r="AR1822" s="15"/>
      <c r="AS1822" s="15"/>
      <c r="AT1822" s="15"/>
      <c r="AU1822" s="15"/>
      <c r="AV1822" s="15"/>
      <c r="AW1822" s="15"/>
      <c r="AX1822" s="15">
        <v>2008</v>
      </c>
      <c r="AY1822" s="15">
        <v>2009</v>
      </c>
      <c r="AZ1822" s="15">
        <v>2010</v>
      </c>
      <c r="BA1822" s="15">
        <v>2011</v>
      </c>
      <c r="BB1822" s="15">
        <v>2012</v>
      </c>
      <c r="BC1822" s="15">
        <v>2013</v>
      </c>
      <c r="BD1822" s="15">
        <v>2014</v>
      </c>
      <c r="BE1822" s="15">
        <v>2015</v>
      </c>
      <c r="BF1822" s="15">
        <v>2016</v>
      </c>
      <c r="BG1822" s="15">
        <v>2017</v>
      </c>
      <c r="BH1822" s="15">
        <v>2018</v>
      </c>
      <c r="BI1822" s="15">
        <v>2019</v>
      </c>
      <c r="BJ1822" s="15">
        <v>2020</v>
      </c>
      <c r="BK1822" s="15">
        <v>2021</v>
      </c>
      <c r="BL1822" s="15">
        <v>2022</v>
      </c>
      <c r="BM1822" s="15">
        <v>2023</v>
      </c>
    </row>
    <row r="1823" spans="1:65" ht="15" customHeight="1" x14ac:dyDescent="0.25">
      <c r="A1823" s="15" t="s">
        <v>1260</v>
      </c>
      <c r="B1823" s="15"/>
      <c r="C1823" s="60"/>
      <c r="D1823" t="s">
        <v>654</v>
      </c>
      <c r="E1823" s="45" t="s">
        <v>655</v>
      </c>
      <c r="F1823" s="50"/>
      <c r="G1823" s="45" t="s">
        <v>655</v>
      </c>
      <c r="H1823" s="45" t="s">
        <v>1343</v>
      </c>
      <c r="I1823">
        <f t="shared" si="211"/>
        <v>1996</v>
      </c>
      <c r="J1823">
        <f t="shared" si="210"/>
        <v>2007</v>
      </c>
      <c r="K1823" s="2" t="str">
        <f t="shared" si="206"/>
        <v>-</v>
      </c>
      <c r="AL1823">
        <v>1996</v>
      </c>
      <c r="AM1823">
        <v>1997</v>
      </c>
      <c r="AN1823">
        <v>1998</v>
      </c>
      <c r="AO1823">
        <v>1999</v>
      </c>
      <c r="AP1823">
        <v>2000</v>
      </c>
      <c r="AQ1823">
        <v>2001</v>
      </c>
      <c r="AR1823">
        <v>2002</v>
      </c>
      <c r="AS1823">
        <v>2003</v>
      </c>
      <c r="AT1823">
        <v>2004</v>
      </c>
      <c r="AU1823">
        <v>2005</v>
      </c>
      <c r="AV1823">
        <v>2006</v>
      </c>
      <c r="AW1823">
        <v>2007</v>
      </c>
      <c r="BJ1823" s="15"/>
      <c r="BL1823" s="15"/>
    </row>
    <row r="1824" spans="1:65" ht="15" customHeight="1" x14ac:dyDescent="0.25">
      <c r="A1824" s="15" t="s">
        <v>1260</v>
      </c>
      <c r="B1824" s="15"/>
      <c r="C1824" s="60"/>
      <c r="D1824" s="15" t="s">
        <v>2014</v>
      </c>
      <c r="E1824" s="46" t="s">
        <v>655</v>
      </c>
      <c r="F1824" s="15"/>
      <c r="G1824" s="48"/>
      <c r="H1824" s="48"/>
      <c r="I1824">
        <f t="shared" si="211"/>
        <v>2008</v>
      </c>
      <c r="J1824">
        <f t="shared" si="210"/>
        <v>2023</v>
      </c>
      <c r="K1824" s="2" t="str">
        <f t="shared" si="206"/>
        <v>-</v>
      </c>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c r="AP1824" s="15"/>
      <c r="AQ1824" s="15"/>
      <c r="AR1824" s="15"/>
      <c r="AS1824" s="15"/>
      <c r="AT1824" s="15"/>
      <c r="AU1824" s="15"/>
      <c r="AV1824" s="15"/>
      <c r="AW1824" s="15"/>
      <c r="AX1824" s="15">
        <v>2008</v>
      </c>
      <c r="AY1824" s="15">
        <v>2009</v>
      </c>
      <c r="AZ1824" s="15">
        <v>2010</v>
      </c>
      <c r="BA1824" s="15">
        <v>2011</v>
      </c>
      <c r="BB1824" s="15">
        <v>2012</v>
      </c>
      <c r="BC1824" s="15">
        <v>2013</v>
      </c>
      <c r="BD1824" s="15">
        <v>2014</v>
      </c>
      <c r="BE1824" s="15">
        <v>2015</v>
      </c>
      <c r="BF1824" s="15">
        <v>2016</v>
      </c>
      <c r="BG1824" s="15">
        <v>2017</v>
      </c>
      <c r="BH1824" s="15">
        <v>2018</v>
      </c>
      <c r="BI1824" s="15">
        <v>2019</v>
      </c>
      <c r="BJ1824" s="15">
        <v>2020</v>
      </c>
      <c r="BK1824" s="15">
        <v>2021</v>
      </c>
      <c r="BL1824" s="15">
        <v>2022</v>
      </c>
      <c r="BM1824" s="15">
        <v>2023</v>
      </c>
    </row>
    <row r="1825" spans="1:65" ht="15" customHeight="1" x14ac:dyDescent="0.25">
      <c r="A1825" s="15" t="s">
        <v>1260</v>
      </c>
      <c r="B1825" s="15"/>
      <c r="C1825" s="60"/>
      <c r="D1825" s="15" t="s">
        <v>2566</v>
      </c>
      <c r="E1825" s="46" t="s">
        <v>2567</v>
      </c>
      <c r="F1825" s="50"/>
      <c r="G1825" s="48"/>
      <c r="H1825" s="48"/>
      <c r="I1825">
        <f t="shared" si="211"/>
        <v>1994</v>
      </c>
      <c r="J1825">
        <f>MAX(L1825:BT1825)</f>
        <v>2007</v>
      </c>
      <c r="K1825" s="2" t="str">
        <f t="shared" si="206"/>
        <v>-</v>
      </c>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v>1994</v>
      </c>
      <c r="AK1825" s="15">
        <v>1995</v>
      </c>
      <c r="AL1825" s="15">
        <v>1996</v>
      </c>
      <c r="AM1825" s="15">
        <v>1997</v>
      </c>
      <c r="AN1825" s="15">
        <v>1998</v>
      </c>
      <c r="AO1825" s="15">
        <v>1999</v>
      </c>
      <c r="AP1825" s="15">
        <v>2000</v>
      </c>
      <c r="AQ1825" s="15">
        <v>2001</v>
      </c>
      <c r="AR1825" s="15">
        <v>2002</v>
      </c>
      <c r="AS1825" s="15">
        <v>2003</v>
      </c>
      <c r="AT1825" s="15">
        <v>2004</v>
      </c>
      <c r="AU1825" s="15">
        <v>2005</v>
      </c>
      <c r="AV1825" s="15">
        <v>2006</v>
      </c>
      <c r="AW1825" s="15">
        <v>2007</v>
      </c>
      <c r="AX1825" s="15"/>
      <c r="AY1825" s="15"/>
      <c r="AZ1825" s="15"/>
      <c r="BA1825" s="15"/>
      <c r="BB1825" s="15"/>
      <c r="BC1825" s="15"/>
      <c r="BD1825" s="15"/>
      <c r="BE1825" s="15"/>
      <c r="BF1825" s="15"/>
      <c r="BG1825" s="15"/>
      <c r="BH1825" s="15"/>
      <c r="BI1825" s="15"/>
      <c r="BJ1825" s="15"/>
      <c r="BL1825" s="15"/>
    </row>
    <row r="1826" spans="1:65" ht="15" customHeight="1" x14ac:dyDescent="0.25">
      <c r="A1826" s="15" t="s">
        <v>1260</v>
      </c>
      <c r="B1826" s="15"/>
      <c r="C1826" s="60"/>
      <c r="D1826" s="15" t="s">
        <v>2015</v>
      </c>
      <c r="E1826" s="46" t="s">
        <v>2567</v>
      </c>
      <c r="F1826" s="15"/>
      <c r="G1826" s="48"/>
      <c r="H1826" s="48"/>
      <c r="I1826">
        <f t="shared" si="211"/>
        <v>2008</v>
      </c>
      <c r="J1826">
        <f t="shared" si="210"/>
        <v>2023</v>
      </c>
      <c r="K1826" s="2" t="str">
        <f t="shared" si="206"/>
        <v>-</v>
      </c>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c r="AP1826" s="15"/>
      <c r="AQ1826" s="15"/>
      <c r="AR1826" s="15"/>
      <c r="AS1826" s="15"/>
      <c r="AT1826" s="15"/>
      <c r="AU1826" s="15"/>
      <c r="AV1826" s="15"/>
      <c r="AW1826" s="15"/>
      <c r="AX1826" s="15">
        <v>2008</v>
      </c>
      <c r="AY1826" s="15">
        <v>2009</v>
      </c>
      <c r="AZ1826" s="15">
        <v>2010</v>
      </c>
      <c r="BA1826" s="15">
        <v>2011</v>
      </c>
      <c r="BB1826" s="15">
        <v>2012</v>
      </c>
      <c r="BC1826" s="15">
        <v>2013</v>
      </c>
      <c r="BD1826" s="15">
        <v>2014</v>
      </c>
      <c r="BE1826" s="15">
        <v>2015</v>
      </c>
      <c r="BF1826" s="15">
        <v>2016</v>
      </c>
      <c r="BG1826" s="15">
        <v>2017</v>
      </c>
      <c r="BH1826" s="15">
        <v>2018</v>
      </c>
      <c r="BI1826" s="15">
        <v>2019</v>
      </c>
      <c r="BJ1826" s="15">
        <v>2020</v>
      </c>
      <c r="BK1826" s="15">
        <v>2021</v>
      </c>
      <c r="BL1826" s="15">
        <v>2022</v>
      </c>
      <c r="BM1826" s="15">
        <v>2023</v>
      </c>
    </row>
    <row r="1827" spans="1:65" ht="15" customHeight="1" x14ac:dyDescent="0.25">
      <c r="A1827" s="15" t="s">
        <v>1260</v>
      </c>
      <c r="B1827" s="15"/>
      <c r="C1827" s="60"/>
      <c r="D1827" s="15" t="s">
        <v>2016</v>
      </c>
      <c r="E1827" s="46" t="s">
        <v>2568</v>
      </c>
      <c r="F1827" s="15"/>
      <c r="G1827" s="48"/>
      <c r="H1827" s="48"/>
      <c r="I1827">
        <f t="shared" si="211"/>
        <v>2008</v>
      </c>
      <c r="J1827">
        <f t="shared" si="210"/>
        <v>2023</v>
      </c>
      <c r="K1827" s="2" t="str">
        <f t="shared" si="206"/>
        <v>-</v>
      </c>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c r="AP1827" s="15"/>
      <c r="AQ1827" s="15"/>
      <c r="AR1827" s="15"/>
      <c r="AS1827" s="15"/>
      <c r="AT1827" s="15"/>
      <c r="AU1827" s="15"/>
      <c r="AV1827" s="15"/>
      <c r="AW1827" s="15"/>
      <c r="AX1827" s="15">
        <v>2008</v>
      </c>
      <c r="AY1827" s="15">
        <v>2009</v>
      </c>
      <c r="AZ1827" s="15">
        <v>2010</v>
      </c>
      <c r="BA1827" s="15">
        <v>2011</v>
      </c>
      <c r="BB1827" s="15">
        <v>2012</v>
      </c>
      <c r="BC1827" s="15">
        <v>2013</v>
      </c>
      <c r="BD1827" s="15">
        <v>2014</v>
      </c>
      <c r="BE1827" s="15">
        <v>2015</v>
      </c>
      <c r="BF1827" s="15">
        <v>2016</v>
      </c>
      <c r="BG1827" s="15">
        <v>2017</v>
      </c>
      <c r="BH1827" s="15">
        <v>2018</v>
      </c>
      <c r="BI1827" s="15">
        <v>2019</v>
      </c>
      <c r="BJ1827" s="15">
        <v>2020</v>
      </c>
      <c r="BK1827" s="15">
        <v>2021</v>
      </c>
      <c r="BL1827" s="15">
        <v>2022</v>
      </c>
      <c r="BM1827" s="15">
        <v>2023</v>
      </c>
    </row>
    <row r="1828" spans="1:65" ht="15" customHeight="1" x14ac:dyDescent="0.25">
      <c r="A1828" s="15" t="s">
        <v>1260</v>
      </c>
      <c r="B1828" s="15"/>
      <c r="C1828" s="60"/>
      <c r="D1828" s="15" t="s">
        <v>2361</v>
      </c>
      <c r="E1828" s="46" t="s">
        <v>2569</v>
      </c>
      <c r="F1828" s="50"/>
      <c r="G1828" s="48"/>
      <c r="H1828" s="48"/>
      <c r="I1828">
        <f t="shared" si="211"/>
        <v>2008</v>
      </c>
      <c r="J1828">
        <f t="shared" si="210"/>
        <v>2015</v>
      </c>
      <c r="K1828" s="2" t="str">
        <f t="shared" si="206"/>
        <v>-</v>
      </c>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c r="AP1828" s="15"/>
      <c r="AQ1828" s="15"/>
      <c r="AR1828" s="15"/>
      <c r="AS1828" s="15"/>
      <c r="AT1828" s="15"/>
      <c r="AU1828" s="15"/>
      <c r="AV1828" s="15"/>
      <c r="AW1828" s="15"/>
      <c r="AX1828" s="15">
        <v>2008</v>
      </c>
      <c r="AY1828" s="15">
        <v>2009</v>
      </c>
      <c r="AZ1828" s="15">
        <v>2010</v>
      </c>
      <c r="BA1828" s="15">
        <v>2011</v>
      </c>
      <c r="BB1828" s="15">
        <v>2012</v>
      </c>
      <c r="BC1828" s="15">
        <v>2013</v>
      </c>
      <c r="BD1828" s="15">
        <v>2014</v>
      </c>
      <c r="BE1828" s="15">
        <v>2015</v>
      </c>
      <c r="BF1828" s="15"/>
      <c r="BG1828" s="15"/>
      <c r="BH1828" s="15"/>
      <c r="BI1828" s="15"/>
      <c r="BJ1828" s="15"/>
      <c r="BL1828" s="15"/>
    </row>
    <row r="1829" spans="1:65" ht="15" customHeight="1" x14ac:dyDescent="0.25">
      <c r="A1829" s="15" t="s">
        <v>1260</v>
      </c>
      <c r="B1829" s="15"/>
      <c r="C1829" s="60"/>
      <c r="D1829" s="15" t="s">
        <v>2017</v>
      </c>
      <c r="E1829" s="46" t="s">
        <v>2570</v>
      </c>
      <c r="F1829" s="15"/>
      <c r="G1829" s="48"/>
      <c r="H1829" s="48"/>
      <c r="I1829">
        <f t="shared" si="211"/>
        <v>2008</v>
      </c>
      <c r="J1829">
        <f t="shared" si="210"/>
        <v>2023</v>
      </c>
      <c r="K1829" s="2" t="str">
        <f t="shared" si="206"/>
        <v>-</v>
      </c>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c r="AP1829" s="15"/>
      <c r="AQ1829" s="15"/>
      <c r="AR1829" s="15"/>
      <c r="AS1829" s="15"/>
      <c r="AT1829" s="15"/>
      <c r="AU1829" s="15"/>
      <c r="AV1829" s="15"/>
      <c r="AW1829" s="15"/>
      <c r="AX1829" s="15">
        <v>2008</v>
      </c>
      <c r="AY1829" s="15">
        <v>2009</v>
      </c>
      <c r="AZ1829" s="15">
        <v>2010</v>
      </c>
      <c r="BA1829" s="15">
        <v>2011</v>
      </c>
      <c r="BB1829" s="15">
        <v>2012</v>
      </c>
      <c r="BC1829" s="15">
        <v>2013</v>
      </c>
      <c r="BD1829" s="15">
        <v>2014</v>
      </c>
      <c r="BE1829" s="15">
        <v>2015</v>
      </c>
      <c r="BF1829" s="15">
        <v>2016</v>
      </c>
      <c r="BG1829" s="15">
        <v>2017</v>
      </c>
      <c r="BH1829" s="15">
        <v>2018</v>
      </c>
      <c r="BI1829" s="15">
        <v>2019</v>
      </c>
      <c r="BJ1829" s="15">
        <v>2020</v>
      </c>
      <c r="BK1829" s="15">
        <v>2021</v>
      </c>
      <c r="BL1829" s="15">
        <v>2022</v>
      </c>
      <c r="BM1829" s="15">
        <v>2023</v>
      </c>
    </row>
    <row r="1830" spans="1:65" ht="15" customHeight="1" x14ac:dyDescent="0.25">
      <c r="A1830" s="15" t="s">
        <v>1260</v>
      </c>
      <c r="B1830" s="15"/>
      <c r="C1830" s="60"/>
      <c r="D1830" s="15" t="s">
        <v>876</v>
      </c>
      <c r="E1830" s="46" t="s">
        <v>877</v>
      </c>
      <c r="F1830" s="15"/>
      <c r="G1830" s="48" t="s">
        <v>877</v>
      </c>
      <c r="H1830" s="48"/>
      <c r="I1830">
        <f t="shared" si="211"/>
        <v>2008</v>
      </c>
      <c r="J1830">
        <f t="shared" si="210"/>
        <v>2023</v>
      </c>
      <c r="K1830" s="2" t="str">
        <f t="shared" si="206"/>
        <v>-</v>
      </c>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c r="AP1830" s="15"/>
      <c r="AQ1830" s="15"/>
      <c r="AR1830" s="15"/>
      <c r="AS1830" s="15"/>
      <c r="AT1830" s="15"/>
      <c r="AU1830" s="15"/>
      <c r="AV1830" s="15"/>
      <c r="AW1830" s="15"/>
      <c r="AX1830" s="15">
        <v>2008</v>
      </c>
      <c r="AY1830" s="15">
        <v>2009</v>
      </c>
      <c r="AZ1830" s="15">
        <v>2010</v>
      </c>
      <c r="BA1830" s="15">
        <v>2011</v>
      </c>
      <c r="BB1830" s="15">
        <v>2012</v>
      </c>
      <c r="BC1830" s="15">
        <v>2013</v>
      </c>
      <c r="BD1830" s="15">
        <v>2014</v>
      </c>
      <c r="BE1830" s="15">
        <v>2015</v>
      </c>
      <c r="BF1830" s="15">
        <v>2016</v>
      </c>
      <c r="BG1830" s="15">
        <v>2017</v>
      </c>
      <c r="BH1830" s="15">
        <v>2018</v>
      </c>
      <c r="BI1830" s="15">
        <v>2019</v>
      </c>
      <c r="BJ1830" s="15">
        <v>2020</v>
      </c>
      <c r="BK1830" s="15">
        <v>2021</v>
      </c>
      <c r="BL1830" s="15">
        <v>2022</v>
      </c>
      <c r="BM1830" s="15">
        <v>2023</v>
      </c>
    </row>
    <row r="1831" spans="1:65" ht="15" customHeight="1" x14ac:dyDescent="0.25">
      <c r="C1831" s="63"/>
      <c r="E1831" s="45"/>
      <c r="G1831" s="45"/>
      <c r="H1831" s="45"/>
    </row>
    <row r="1832" spans="1:65" ht="15" customHeight="1" x14ac:dyDescent="0.25">
      <c r="A1832" t="s">
        <v>1261</v>
      </c>
      <c r="B1832" s="1" t="str">
        <f>A1832&amp;MIN(I1832:I1848)&amp;"(-"&amp;MAX(J1832:J1848)&amp;")"</f>
        <v>SGDP1994(-2019)</v>
      </c>
      <c r="C1832" s="77"/>
      <c r="D1832" t="s">
        <v>656</v>
      </c>
      <c r="E1832" s="45" t="s">
        <v>657</v>
      </c>
      <c r="G1832" s="45" t="s">
        <v>657</v>
      </c>
      <c r="H1832" s="45" t="s">
        <v>1807</v>
      </c>
      <c r="I1832">
        <f t="shared" ref="I1832:I1843" si="215">MIN(L1832:BT1832)</f>
        <v>1994</v>
      </c>
      <c r="J1832">
        <f t="shared" si="210"/>
        <v>2019</v>
      </c>
      <c r="K1832" s="2" t="str">
        <f t="shared" si="206"/>
        <v>-</v>
      </c>
      <c r="AJ1832">
        <v>1994</v>
      </c>
      <c r="AK1832">
        <v>1995</v>
      </c>
      <c r="AL1832">
        <v>1996</v>
      </c>
      <c r="AM1832">
        <v>1997</v>
      </c>
      <c r="AN1832">
        <v>1998</v>
      </c>
      <c r="AO1832">
        <v>1999</v>
      </c>
      <c r="AP1832">
        <v>2000</v>
      </c>
      <c r="AQ1832">
        <v>2001</v>
      </c>
      <c r="AR1832">
        <v>2002</v>
      </c>
      <c r="AS1832">
        <v>2003</v>
      </c>
      <c r="AT1832">
        <v>2004</v>
      </c>
      <c r="AU1832">
        <v>2005</v>
      </c>
      <c r="AV1832">
        <v>2006</v>
      </c>
      <c r="AW1832">
        <v>2007</v>
      </c>
      <c r="AX1832">
        <v>2008</v>
      </c>
      <c r="AY1832">
        <v>2009</v>
      </c>
      <c r="AZ1832">
        <v>2010</v>
      </c>
      <c r="BA1832">
        <v>2011</v>
      </c>
      <c r="BB1832">
        <v>2012</v>
      </c>
      <c r="BC1832">
        <v>2013</v>
      </c>
      <c r="BD1832">
        <v>2014</v>
      </c>
      <c r="BE1832">
        <v>2015</v>
      </c>
      <c r="BF1832">
        <v>2016</v>
      </c>
      <c r="BG1832">
        <v>2017</v>
      </c>
      <c r="BH1832">
        <v>2018</v>
      </c>
      <c r="BI1832">
        <v>2019</v>
      </c>
    </row>
    <row r="1833" spans="1:65" ht="15" customHeight="1" x14ac:dyDescent="0.25">
      <c r="A1833" t="s">
        <v>1261</v>
      </c>
      <c r="C1833" s="77"/>
      <c r="D1833" t="s">
        <v>658</v>
      </c>
      <c r="E1833" s="45" t="s">
        <v>906</v>
      </c>
      <c r="G1833" s="45" t="s">
        <v>1808</v>
      </c>
      <c r="H1833" s="45" t="s">
        <v>1809</v>
      </c>
      <c r="I1833">
        <f t="shared" si="215"/>
        <v>1994</v>
      </c>
      <c r="J1833">
        <f t="shared" si="210"/>
        <v>2019</v>
      </c>
      <c r="K1833" s="2" t="str">
        <f t="shared" si="206"/>
        <v>-</v>
      </c>
      <c r="AJ1833">
        <v>1994</v>
      </c>
      <c r="AK1833">
        <v>1995</v>
      </c>
      <c r="AL1833">
        <v>1996</v>
      </c>
      <c r="AM1833">
        <v>1997</v>
      </c>
      <c r="AN1833">
        <v>1998</v>
      </c>
      <c r="AO1833">
        <v>1999</v>
      </c>
      <c r="AP1833">
        <v>2000</v>
      </c>
      <c r="AQ1833">
        <v>2001</v>
      </c>
      <c r="AR1833">
        <v>2002</v>
      </c>
      <c r="AS1833">
        <v>2003</v>
      </c>
      <c r="AT1833">
        <v>2004</v>
      </c>
      <c r="AU1833">
        <v>2005</v>
      </c>
      <c r="AV1833">
        <v>2006</v>
      </c>
      <c r="AW1833">
        <v>2007</v>
      </c>
      <c r="AX1833">
        <v>2008</v>
      </c>
      <c r="AY1833">
        <v>2009</v>
      </c>
      <c r="AZ1833">
        <v>2010</v>
      </c>
      <c r="BA1833">
        <v>2011</v>
      </c>
      <c r="BB1833">
        <v>2012</v>
      </c>
      <c r="BC1833">
        <v>2013</v>
      </c>
      <c r="BD1833">
        <v>2014</v>
      </c>
      <c r="BE1833">
        <v>2015</v>
      </c>
      <c r="BF1833">
        <v>2016</v>
      </c>
      <c r="BG1833">
        <v>2017</v>
      </c>
      <c r="BH1833">
        <v>2018</v>
      </c>
      <c r="BI1833">
        <v>2019</v>
      </c>
    </row>
    <row r="1834" spans="1:65" ht="15" customHeight="1" x14ac:dyDescent="0.25">
      <c r="A1834" t="s">
        <v>1261</v>
      </c>
      <c r="C1834" s="77"/>
      <c r="D1834" t="s">
        <v>659</v>
      </c>
      <c r="E1834" s="45" t="s">
        <v>12</v>
      </c>
      <c r="G1834" s="45" t="s">
        <v>202</v>
      </c>
      <c r="H1834" s="45" t="s">
        <v>1764</v>
      </c>
      <c r="I1834">
        <f t="shared" si="215"/>
        <v>1994</v>
      </c>
      <c r="J1834">
        <f t="shared" si="210"/>
        <v>2014</v>
      </c>
      <c r="K1834" s="2" t="str">
        <f t="shared" si="206"/>
        <v>-</v>
      </c>
      <c r="AJ1834">
        <v>1994</v>
      </c>
      <c r="AK1834">
        <v>1995</v>
      </c>
      <c r="AL1834">
        <v>1996</v>
      </c>
      <c r="AM1834">
        <v>1997</v>
      </c>
      <c r="AN1834">
        <v>1998</v>
      </c>
      <c r="AO1834">
        <v>1999</v>
      </c>
      <c r="AP1834">
        <v>2000</v>
      </c>
      <c r="AQ1834">
        <v>2001</v>
      </c>
      <c r="AR1834">
        <v>2002</v>
      </c>
      <c r="AS1834">
        <v>2003</v>
      </c>
      <c r="AT1834">
        <v>2004</v>
      </c>
      <c r="AU1834">
        <v>2005</v>
      </c>
      <c r="AV1834">
        <v>2006</v>
      </c>
      <c r="AW1834">
        <v>2007</v>
      </c>
      <c r="AX1834">
        <v>2008</v>
      </c>
      <c r="AY1834">
        <v>2009</v>
      </c>
      <c r="AZ1834">
        <v>2010</v>
      </c>
      <c r="BA1834">
        <v>2011</v>
      </c>
      <c r="BB1834">
        <v>2012</v>
      </c>
      <c r="BC1834">
        <v>2013</v>
      </c>
      <c r="BD1834">
        <v>2014</v>
      </c>
    </row>
    <row r="1835" spans="1:65" ht="15" customHeight="1" x14ac:dyDescent="0.25">
      <c r="A1835" t="s">
        <v>1261</v>
      </c>
      <c r="C1835" s="77"/>
      <c r="D1835" t="s">
        <v>660</v>
      </c>
      <c r="E1835" s="45" t="s">
        <v>12</v>
      </c>
      <c r="F1835" s="7" t="s">
        <v>1303</v>
      </c>
      <c r="G1835" s="45" t="s">
        <v>1810</v>
      </c>
      <c r="H1835" s="45" t="s">
        <v>1526</v>
      </c>
      <c r="I1835">
        <f t="shared" si="215"/>
        <v>2002</v>
      </c>
      <c r="J1835">
        <f t="shared" si="210"/>
        <v>2017</v>
      </c>
      <c r="K1835" s="2" t="str">
        <f t="shared" si="206"/>
        <v>-</v>
      </c>
      <c r="AR1835">
        <v>2002</v>
      </c>
      <c r="AS1835">
        <v>2003</v>
      </c>
      <c r="AT1835">
        <v>2004</v>
      </c>
      <c r="AU1835">
        <v>2005</v>
      </c>
      <c r="AV1835">
        <v>2006</v>
      </c>
      <c r="AW1835">
        <v>2007</v>
      </c>
      <c r="AX1835">
        <v>2008</v>
      </c>
      <c r="AY1835">
        <v>2009</v>
      </c>
      <c r="AZ1835">
        <v>2010</v>
      </c>
      <c r="BA1835">
        <v>2011</v>
      </c>
      <c r="BB1835">
        <v>2012</v>
      </c>
      <c r="BC1835">
        <v>2013</v>
      </c>
      <c r="BD1835">
        <v>2014</v>
      </c>
      <c r="BE1835">
        <v>2015</v>
      </c>
      <c r="BF1835">
        <v>2016</v>
      </c>
      <c r="BG1835">
        <v>2017</v>
      </c>
    </row>
    <row r="1836" spans="1:65" ht="15" customHeight="1" x14ac:dyDescent="0.25">
      <c r="A1836" t="s">
        <v>1261</v>
      </c>
      <c r="C1836" s="77"/>
      <c r="D1836" t="s">
        <v>661</v>
      </c>
      <c r="E1836" s="45" t="s">
        <v>907</v>
      </c>
      <c r="G1836" s="45" t="s">
        <v>1811</v>
      </c>
      <c r="H1836" s="45" t="s">
        <v>1812</v>
      </c>
      <c r="I1836">
        <f t="shared" si="215"/>
        <v>1994</v>
      </c>
      <c r="J1836">
        <f t="shared" si="210"/>
        <v>2019</v>
      </c>
      <c r="K1836" s="2" t="str">
        <f t="shared" si="206"/>
        <v>-</v>
      </c>
      <c r="AJ1836">
        <v>1994</v>
      </c>
      <c r="AK1836">
        <v>1995</v>
      </c>
      <c r="AL1836">
        <v>1996</v>
      </c>
      <c r="AM1836">
        <v>1997</v>
      </c>
      <c r="AN1836">
        <v>1998</v>
      </c>
      <c r="AO1836">
        <v>1999</v>
      </c>
      <c r="AP1836">
        <v>2000</v>
      </c>
      <c r="AQ1836">
        <v>2001</v>
      </c>
      <c r="AR1836">
        <v>2002</v>
      </c>
      <c r="AS1836">
        <v>2003</v>
      </c>
      <c r="AT1836">
        <v>2004</v>
      </c>
      <c r="AU1836">
        <v>2005</v>
      </c>
      <c r="AV1836">
        <v>2006</v>
      </c>
      <c r="AW1836">
        <v>2007</v>
      </c>
      <c r="AX1836">
        <v>2008</v>
      </c>
      <c r="AY1836">
        <v>2009</v>
      </c>
      <c r="AZ1836">
        <v>2010</v>
      </c>
      <c r="BA1836">
        <v>2011</v>
      </c>
      <c r="BB1836">
        <v>2012</v>
      </c>
      <c r="BC1836">
        <v>2013</v>
      </c>
      <c r="BD1836">
        <v>2014</v>
      </c>
      <c r="BE1836">
        <v>2015</v>
      </c>
      <c r="BF1836">
        <v>2016</v>
      </c>
      <c r="BG1836">
        <v>2017</v>
      </c>
      <c r="BH1836">
        <v>2018</v>
      </c>
      <c r="BI1836">
        <v>2019</v>
      </c>
    </row>
    <row r="1837" spans="1:65" ht="15" customHeight="1" x14ac:dyDescent="0.25">
      <c r="A1837" t="s">
        <v>1261</v>
      </c>
      <c r="C1837" s="77"/>
      <c r="D1837" t="s">
        <v>662</v>
      </c>
      <c r="E1837" s="45" t="s">
        <v>663</v>
      </c>
      <c r="G1837" s="45" t="s">
        <v>663</v>
      </c>
      <c r="H1837" s="45" t="s">
        <v>1813</v>
      </c>
      <c r="I1837">
        <f t="shared" si="215"/>
        <v>1994</v>
      </c>
      <c r="J1837">
        <f t="shared" si="210"/>
        <v>2019</v>
      </c>
      <c r="K1837" s="2" t="str">
        <f t="shared" si="206"/>
        <v>-</v>
      </c>
      <c r="AJ1837">
        <v>1994</v>
      </c>
      <c r="AK1837">
        <v>1995</v>
      </c>
      <c r="AL1837">
        <v>1996</v>
      </c>
      <c r="AM1837">
        <v>1997</v>
      </c>
      <c r="AN1837">
        <v>1998</v>
      </c>
      <c r="AO1837">
        <v>1999</v>
      </c>
      <c r="AP1837">
        <v>2000</v>
      </c>
      <c r="AQ1837">
        <v>2001</v>
      </c>
      <c r="AR1837">
        <v>2002</v>
      </c>
      <c r="AS1837">
        <v>2003</v>
      </c>
      <c r="AT1837">
        <v>2004</v>
      </c>
      <c r="AU1837">
        <v>2005</v>
      </c>
      <c r="AV1837">
        <v>2006</v>
      </c>
      <c r="AW1837">
        <v>2007</v>
      </c>
      <c r="AX1837">
        <v>2008</v>
      </c>
      <c r="AY1837">
        <v>2009</v>
      </c>
      <c r="AZ1837">
        <v>2010</v>
      </c>
      <c r="BA1837">
        <v>2011</v>
      </c>
      <c r="BB1837">
        <v>2012</v>
      </c>
      <c r="BC1837">
        <v>2013</v>
      </c>
      <c r="BD1837">
        <v>2014</v>
      </c>
      <c r="BE1837">
        <v>2015</v>
      </c>
      <c r="BF1837">
        <v>2016</v>
      </c>
      <c r="BG1837">
        <v>2017</v>
      </c>
      <c r="BH1837">
        <v>2018</v>
      </c>
      <c r="BI1837">
        <v>2019</v>
      </c>
    </row>
    <row r="1838" spans="1:65" ht="15" customHeight="1" x14ac:dyDescent="0.25">
      <c r="A1838" t="s">
        <v>1261</v>
      </c>
      <c r="C1838" s="77"/>
      <c r="D1838" t="s">
        <v>664</v>
      </c>
      <c r="E1838" s="45" t="s">
        <v>665</v>
      </c>
      <c r="G1838" s="45" t="s">
        <v>665</v>
      </c>
      <c r="H1838" s="45" t="s">
        <v>1814</v>
      </c>
      <c r="I1838">
        <f t="shared" si="215"/>
        <v>1994</v>
      </c>
      <c r="J1838">
        <f t="shared" si="210"/>
        <v>2019</v>
      </c>
      <c r="K1838" s="2" t="str">
        <f t="shared" si="206"/>
        <v>-</v>
      </c>
      <c r="AJ1838">
        <v>1994</v>
      </c>
      <c r="AK1838">
        <v>1995</v>
      </c>
      <c r="AL1838">
        <v>1996</v>
      </c>
      <c r="AM1838">
        <v>1997</v>
      </c>
      <c r="AN1838">
        <v>1998</v>
      </c>
      <c r="AO1838">
        <v>1999</v>
      </c>
      <c r="AP1838">
        <v>2000</v>
      </c>
      <c r="AQ1838">
        <v>2001</v>
      </c>
      <c r="AR1838">
        <v>2002</v>
      </c>
      <c r="AS1838">
        <v>2003</v>
      </c>
      <c r="AT1838">
        <v>2004</v>
      </c>
      <c r="AU1838">
        <v>2005</v>
      </c>
      <c r="AV1838">
        <v>2006</v>
      </c>
      <c r="AW1838">
        <v>2007</v>
      </c>
      <c r="AX1838">
        <v>2008</v>
      </c>
      <c r="AY1838">
        <v>2009</v>
      </c>
      <c r="AZ1838">
        <v>2010</v>
      </c>
      <c r="BA1838">
        <v>2011</v>
      </c>
      <c r="BB1838">
        <v>2012</v>
      </c>
      <c r="BC1838">
        <v>2013</v>
      </c>
      <c r="BD1838">
        <v>2014</v>
      </c>
      <c r="BE1838">
        <v>2015</v>
      </c>
      <c r="BF1838">
        <v>2016</v>
      </c>
      <c r="BG1838">
        <v>2017</v>
      </c>
      <c r="BH1838">
        <v>2018</v>
      </c>
      <c r="BI1838">
        <v>2019</v>
      </c>
    </row>
    <row r="1839" spans="1:65" ht="15" customHeight="1" x14ac:dyDescent="0.25">
      <c r="A1839" t="s">
        <v>1261</v>
      </c>
      <c r="C1839" s="77"/>
      <c r="D1839" t="s">
        <v>666</v>
      </c>
      <c r="E1839" s="45" t="s">
        <v>667</v>
      </c>
      <c r="G1839" s="45" t="s">
        <v>667</v>
      </c>
      <c r="H1839" s="45" t="s">
        <v>1815</v>
      </c>
      <c r="I1839">
        <f t="shared" si="215"/>
        <v>1994</v>
      </c>
      <c r="J1839">
        <f t="shared" si="210"/>
        <v>2019</v>
      </c>
      <c r="K1839" s="2" t="str">
        <f t="shared" si="206"/>
        <v>-</v>
      </c>
      <c r="AJ1839">
        <v>1994</v>
      </c>
      <c r="AK1839">
        <v>1995</v>
      </c>
      <c r="AL1839">
        <v>1996</v>
      </c>
      <c r="AM1839">
        <v>1997</v>
      </c>
      <c r="AN1839">
        <v>1998</v>
      </c>
      <c r="AO1839">
        <v>1999</v>
      </c>
      <c r="AP1839">
        <v>2000</v>
      </c>
      <c r="AQ1839">
        <v>2001</v>
      </c>
      <c r="AR1839">
        <v>2002</v>
      </c>
      <c r="AS1839">
        <v>2003</v>
      </c>
      <c r="AT1839">
        <v>2004</v>
      </c>
      <c r="AU1839">
        <v>2005</v>
      </c>
      <c r="AV1839">
        <v>2006</v>
      </c>
      <c r="AW1839">
        <v>2007</v>
      </c>
      <c r="AX1839">
        <v>2008</v>
      </c>
      <c r="AY1839">
        <v>2009</v>
      </c>
      <c r="AZ1839">
        <v>2010</v>
      </c>
      <c r="BA1839">
        <v>2011</v>
      </c>
      <c r="BB1839">
        <v>2012</v>
      </c>
      <c r="BC1839">
        <v>2013</v>
      </c>
      <c r="BD1839">
        <v>2014</v>
      </c>
      <c r="BE1839">
        <v>2015</v>
      </c>
      <c r="BF1839">
        <v>2016</v>
      </c>
      <c r="BG1839">
        <v>2017</v>
      </c>
      <c r="BH1839">
        <v>2018</v>
      </c>
      <c r="BI1839">
        <v>2019</v>
      </c>
    </row>
    <row r="1840" spans="1:65" ht="15" customHeight="1" x14ac:dyDescent="0.25">
      <c r="A1840" t="s">
        <v>1261</v>
      </c>
      <c r="C1840" s="77"/>
      <c r="D1840" t="s">
        <v>668</v>
      </c>
      <c r="E1840" s="45" t="s">
        <v>669</v>
      </c>
      <c r="G1840" s="45" t="s">
        <v>669</v>
      </c>
      <c r="H1840" s="45" t="s">
        <v>1816</v>
      </c>
      <c r="I1840">
        <f t="shared" si="215"/>
        <v>1994</v>
      </c>
      <c r="J1840">
        <f t="shared" si="210"/>
        <v>2019</v>
      </c>
      <c r="K1840" s="2" t="str">
        <f t="shared" si="206"/>
        <v>-</v>
      </c>
      <c r="AJ1840">
        <v>1994</v>
      </c>
      <c r="AK1840">
        <v>1995</v>
      </c>
      <c r="AL1840">
        <v>1996</v>
      </c>
      <c r="AM1840">
        <v>1997</v>
      </c>
      <c r="AN1840">
        <v>1998</v>
      </c>
      <c r="AO1840">
        <v>1999</v>
      </c>
      <c r="AP1840">
        <v>2000</v>
      </c>
      <c r="AQ1840">
        <v>2001</v>
      </c>
      <c r="AR1840">
        <v>2002</v>
      </c>
      <c r="AS1840">
        <v>2003</v>
      </c>
      <c r="AT1840">
        <v>2004</v>
      </c>
      <c r="AU1840">
        <v>2005</v>
      </c>
      <c r="AV1840">
        <v>2006</v>
      </c>
      <c r="AW1840">
        <v>2007</v>
      </c>
      <c r="AX1840">
        <v>2008</v>
      </c>
      <c r="AY1840">
        <v>2009</v>
      </c>
      <c r="AZ1840">
        <v>2010</v>
      </c>
      <c r="BA1840">
        <v>2011</v>
      </c>
      <c r="BB1840">
        <v>2012</v>
      </c>
      <c r="BC1840">
        <v>2013</v>
      </c>
      <c r="BD1840">
        <v>2014</v>
      </c>
      <c r="BE1840">
        <v>2015</v>
      </c>
      <c r="BF1840">
        <v>2016</v>
      </c>
      <c r="BG1840">
        <v>2017</v>
      </c>
      <c r="BH1840">
        <v>2018</v>
      </c>
      <c r="BI1840">
        <v>2019</v>
      </c>
    </row>
    <row r="1841" spans="1:65" ht="15" customHeight="1" x14ac:dyDescent="0.25">
      <c r="A1841" t="s">
        <v>1261</v>
      </c>
      <c r="C1841" s="77"/>
      <c r="D1841" t="s">
        <v>670</v>
      </c>
      <c r="E1841" s="45" t="s">
        <v>908</v>
      </c>
      <c r="G1841" s="45" t="s">
        <v>1817</v>
      </c>
      <c r="H1841" s="45" t="s">
        <v>1818</v>
      </c>
      <c r="I1841">
        <f t="shared" si="215"/>
        <v>1995</v>
      </c>
      <c r="J1841">
        <f t="shared" si="210"/>
        <v>2019</v>
      </c>
      <c r="K1841" s="2" t="str">
        <f t="shared" si="206"/>
        <v>-</v>
      </c>
      <c r="AK1841">
        <v>1995</v>
      </c>
      <c r="AL1841">
        <v>1996</v>
      </c>
      <c r="AM1841">
        <v>1997</v>
      </c>
      <c r="AN1841">
        <v>1998</v>
      </c>
      <c r="AO1841">
        <v>1999</v>
      </c>
      <c r="AP1841">
        <v>2000</v>
      </c>
      <c r="AQ1841">
        <v>2001</v>
      </c>
      <c r="AR1841">
        <v>2002</v>
      </c>
      <c r="AS1841">
        <v>2003</v>
      </c>
      <c r="AT1841">
        <v>2004</v>
      </c>
      <c r="AU1841">
        <v>2005</v>
      </c>
      <c r="AV1841">
        <v>2006</v>
      </c>
      <c r="AW1841">
        <v>2007</v>
      </c>
      <c r="AX1841">
        <v>2008</v>
      </c>
      <c r="AY1841">
        <v>2009</v>
      </c>
      <c r="AZ1841">
        <v>2010</v>
      </c>
      <c r="BA1841">
        <v>2011</v>
      </c>
      <c r="BB1841">
        <v>2012</v>
      </c>
      <c r="BC1841">
        <v>2013</v>
      </c>
      <c r="BD1841">
        <v>2014</v>
      </c>
      <c r="BE1841">
        <v>2015</v>
      </c>
      <c r="BF1841">
        <v>2016</v>
      </c>
      <c r="BG1841">
        <v>2017</v>
      </c>
      <c r="BH1841">
        <v>2018</v>
      </c>
      <c r="BI1841">
        <v>2019</v>
      </c>
    </row>
    <row r="1842" spans="1:65" ht="15" customHeight="1" x14ac:dyDescent="0.25">
      <c r="A1842" t="s">
        <v>1261</v>
      </c>
      <c r="C1842" s="77"/>
      <c r="D1842" t="s">
        <v>21</v>
      </c>
      <c r="E1842" s="45" t="s">
        <v>12</v>
      </c>
      <c r="F1842" s="7" t="s">
        <v>1303</v>
      </c>
      <c r="G1842" s="45" t="s">
        <v>733</v>
      </c>
      <c r="H1842" s="45" t="s">
        <v>1533</v>
      </c>
      <c r="I1842">
        <f t="shared" si="215"/>
        <v>1994</v>
      </c>
      <c r="J1842">
        <f t="shared" si="210"/>
        <v>2019</v>
      </c>
      <c r="K1842" s="2" t="str">
        <f t="shared" si="206"/>
        <v>-</v>
      </c>
      <c r="AJ1842">
        <v>1994</v>
      </c>
      <c r="AK1842">
        <v>1995</v>
      </c>
      <c r="AL1842">
        <v>1996</v>
      </c>
      <c r="AM1842">
        <v>1997</v>
      </c>
      <c r="AN1842">
        <v>1998</v>
      </c>
      <c r="AO1842">
        <v>1999</v>
      </c>
      <c r="AP1842">
        <v>2000</v>
      </c>
      <c r="AQ1842">
        <v>2001</v>
      </c>
      <c r="AR1842">
        <v>2002</v>
      </c>
      <c r="AS1842">
        <v>2003</v>
      </c>
      <c r="AT1842">
        <v>2004</v>
      </c>
      <c r="AU1842">
        <v>2005</v>
      </c>
      <c r="AV1842">
        <v>2006</v>
      </c>
      <c r="AW1842">
        <v>2007</v>
      </c>
      <c r="AX1842">
        <v>2008</v>
      </c>
      <c r="AY1842">
        <v>2009</v>
      </c>
      <c r="AZ1842">
        <v>2010</v>
      </c>
      <c r="BA1842">
        <v>2011</v>
      </c>
      <c r="BB1842">
        <v>2012</v>
      </c>
      <c r="BC1842">
        <v>2013</v>
      </c>
      <c r="BD1842">
        <v>2014</v>
      </c>
      <c r="BE1842">
        <v>2015</v>
      </c>
      <c r="BF1842">
        <v>2016</v>
      </c>
      <c r="BG1842">
        <v>2017</v>
      </c>
      <c r="BH1842">
        <v>2018</v>
      </c>
      <c r="BI1842">
        <v>2019</v>
      </c>
    </row>
    <row r="1843" spans="1:65" ht="15" customHeight="1" x14ac:dyDescent="0.25">
      <c r="A1843" t="s">
        <v>1261</v>
      </c>
      <c r="C1843" s="77"/>
      <c r="D1843" t="s">
        <v>671</v>
      </c>
      <c r="E1843" s="45" t="s">
        <v>672</v>
      </c>
      <c r="G1843" s="45" t="s">
        <v>672</v>
      </c>
      <c r="H1843" s="45" t="s">
        <v>1819</v>
      </c>
      <c r="I1843">
        <f t="shared" si="215"/>
        <v>1994</v>
      </c>
      <c r="J1843">
        <f t="shared" si="210"/>
        <v>2019</v>
      </c>
      <c r="K1843" s="2" t="str">
        <f t="shared" si="206"/>
        <v>-</v>
      </c>
      <c r="AJ1843">
        <v>1994</v>
      </c>
      <c r="AK1843">
        <v>1995</v>
      </c>
      <c r="AL1843">
        <v>1996</v>
      </c>
      <c r="AM1843">
        <v>1997</v>
      </c>
      <c r="AN1843">
        <v>1998</v>
      </c>
      <c r="AO1843">
        <v>1999</v>
      </c>
      <c r="AP1843">
        <v>2000</v>
      </c>
      <c r="AQ1843">
        <v>2001</v>
      </c>
      <c r="AR1843">
        <v>2002</v>
      </c>
      <c r="AS1843">
        <v>2003</v>
      </c>
      <c r="AT1843">
        <v>2004</v>
      </c>
      <c r="AU1843">
        <v>2005</v>
      </c>
      <c r="AV1843">
        <v>2006</v>
      </c>
      <c r="AW1843">
        <v>2007</v>
      </c>
      <c r="AX1843">
        <v>2008</v>
      </c>
      <c r="AY1843">
        <v>2009</v>
      </c>
      <c r="AZ1843">
        <v>2010</v>
      </c>
      <c r="BA1843">
        <v>2011</v>
      </c>
      <c r="BB1843">
        <v>2012</v>
      </c>
      <c r="BC1843">
        <v>2013</v>
      </c>
      <c r="BD1843">
        <v>2014</v>
      </c>
      <c r="BE1843">
        <v>2015</v>
      </c>
      <c r="BF1843">
        <v>2016</v>
      </c>
      <c r="BG1843">
        <v>2017</v>
      </c>
      <c r="BH1843">
        <v>2018</v>
      </c>
      <c r="BI1843">
        <v>2019</v>
      </c>
    </row>
    <row r="1844" spans="1:65" ht="15" customHeight="1" x14ac:dyDescent="0.25">
      <c r="A1844" t="s">
        <v>1261</v>
      </c>
      <c r="C1844" s="77"/>
      <c r="D1844" t="s">
        <v>593</v>
      </c>
      <c r="E1844" s="45" t="s">
        <v>2020</v>
      </c>
      <c r="G1844" s="45"/>
      <c r="H1844" s="45"/>
      <c r="I1844">
        <f t="shared" ref="I1844:I1898" si="216">MIN(L1844:BT1844)</f>
        <v>2015</v>
      </c>
      <c r="J1844">
        <f t="shared" si="210"/>
        <v>2019</v>
      </c>
      <c r="K1844" s="2" t="str">
        <f t="shared" si="206"/>
        <v>-</v>
      </c>
      <c r="BE1844">
        <v>2015</v>
      </c>
      <c r="BF1844">
        <v>2016</v>
      </c>
      <c r="BG1844">
        <v>2017</v>
      </c>
      <c r="BH1844">
        <v>2018</v>
      </c>
      <c r="BI1844">
        <v>2019</v>
      </c>
    </row>
    <row r="1845" spans="1:65" ht="15" customHeight="1" x14ac:dyDescent="0.25">
      <c r="A1845" t="s">
        <v>1261</v>
      </c>
      <c r="C1845" s="77"/>
      <c r="D1845" t="s">
        <v>673</v>
      </c>
      <c r="E1845" s="45" t="s">
        <v>674</v>
      </c>
      <c r="G1845" s="45" t="s">
        <v>674</v>
      </c>
      <c r="H1845" s="45" t="s">
        <v>1820</v>
      </c>
      <c r="I1845">
        <f t="shared" si="216"/>
        <v>1994</v>
      </c>
      <c r="J1845">
        <f t="shared" si="210"/>
        <v>2019</v>
      </c>
      <c r="K1845" s="2" t="str">
        <f t="shared" si="206"/>
        <v>-</v>
      </c>
      <c r="AJ1845">
        <v>1994</v>
      </c>
      <c r="AK1845">
        <v>1995</v>
      </c>
      <c r="AL1845">
        <v>1996</v>
      </c>
      <c r="AM1845">
        <v>1997</v>
      </c>
      <c r="AN1845">
        <v>1998</v>
      </c>
      <c r="AO1845">
        <v>1999</v>
      </c>
      <c r="AP1845">
        <v>2000</v>
      </c>
      <c r="AQ1845">
        <v>2001</v>
      </c>
      <c r="AR1845">
        <v>2002</v>
      </c>
      <c r="AS1845">
        <v>2003</v>
      </c>
      <c r="AT1845">
        <v>2004</v>
      </c>
      <c r="AU1845">
        <v>2005</v>
      </c>
      <c r="AV1845">
        <v>2006</v>
      </c>
      <c r="AW1845">
        <v>2007</v>
      </c>
      <c r="AX1845">
        <v>2008</v>
      </c>
      <c r="AY1845">
        <v>2009</v>
      </c>
      <c r="AZ1845">
        <v>2010</v>
      </c>
      <c r="BA1845">
        <v>2011</v>
      </c>
      <c r="BB1845">
        <v>2012</v>
      </c>
      <c r="BC1845">
        <v>2013</v>
      </c>
      <c r="BD1845">
        <v>2014</v>
      </c>
      <c r="BE1845">
        <v>2015</v>
      </c>
      <c r="BF1845">
        <v>2016</v>
      </c>
      <c r="BG1845">
        <v>2017</v>
      </c>
      <c r="BH1845">
        <v>2018</v>
      </c>
      <c r="BI1845">
        <v>2019</v>
      </c>
    </row>
    <row r="1846" spans="1:65" ht="15" customHeight="1" x14ac:dyDescent="0.25">
      <c r="A1846" t="s">
        <v>1261</v>
      </c>
      <c r="C1846" s="77"/>
      <c r="D1846" t="s">
        <v>675</v>
      </c>
      <c r="E1846" s="45" t="s">
        <v>676</v>
      </c>
      <c r="G1846" s="45" t="s">
        <v>676</v>
      </c>
      <c r="H1846" s="45" t="s">
        <v>1821</v>
      </c>
      <c r="I1846">
        <f t="shared" si="216"/>
        <v>1994</v>
      </c>
      <c r="J1846">
        <f t="shared" si="210"/>
        <v>2019</v>
      </c>
      <c r="K1846" s="2" t="str">
        <f t="shared" si="206"/>
        <v>-</v>
      </c>
      <c r="AJ1846">
        <v>1994</v>
      </c>
      <c r="AK1846">
        <v>1995</v>
      </c>
      <c r="AL1846">
        <v>1996</v>
      </c>
      <c r="AM1846">
        <v>1997</v>
      </c>
      <c r="AN1846">
        <v>1998</v>
      </c>
      <c r="AO1846">
        <v>1999</v>
      </c>
      <c r="AP1846">
        <v>2000</v>
      </c>
      <c r="AQ1846">
        <v>2001</v>
      </c>
      <c r="AR1846">
        <v>2002</v>
      </c>
      <c r="AS1846">
        <v>2003</v>
      </c>
      <c r="AT1846">
        <v>2004</v>
      </c>
      <c r="AU1846">
        <v>2005</v>
      </c>
      <c r="AV1846">
        <v>2006</v>
      </c>
      <c r="AW1846">
        <v>2007</v>
      </c>
      <c r="AX1846">
        <v>2008</v>
      </c>
      <c r="AY1846">
        <v>2009</v>
      </c>
      <c r="AZ1846">
        <v>2010</v>
      </c>
      <c r="BA1846">
        <v>2011</v>
      </c>
      <c r="BB1846">
        <v>2012</v>
      </c>
      <c r="BC1846">
        <v>2013</v>
      </c>
      <c r="BD1846">
        <v>2014</v>
      </c>
      <c r="BE1846">
        <v>2015</v>
      </c>
      <c r="BF1846">
        <v>2016</v>
      </c>
      <c r="BG1846">
        <v>2017</v>
      </c>
      <c r="BH1846">
        <v>2018</v>
      </c>
      <c r="BI1846">
        <v>2019</v>
      </c>
    </row>
    <row r="1847" spans="1:65" ht="15" customHeight="1" x14ac:dyDescent="0.25">
      <c r="A1847" t="s">
        <v>1261</v>
      </c>
      <c r="C1847" s="77"/>
      <c r="D1847" t="s">
        <v>677</v>
      </c>
      <c r="E1847" s="45" t="s">
        <v>678</v>
      </c>
      <c r="G1847" s="45" t="s">
        <v>678</v>
      </c>
      <c r="H1847" s="45" t="s">
        <v>1822</v>
      </c>
      <c r="I1847">
        <f t="shared" si="216"/>
        <v>2002</v>
      </c>
      <c r="J1847">
        <f t="shared" si="210"/>
        <v>2019</v>
      </c>
      <c r="K1847" s="2" t="str">
        <f t="shared" ref="K1847:K1899" si="217">IF(J1847-I1847+1-COUNTA(L1847:BT1847)=0, "-", "Yes")</f>
        <v>-</v>
      </c>
      <c r="AR1847">
        <v>2002</v>
      </c>
      <c r="AS1847">
        <v>2003</v>
      </c>
      <c r="AT1847">
        <v>2004</v>
      </c>
      <c r="AU1847">
        <v>2005</v>
      </c>
      <c r="AV1847">
        <v>2006</v>
      </c>
      <c r="AW1847">
        <v>2007</v>
      </c>
      <c r="AX1847">
        <v>2008</v>
      </c>
      <c r="AY1847">
        <v>2009</v>
      </c>
      <c r="AZ1847">
        <v>2010</v>
      </c>
      <c r="BA1847">
        <v>2011</v>
      </c>
      <c r="BB1847">
        <v>2012</v>
      </c>
      <c r="BC1847">
        <v>2013</v>
      </c>
      <c r="BD1847">
        <v>2014</v>
      </c>
      <c r="BE1847">
        <v>2015</v>
      </c>
      <c r="BF1847">
        <v>2016</v>
      </c>
      <c r="BG1847">
        <v>2017</v>
      </c>
      <c r="BH1847">
        <v>2018</v>
      </c>
      <c r="BI1847">
        <v>2019</v>
      </c>
    </row>
    <row r="1848" spans="1:65" ht="15" customHeight="1" x14ac:dyDescent="0.25">
      <c r="A1848" t="s">
        <v>1261</v>
      </c>
      <c r="C1848" s="77"/>
      <c r="D1848" t="s">
        <v>680</v>
      </c>
      <c r="E1848" s="45" t="s">
        <v>681</v>
      </c>
      <c r="G1848" s="45" t="s">
        <v>681</v>
      </c>
      <c r="H1848" s="45" t="s">
        <v>1823</v>
      </c>
      <c r="I1848">
        <f t="shared" si="216"/>
        <v>1994</v>
      </c>
      <c r="J1848">
        <f t="shared" si="210"/>
        <v>2019</v>
      </c>
      <c r="K1848" s="2" t="str">
        <f t="shared" si="217"/>
        <v>-</v>
      </c>
      <c r="AJ1848">
        <v>1994</v>
      </c>
      <c r="AK1848">
        <v>1995</v>
      </c>
      <c r="AL1848">
        <v>1996</v>
      </c>
      <c r="AM1848">
        <v>1997</v>
      </c>
      <c r="AN1848">
        <v>1998</v>
      </c>
      <c r="AO1848">
        <v>1999</v>
      </c>
      <c r="AP1848">
        <v>2000</v>
      </c>
      <c r="AQ1848">
        <v>2001</v>
      </c>
      <c r="AR1848">
        <v>2002</v>
      </c>
      <c r="AS1848">
        <v>2003</v>
      </c>
      <c r="AT1848">
        <v>2004</v>
      </c>
      <c r="AU1848">
        <v>2005</v>
      </c>
      <c r="AV1848">
        <v>2006</v>
      </c>
      <c r="AW1848">
        <v>2007</v>
      </c>
      <c r="AX1848">
        <v>2008</v>
      </c>
      <c r="AY1848">
        <v>2009</v>
      </c>
      <c r="AZ1848">
        <v>2010</v>
      </c>
      <c r="BA1848">
        <v>2011</v>
      </c>
      <c r="BB1848">
        <v>2012</v>
      </c>
      <c r="BC1848">
        <v>2013</v>
      </c>
      <c r="BD1848">
        <v>2014</v>
      </c>
      <c r="BE1848">
        <v>2015</v>
      </c>
      <c r="BF1848">
        <v>2016</v>
      </c>
      <c r="BG1848">
        <v>2017</v>
      </c>
      <c r="BH1848">
        <v>2018</v>
      </c>
      <c r="BI1848">
        <v>2019</v>
      </c>
    </row>
    <row r="1849" spans="1:65" ht="15" customHeight="1" x14ac:dyDescent="0.25">
      <c r="C1849" s="63"/>
      <c r="E1849" s="45"/>
      <c r="G1849" s="45"/>
      <c r="H1849" s="45"/>
    </row>
    <row r="1850" spans="1:65" ht="15" customHeight="1" x14ac:dyDescent="0.25">
      <c r="A1850" t="s">
        <v>1283</v>
      </c>
      <c r="B1850" s="1" t="str">
        <f>A1850&amp;MIN(I1850:I1858)&amp;"(-"&amp;MAX(J1850:J1858)&amp;")"</f>
        <v>SSKO2005(-2023)</v>
      </c>
      <c r="C1850" s="77"/>
      <c r="D1850" t="s">
        <v>1179</v>
      </c>
      <c r="E1850" s="45" t="s">
        <v>1180</v>
      </c>
      <c r="G1850" s="45"/>
      <c r="H1850" s="45"/>
      <c r="I1850">
        <f t="shared" si="216"/>
        <v>2005</v>
      </c>
      <c r="J1850">
        <f t="shared" si="210"/>
        <v>2023</v>
      </c>
      <c r="K1850" s="2" t="str">
        <f t="shared" si="217"/>
        <v>-</v>
      </c>
      <c r="AU1850">
        <v>2005</v>
      </c>
      <c r="AV1850">
        <v>2006</v>
      </c>
      <c r="AW1850">
        <v>2007</v>
      </c>
      <c r="AX1850">
        <v>2008</v>
      </c>
      <c r="AY1850">
        <v>2009</v>
      </c>
      <c r="AZ1850">
        <v>2010</v>
      </c>
      <c r="BA1850">
        <v>2011</v>
      </c>
      <c r="BB1850">
        <v>2012</v>
      </c>
      <c r="BC1850">
        <v>2013</v>
      </c>
      <c r="BD1850">
        <v>2014</v>
      </c>
      <c r="BE1850">
        <v>2015</v>
      </c>
      <c r="BF1850">
        <v>2016</v>
      </c>
      <c r="BG1850">
        <v>2017</v>
      </c>
      <c r="BH1850">
        <v>2018</v>
      </c>
      <c r="BI1850">
        <v>2019</v>
      </c>
      <c r="BJ1850">
        <v>2020</v>
      </c>
      <c r="BK1850">
        <v>2021</v>
      </c>
      <c r="BL1850">
        <v>2022</v>
      </c>
      <c r="BM1850">
        <v>2023</v>
      </c>
    </row>
    <row r="1851" spans="1:65" ht="15" customHeight="1" x14ac:dyDescent="0.25">
      <c r="A1851" t="s">
        <v>1283</v>
      </c>
      <c r="C1851" s="77"/>
      <c r="D1851" t="s">
        <v>763</v>
      </c>
      <c r="E1851" s="45" t="s">
        <v>764</v>
      </c>
      <c r="G1851" s="45"/>
      <c r="H1851" s="45"/>
      <c r="I1851">
        <f t="shared" si="216"/>
        <v>2013</v>
      </c>
      <c r="J1851">
        <f t="shared" si="210"/>
        <v>2023</v>
      </c>
      <c r="K1851" s="2" t="str">
        <f t="shared" si="217"/>
        <v>-</v>
      </c>
      <c r="BC1851">
        <v>2013</v>
      </c>
      <c r="BD1851">
        <v>2014</v>
      </c>
      <c r="BE1851">
        <v>2015</v>
      </c>
      <c r="BF1851">
        <v>2016</v>
      </c>
      <c r="BG1851">
        <v>2017</v>
      </c>
      <c r="BH1851">
        <v>2018</v>
      </c>
      <c r="BI1851">
        <v>2019</v>
      </c>
      <c r="BJ1851">
        <v>2020</v>
      </c>
      <c r="BK1851">
        <v>2021</v>
      </c>
      <c r="BL1851">
        <v>2022</v>
      </c>
      <c r="BM1851">
        <v>2023</v>
      </c>
    </row>
    <row r="1852" spans="1:65" ht="15" customHeight="1" x14ac:dyDescent="0.25">
      <c r="A1852" t="s">
        <v>1283</v>
      </c>
      <c r="C1852" s="77"/>
      <c r="D1852" t="s">
        <v>765</v>
      </c>
      <c r="E1852" s="45" t="s">
        <v>766</v>
      </c>
      <c r="G1852" s="45"/>
      <c r="H1852" s="45"/>
      <c r="I1852">
        <f t="shared" si="216"/>
        <v>2013</v>
      </c>
      <c r="J1852">
        <f t="shared" si="210"/>
        <v>2023</v>
      </c>
      <c r="K1852" s="2" t="str">
        <f t="shared" si="217"/>
        <v>-</v>
      </c>
      <c r="BC1852">
        <v>2013</v>
      </c>
      <c r="BD1852">
        <v>2014</v>
      </c>
      <c r="BE1852">
        <v>2015</v>
      </c>
      <c r="BF1852">
        <v>2016</v>
      </c>
      <c r="BG1852">
        <v>2017</v>
      </c>
      <c r="BH1852">
        <v>2018</v>
      </c>
      <c r="BI1852">
        <v>2019</v>
      </c>
      <c r="BJ1852">
        <v>2020</v>
      </c>
      <c r="BK1852">
        <v>2021</v>
      </c>
      <c r="BL1852">
        <v>2022</v>
      </c>
      <c r="BM1852">
        <v>2023</v>
      </c>
    </row>
    <row r="1853" spans="1:65" ht="15" customHeight="1" x14ac:dyDescent="0.25">
      <c r="A1853" t="s">
        <v>1283</v>
      </c>
      <c r="C1853" s="77"/>
      <c r="D1853" t="s">
        <v>1181</v>
      </c>
      <c r="E1853" s="45" t="s">
        <v>1182</v>
      </c>
      <c r="G1853" s="45"/>
      <c r="H1853" s="45"/>
      <c r="I1853">
        <f t="shared" si="216"/>
        <v>2005</v>
      </c>
      <c r="J1853">
        <f t="shared" si="210"/>
        <v>2023</v>
      </c>
      <c r="K1853" s="2" t="str">
        <f t="shared" si="217"/>
        <v>-</v>
      </c>
      <c r="AU1853">
        <v>2005</v>
      </c>
      <c r="AV1853">
        <v>2006</v>
      </c>
      <c r="AW1853">
        <v>2007</v>
      </c>
      <c r="AX1853">
        <v>2008</v>
      </c>
      <c r="AY1853">
        <v>2009</v>
      </c>
      <c r="AZ1853">
        <v>2010</v>
      </c>
      <c r="BA1853">
        <v>2011</v>
      </c>
      <c r="BB1853">
        <v>2012</v>
      </c>
      <c r="BC1853">
        <v>2013</v>
      </c>
      <c r="BD1853">
        <v>2014</v>
      </c>
      <c r="BE1853">
        <v>2015</v>
      </c>
      <c r="BF1853">
        <v>2016</v>
      </c>
      <c r="BG1853">
        <v>2017</v>
      </c>
      <c r="BH1853">
        <v>2018</v>
      </c>
      <c r="BI1853">
        <v>2019</v>
      </c>
      <c r="BJ1853">
        <v>2020</v>
      </c>
      <c r="BK1853">
        <v>2021</v>
      </c>
      <c r="BL1853">
        <v>2022</v>
      </c>
      <c r="BM1853">
        <v>2023</v>
      </c>
    </row>
    <row r="1854" spans="1:65" ht="15" customHeight="1" x14ac:dyDescent="0.25">
      <c r="A1854" t="s">
        <v>1283</v>
      </c>
      <c r="C1854" s="77"/>
      <c r="D1854" t="s">
        <v>1183</v>
      </c>
      <c r="E1854" s="45" t="s">
        <v>1184</v>
      </c>
      <c r="G1854" s="45"/>
      <c r="H1854" s="45"/>
      <c r="I1854">
        <f t="shared" si="216"/>
        <v>2005</v>
      </c>
      <c r="J1854">
        <f t="shared" si="210"/>
        <v>2023</v>
      </c>
      <c r="K1854" s="2" t="str">
        <f t="shared" si="217"/>
        <v>-</v>
      </c>
      <c r="AU1854">
        <v>2005</v>
      </c>
      <c r="AV1854">
        <v>2006</v>
      </c>
      <c r="AW1854">
        <v>2007</v>
      </c>
      <c r="AX1854">
        <v>2008</v>
      </c>
      <c r="AY1854">
        <v>2009</v>
      </c>
      <c r="AZ1854">
        <v>2010</v>
      </c>
      <c r="BA1854">
        <v>2011</v>
      </c>
      <c r="BB1854">
        <v>2012</v>
      </c>
      <c r="BC1854">
        <v>2013</v>
      </c>
      <c r="BD1854">
        <v>2014</v>
      </c>
      <c r="BE1854">
        <v>2015</v>
      </c>
      <c r="BF1854">
        <v>2016</v>
      </c>
      <c r="BG1854">
        <v>2017</v>
      </c>
      <c r="BH1854">
        <v>2018</v>
      </c>
      <c r="BI1854">
        <v>2019</v>
      </c>
      <c r="BJ1854">
        <v>2020</v>
      </c>
      <c r="BK1854">
        <v>2021</v>
      </c>
      <c r="BL1854">
        <v>2022</v>
      </c>
      <c r="BM1854">
        <v>2023</v>
      </c>
    </row>
    <row r="1855" spans="1:65" ht="15" customHeight="1" x14ac:dyDescent="0.25">
      <c r="A1855" t="s">
        <v>1283</v>
      </c>
      <c r="C1855" s="77"/>
      <c r="D1855" t="s">
        <v>21</v>
      </c>
      <c r="E1855" s="45" t="s">
        <v>12</v>
      </c>
      <c r="F1855" s="7" t="s">
        <v>1303</v>
      </c>
      <c r="G1855" s="45"/>
      <c r="H1855" s="45"/>
      <c r="I1855">
        <f t="shared" si="216"/>
        <v>2005</v>
      </c>
      <c r="J1855">
        <f t="shared" si="210"/>
        <v>2023</v>
      </c>
      <c r="K1855" s="2" t="str">
        <f t="shared" si="217"/>
        <v>-</v>
      </c>
      <c r="AU1855">
        <v>2005</v>
      </c>
      <c r="AV1855">
        <v>2006</v>
      </c>
      <c r="AW1855">
        <v>2007</v>
      </c>
      <c r="AX1855">
        <v>2008</v>
      </c>
      <c r="AY1855">
        <v>2009</v>
      </c>
      <c r="AZ1855">
        <v>2010</v>
      </c>
      <c r="BA1855">
        <v>2011</v>
      </c>
      <c r="BB1855">
        <v>2012</v>
      </c>
      <c r="BC1855">
        <v>2013</v>
      </c>
      <c r="BD1855">
        <v>2014</v>
      </c>
      <c r="BE1855">
        <v>2015</v>
      </c>
      <c r="BF1855">
        <v>2016</v>
      </c>
      <c r="BG1855">
        <v>2017</v>
      </c>
      <c r="BH1855">
        <v>2018</v>
      </c>
      <c r="BI1855">
        <v>2019</v>
      </c>
      <c r="BJ1855">
        <v>2020</v>
      </c>
      <c r="BK1855">
        <v>2021</v>
      </c>
      <c r="BL1855">
        <v>2022</v>
      </c>
      <c r="BM1855">
        <v>2023</v>
      </c>
    </row>
    <row r="1856" spans="1:65" ht="15" customHeight="1" x14ac:dyDescent="0.25">
      <c r="A1856" t="s">
        <v>1283</v>
      </c>
      <c r="C1856" s="77"/>
      <c r="D1856" t="s">
        <v>1185</v>
      </c>
      <c r="E1856" s="45" t="s">
        <v>1186</v>
      </c>
      <c r="G1856" s="45"/>
      <c r="H1856" s="45"/>
      <c r="I1856">
        <f t="shared" si="216"/>
        <v>2005</v>
      </c>
      <c r="J1856">
        <f t="shared" si="210"/>
        <v>2023</v>
      </c>
      <c r="K1856" s="2" t="str">
        <f t="shared" si="217"/>
        <v>-</v>
      </c>
      <c r="AU1856">
        <v>2005</v>
      </c>
      <c r="AV1856">
        <v>2006</v>
      </c>
      <c r="AW1856">
        <v>2007</v>
      </c>
      <c r="AX1856">
        <v>2008</v>
      </c>
      <c r="AY1856">
        <v>2009</v>
      </c>
      <c r="AZ1856">
        <v>2010</v>
      </c>
      <c r="BA1856">
        <v>2011</v>
      </c>
      <c r="BB1856">
        <v>2012</v>
      </c>
      <c r="BC1856">
        <v>2013</v>
      </c>
      <c r="BD1856">
        <v>2014</v>
      </c>
      <c r="BE1856">
        <v>2015</v>
      </c>
      <c r="BF1856">
        <v>2016</v>
      </c>
      <c r="BG1856">
        <v>2017</v>
      </c>
      <c r="BH1856">
        <v>2018</v>
      </c>
      <c r="BI1856">
        <v>2019</v>
      </c>
      <c r="BJ1856">
        <v>2020</v>
      </c>
      <c r="BK1856">
        <v>2021</v>
      </c>
      <c r="BL1856">
        <v>2022</v>
      </c>
      <c r="BM1856">
        <v>2023</v>
      </c>
    </row>
    <row r="1857" spans="1:65" ht="15" customHeight="1" x14ac:dyDescent="0.25">
      <c r="A1857" t="s">
        <v>1283</v>
      </c>
      <c r="C1857" s="77"/>
      <c r="D1857" t="s">
        <v>679</v>
      </c>
      <c r="E1857" s="45" t="s">
        <v>679</v>
      </c>
      <c r="G1857" s="45"/>
      <c r="H1857" s="45"/>
      <c r="I1857">
        <f t="shared" si="216"/>
        <v>2005</v>
      </c>
      <c r="J1857">
        <f t="shared" si="210"/>
        <v>2012</v>
      </c>
      <c r="K1857" s="2" t="str">
        <f t="shared" si="217"/>
        <v>-</v>
      </c>
      <c r="AU1857">
        <v>2005</v>
      </c>
      <c r="AV1857">
        <v>2006</v>
      </c>
      <c r="AW1857">
        <v>2007</v>
      </c>
      <c r="AX1857">
        <v>2008</v>
      </c>
      <c r="AY1857">
        <v>2009</v>
      </c>
      <c r="AZ1857">
        <v>2010</v>
      </c>
      <c r="BA1857">
        <v>2011</v>
      </c>
      <c r="BB1857">
        <v>2012</v>
      </c>
    </row>
    <row r="1858" spans="1:65" ht="15" customHeight="1" x14ac:dyDescent="0.25">
      <c r="A1858" t="s">
        <v>1283</v>
      </c>
      <c r="C1858" s="77"/>
      <c r="D1858" t="s">
        <v>876</v>
      </c>
      <c r="E1858" s="45" t="s">
        <v>876</v>
      </c>
      <c r="G1858" s="45"/>
      <c r="H1858" s="45"/>
      <c r="I1858">
        <f t="shared" si="216"/>
        <v>2013</v>
      </c>
      <c r="J1858">
        <f t="shared" si="210"/>
        <v>2023</v>
      </c>
      <c r="K1858" s="2" t="str">
        <f t="shared" si="217"/>
        <v>Yes</v>
      </c>
      <c r="BC1858">
        <v>2013</v>
      </c>
      <c r="BD1858">
        <v>2014</v>
      </c>
      <c r="BE1858">
        <v>2015</v>
      </c>
      <c r="BF1858">
        <v>2016</v>
      </c>
      <c r="BH1858">
        <v>2018</v>
      </c>
      <c r="BI1858">
        <v>2019</v>
      </c>
      <c r="BJ1858">
        <v>2020</v>
      </c>
      <c r="BK1858">
        <v>2021</v>
      </c>
      <c r="BL1858">
        <v>2022</v>
      </c>
      <c r="BM1858">
        <v>2023</v>
      </c>
    </row>
    <row r="1859" spans="1:65" ht="15" customHeight="1" x14ac:dyDescent="0.25">
      <c r="C1859" s="63"/>
      <c r="E1859" s="45"/>
      <c r="G1859" s="45"/>
      <c r="H1859" s="45"/>
    </row>
    <row r="1860" spans="1:65" ht="15" customHeight="1" x14ac:dyDescent="0.25">
      <c r="A1860" t="s">
        <v>1284</v>
      </c>
      <c r="B1860" s="1" t="str">
        <f>A1860&amp;MIN(I1860:I1879)&amp;"(-"&amp;MAX(J1860:J1879)&amp;")"</f>
        <v>SSSY2005(-2023)</v>
      </c>
      <c r="C1860" s="77"/>
      <c r="D1860" t="s">
        <v>1187</v>
      </c>
      <c r="E1860" s="45" t="s">
        <v>1188</v>
      </c>
      <c r="G1860" s="45"/>
      <c r="H1860" s="45"/>
      <c r="I1860">
        <f t="shared" si="216"/>
        <v>2005</v>
      </c>
      <c r="J1860">
        <f t="shared" ref="J1860:J1984" si="218">MAX(L1860:BT1860)</f>
        <v>2023</v>
      </c>
      <c r="K1860" s="2" t="str">
        <f t="shared" si="217"/>
        <v>-</v>
      </c>
      <c r="AU1860">
        <v>2005</v>
      </c>
      <c r="AV1860">
        <v>2006</v>
      </c>
      <c r="AW1860">
        <v>2007</v>
      </c>
      <c r="AX1860">
        <v>2008</v>
      </c>
      <c r="AY1860">
        <v>2009</v>
      </c>
      <c r="AZ1860">
        <v>2010</v>
      </c>
      <c r="BA1860">
        <v>2011</v>
      </c>
      <c r="BB1860">
        <v>2012</v>
      </c>
      <c r="BC1860">
        <v>2013</v>
      </c>
      <c r="BD1860">
        <v>2014</v>
      </c>
      <c r="BE1860">
        <v>2015</v>
      </c>
      <c r="BF1860">
        <v>2016</v>
      </c>
      <c r="BG1860">
        <v>2017</v>
      </c>
      <c r="BH1860">
        <v>2018</v>
      </c>
      <c r="BI1860">
        <v>2019</v>
      </c>
      <c r="BJ1860">
        <v>2020</v>
      </c>
      <c r="BK1860">
        <v>2021</v>
      </c>
      <c r="BL1860">
        <v>2022</v>
      </c>
      <c r="BM1860">
        <v>2023</v>
      </c>
    </row>
    <row r="1861" spans="1:65" ht="15" customHeight="1" x14ac:dyDescent="0.25">
      <c r="A1861" t="s">
        <v>1284</v>
      </c>
      <c r="C1861" s="77"/>
      <c r="D1861" t="s">
        <v>1179</v>
      </c>
      <c r="E1861" s="45" t="s">
        <v>1180</v>
      </c>
      <c r="G1861" s="45"/>
      <c r="H1861" s="45"/>
      <c r="I1861">
        <f t="shared" si="216"/>
        <v>2005</v>
      </c>
      <c r="J1861">
        <f t="shared" si="218"/>
        <v>2023</v>
      </c>
      <c r="K1861" s="2" t="str">
        <f t="shared" si="217"/>
        <v>-</v>
      </c>
      <c r="AU1861">
        <v>2005</v>
      </c>
      <c r="AV1861">
        <v>2006</v>
      </c>
      <c r="AW1861">
        <v>2007</v>
      </c>
      <c r="AX1861">
        <v>2008</v>
      </c>
      <c r="AY1861">
        <v>2009</v>
      </c>
      <c r="AZ1861">
        <v>2010</v>
      </c>
      <c r="BA1861">
        <v>2011</v>
      </c>
      <c r="BB1861">
        <v>2012</v>
      </c>
      <c r="BC1861">
        <v>2013</v>
      </c>
      <c r="BD1861">
        <v>2014</v>
      </c>
      <c r="BE1861">
        <v>2015</v>
      </c>
      <c r="BF1861">
        <v>2016</v>
      </c>
      <c r="BG1861">
        <v>2017</v>
      </c>
      <c r="BH1861">
        <v>2018</v>
      </c>
      <c r="BI1861">
        <v>2019</v>
      </c>
      <c r="BJ1861">
        <v>2020</v>
      </c>
      <c r="BK1861">
        <v>2021</v>
      </c>
      <c r="BL1861">
        <v>2022</v>
      </c>
      <c r="BM1861">
        <v>2023</v>
      </c>
    </row>
    <row r="1862" spans="1:65" ht="15" customHeight="1" x14ac:dyDescent="0.25">
      <c r="A1862" t="s">
        <v>1284</v>
      </c>
      <c r="C1862" s="77"/>
      <c r="D1862" t="s">
        <v>1189</v>
      </c>
      <c r="E1862" s="45" t="s">
        <v>1190</v>
      </c>
      <c r="G1862" s="45"/>
      <c r="H1862" s="45"/>
      <c r="I1862">
        <f t="shared" si="216"/>
        <v>2005</v>
      </c>
      <c r="J1862">
        <f t="shared" si="218"/>
        <v>2023</v>
      </c>
      <c r="K1862" s="2" t="str">
        <f t="shared" si="217"/>
        <v>-</v>
      </c>
      <c r="AU1862">
        <v>2005</v>
      </c>
      <c r="AV1862">
        <v>2006</v>
      </c>
      <c r="AW1862">
        <v>2007</v>
      </c>
      <c r="AX1862">
        <v>2008</v>
      </c>
      <c r="AY1862">
        <v>2009</v>
      </c>
      <c r="AZ1862">
        <v>2010</v>
      </c>
      <c r="BA1862">
        <v>2011</v>
      </c>
      <c r="BB1862">
        <v>2012</v>
      </c>
      <c r="BC1862">
        <v>2013</v>
      </c>
      <c r="BD1862">
        <v>2014</v>
      </c>
      <c r="BE1862">
        <v>2015</v>
      </c>
      <c r="BF1862">
        <v>2016</v>
      </c>
      <c r="BG1862">
        <v>2017</v>
      </c>
      <c r="BH1862">
        <v>2018</v>
      </c>
      <c r="BI1862">
        <v>2019</v>
      </c>
      <c r="BJ1862">
        <v>2020</v>
      </c>
      <c r="BK1862">
        <v>2021</v>
      </c>
      <c r="BL1862">
        <v>2022</v>
      </c>
      <c r="BM1862">
        <v>2023</v>
      </c>
    </row>
    <row r="1863" spans="1:65" ht="15" customHeight="1" x14ac:dyDescent="0.25">
      <c r="A1863" t="s">
        <v>1284</v>
      </c>
      <c r="C1863" s="77"/>
      <c r="D1863" t="s">
        <v>1191</v>
      </c>
      <c r="E1863" s="45" t="s">
        <v>1192</v>
      </c>
      <c r="G1863" s="45"/>
      <c r="H1863" s="45"/>
      <c r="I1863">
        <f t="shared" si="216"/>
        <v>2005</v>
      </c>
      <c r="J1863">
        <f t="shared" si="218"/>
        <v>2023</v>
      </c>
      <c r="K1863" s="2" t="str">
        <f t="shared" si="217"/>
        <v>-</v>
      </c>
      <c r="AU1863">
        <v>2005</v>
      </c>
      <c r="AV1863">
        <v>2006</v>
      </c>
      <c r="AW1863">
        <v>2007</v>
      </c>
      <c r="AX1863">
        <v>2008</v>
      </c>
      <c r="AY1863">
        <v>2009</v>
      </c>
      <c r="AZ1863">
        <v>2010</v>
      </c>
      <c r="BA1863">
        <v>2011</v>
      </c>
      <c r="BB1863">
        <v>2012</v>
      </c>
      <c r="BC1863">
        <v>2013</v>
      </c>
      <c r="BD1863">
        <v>2014</v>
      </c>
      <c r="BE1863">
        <v>2015</v>
      </c>
      <c r="BF1863">
        <v>2016</v>
      </c>
      <c r="BG1863">
        <v>2017</v>
      </c>
      <c r="BH1863">
        <v>2018</v>
      </c>
      <c r="BI1863">
        <v>2019</v>
      </c>
      <c r="BJ1863">
        <v>2020</v>
      </c>
      <c r="BK1863">
        <v>2021</v>
      </c>
      <c r="BL1863">
        <v>2022</v>
      </c>
      <c r="BM1863">
        <v>2023</v>
      </c>
    </row>
    <row r="1864" spans="1:65" ht="15" customHeight="1" x14ac:dyDescent="0.25">
      <c r="A1864" t="s">
        <v>1284</v>
      </c>
      <c r="C1864" s="77"/>
      <c r="D1864" t="s">
        <v>763</v>
      </c>
      <c r="E1864" s="45" t="s">
        <v>764</v>
      </c>
      <c r="G1864" s="45"/>
      <c r="H1864" s="45"/>
      <c r="I1864">
        <f t="shared" si="216"/>
        <v>2005</v>
      </c>
      <c r="J1864">
        <f t="shared" si="218"/>
        <v>2023</v>
      </c>
      <c r="K1864" s="2" t="str">
        <f t="shared" si="217"/>
        <v>-</v>
      </c>
      <c r="AU1864">
        <v>2005</v>
      </c>
      <c r="AV1864">
        <v>2006</v>
      </c>
      <c r="AW1864">
        <v>2007</v>
      </c>
      <c r="AX1864">
        <v>2008</v>
      </c>
      <c r="AY1864">
        <v>2009</v>
      </c>
      <c r="AZ1864">
        <v>2010</v>
      </c>
      <c r="BA1864">
        <v>2011</v>
      </c>
      <c r="BB1864">
        <v>2012</v>
      </c>
      <c r="BC1864">
        <v>2013</v>
      </c>
      <c r="BD1864">
        <v>2014</v>
      </c>
      <c r="BE1864">
        <v>2015</v>
      </c>
      <c r="BF1864">
        <v>2016</v>
      </c>
      <c r="BG1864">
        <v>2017</v>
      </c>
      <c r="BH1864">
        <v>2018</v>
      </c>
      <c r="BI1864">
        <v>2019</v>
      </c>
      <c r="BJ1864">
        <v>2020</v>
      </c>
      <c r="BK1864">
        <v>2021</v>
      </c>
      <c r="BL1864">
        <v>2022</v>
      </c>
      <c r="BM1864">
        <v>2023</v>
      </c>
    </row>
    <row r="1865" spans="1:65" ht="15" customHeight="1" x14ac:dyDescent="0.25">
      <c r="A1865" t="s">
        <v>1284</v>
      </c>
      <c r="C1865" s="77"/>
      <c r="D1865" t="s">
        <v>765</v>
      </c>
      <c r="E1865" s="45" t="s">
        <v>766</v>
      </c>
      <c r="G1865" s="45"/>
      <c r="H1865" s="45"/>
      <c r="I1865">
        <f t="shared" si="216"/>
        <v>2005</v>
      </c>
      <c r="J1865">
        <f t="shared" si="218"/>
        <v>2023</v>
      </c>
      <c r="K1865" s="2" t="str">
        <f t="shared" si="217"/>
        <v>-</v>
      </c>
      <c r="AU1865">
        <v>2005</v>
      </c>
      <c r="AV1865">
        <v>2006</v>
      </c>
      <c r="AW1865">
        <v>2007</v>
      </c>
      <c r="AX1865">
        <v>2008</v>
      </c>
      <c r="AY1865">
        <v>2009</v>
      </c>
      <c r="AZ1865">
        <v>2010</v>
      </c>
      <c r="BA1865">
        <v>2011</v>
      </c>
      <c r="BB1865">
        <v>2012</v>
      </c>
      <c r="BC1865">
        <v>2013</v>
      </c>
      <c r="BD1865">
        <v>2014</v>
      </c>
      <c r="BE1865">
        <v>2015</v>
      </c>
      <c r="BF1865">
        <v>2016</v>
      </c>
      <c r="BG1865">
        <v>2017</v>
      </c>
      <c r="BH1865">
        <v>2018</v>
      </c>
      <c r="BI1865">
        <v>2019</v>
      </c>
      <c r="BJ1865">
        <v>2020</v>
      </c>
      <c r="BK1865">
        <v>2021</v>
      </c>
      <c r="BL1865">
        <v>2022</v>
      </c>
      <c r="BM1865">
        <v>2023</v>
      </c>
    </row>
    <row r="1866" spans="1:65" ht="15" customHeight="1" x14ac:dyDescent="0.25">
      <c r="A1866" t="s">
        <v>1284</v>
      </c>
      <c r="C1866" s="77"/>
      <c r="D1866" t="s">
        <v>1193</v>
      </c>
      <c r="E1866" s="45" t="s">
        <v>1194</v>
      </c>
      <c r="G1866" s="45"/>
      <c r="H1866" s="45"/>
      <c r="I1866">
        <f t="shared" si="216"/>
        <v>2005</v>
      </c>
      <c r="J1866">
        <f t="shared" si="218"/>
        <v>2023</v>
      </c>
      <c r="K1866" s="2" t="str">
        <f t="shared" si="217"/>
        <v>-</v>
      </c>
      <c r="AU1866">
        <v>2005</v>
      </c>
      <c r="AV1866">
        <v>2006</v>
      </c>
      <c r="AW1866">
        <v>2007</v>
      </c>
      <c r="AX1866">
        <v>2008</v>
      </c>
      <c r="AY1866">
        <v>2009</v>
      </c>
      <c r="AZ1866">
        <v>2010</v>
      </c>
      <c r="BA1866">
        <v>2011</v>
      </c>
      <c r="BB1866">
        <v>2012</v>
      </c>
      <c r="BC1866">
        <v>2013</v>
      </c>
      <c r="BD1866">
        <v>2014</v>
      </c>
      <c r="BE1866">
        <v>2015</v>
      </c>
      <c r="BF1866">
        <v>2016</v>
      </c>
      <c r="BG1866">
        <v>2017</v>
      </c>
      <c r="BH1866">
        <v>2018</v>
      </c>
      <c r="BI1866">
        <v>2019</v>
      </c>
      <c r="BJ1866">
        <v>2020</v>
      </c>
      <c r="BK1866">
        <v>2021</v>
      </c>
      <c r="BL1866">
        <v>2022</v>
      </c>
      <c r="BM1866">
        <v>2023</v>
      </c>
    </row>
    <row r="1867" spans="1:65" ht="15" customHeight="1" x14ac:dyDescent="0.25">
      <c r="A1867" t="s">
        <v>1284</v>
      </c>
      <c r="C1867" s="77"/>
      <c r="D1867" t="s">
        <v>1181</v>
      </c>
      <c r="E1867" s="45" t="s">
        <v>1182</v>
      </c>
      <c r="G1867" s="45"/>
      <c r="H1867" s="45"/>
      <c r="I1867">
        <f t="shared" si="216"/>
        <v>2005</v>
      </c>
      <c r="J1867">
        <f t="shared" si="218"/>
        <v>2023</v>
      </c>
      <c r="K1867" s="2" t="str">
        <f t="shared" si="217"/>
        <v>-</v>
      </c>
      <c r="AU1867">
        <v>2005</v>
      </c>
      <c r="AV1867">
        <v>2006</v>
      </c>
      <c r="AW1867">
        <v>2007</v>
      </c>
      <c r="AX1867">
        <v>2008</v>
      </c>
      <c r="AY1867">
        <v>2009</v>
      </c>
      <c r="AZ1867">
        <v>2010</v>
      </c>
      <c r="BA1867">
        <v>2011</v>
      </c>
      <c r="BB1867">
        <v>2012</v>
      </c>
      <c r="BC1867">
        <v>2013</v>
      </c>
      <c r="BD1867">
        <v>2014</v>
      </c>
      <c r="BE1867">
        <v>2015</v>
      </c>
      <c r="BF1867">
        <v>2016</v>
      </c>
      <c r="BG1867">
        <v>2017</v>
      </c>
      <c r="BH1867">
        <v>2018</v>
      </c>
      <c r="BI1867">
        <v>2019</v>
      </c>
      <c r="BJ1867">
        <v>2020</v>
      </c>
      <c r="BK1867">
        <v>2021</v>
      </c>
      <c r="BL1867">
        <v>2022</v>
      </c>
      <c r="BM1867">
        <v>2023</v>
      </c>
    </row>
    <row r="1868" spans="1:65" ht="15" customHeight="1" x14ac:dyDescent="0.25">
      <c r="A1868" t="s">
        <v>1284</v>
      </c>
      <c r="C1868" s="77"/>
      <c r="D1868" t="s">
        <v>1195</v>
      </c>
      <c r="E1868" s="45" t="s">
        <v>1196</v>
      </c>
      <c r="G1868" s="45"/>
      <c r="H1868" s="45"/>
      <c r="I1868">
        <f t="shared" si="216"/>
        <v>2005</v>
      </c>
      <c r="J1868">
        <f t="shared" si="218"/>
        <v>2023</v>
      </c>
      <c r="K1868" s="2" t="str">
        <f t="shared" si="217"/>
        <v>-</v>
      </c>
      <c r="AU1868">
        <v>2005</v>
      </c>
      <c r="AV1868">
        <v>2006</v>
      </c>
      <c r="AW1868">
        <v>2007</v>
      </c>
      <c r="AX1868">
        <v>2008</v>
      </c>
      <c r="AY1868">
        <v>2009</v>
      </c>
      <c r="AZ1868">
        <v>2010</v>
      </c>
      <c r="BA1868">
        <v>2011</v>
      </c>
      <c r="BB1868">
        <v>2012</v>
      </c>
      <c r="BC1868">
        <v>2013</v>
      </c>
      <c r="BD1868">
        <v>2014</v>
      </c>
      <c r="BE1868">
        <v>2015</v>
      </c>
      <c r="BF1868">
        <v>2016</v>
      </c>
      <c r="BG1868">
        <v>2017</v>
      </c>
      <c r="BH1868">
        <v>2018</v>
      </c>
      <c r="BI1868">
        <v>2019</v>
      </c>
      <c r="BJ1868">
        <v>2020</v>
      </c>
      <c r="BK1868">
        <v>2021</v>
      </c>
      <c r="BL1868">
        <v>2022</v>
      </c>
      <c r="BM1868">
        <v>2023</v>
      </c>
    </row>
    <row r="1869" spans="1:65" ht="15" customHeight="1" x14ac:dyDescent="0.25">
      <c r="A1869" t="s">
        <v>1284</v>
      </c>
      <c r="C1869" s="77"/>
      <c r="D1869" t="s">
        <v>1197</v>
      </c>
      <c r="E1869" s="45" t="s">
        <v>1198</v>
      </c>
      <c r="G1869" s="45"/>
      <c r="H1869" s="45"/>
      <c r="I1869">
        <f t="shared" si="216"/>
        <v>2005</v>
      </c>
      <c r="J1869">
        <f t="shared" si="218"/>
        <v>2023</v>
      </c>
      <c r="K1869" s="2" t="str">
        <f t="shared" si="217"/>
        <v>-</v>
      </c>
      <c r="AU1869">
        <v>2005</v>
      </c>
      <c r="AV1869">
        <v>2006</v>
      </c>
      <c r="AW1869">
        <v>2007</v>
      </c>
      <c r="AX1869">
        <v>2008</v>
      </c>
      <c r="AY1869">
        <v>2009</v>
      </c>
      <c r="AZ1869">
        <v>2010</v>
      </c>
      <c r="BA1869">
        <v>2011</v>
      </c>
      <c r="BB1869">
        <v>2012</v>
      </c>
      <c r="BC1869">
        <v>2013</v>
      </c>
      <c r="BD1869">
        <v>2014</v>
      </c>
      <c r="BE1869">
        <v>2015</v>
      </c>
      <c r="BF1869">
        <v>2016</v>
      </c>
      <c r="BG1869">
        <v>2017</v>
      </c>
      <c r="BH1869">
        <v>2018</v>
      </c>
      <c r="BI1869">
        <v>2019</v>
      </c>
      <c r="BJ1869">
        <v>2020</v>
      </c>
      <c r="BK1869">
        <v>2021</v>
      </c>
      <c r="BL1869">
        <v>2022</v>
      </c>
      <c r="BM1869">
        <v>2023</v>
      </c>
    </row>
    <row r="1870" spans="1:65" ht="15" customHeight="1" x14ac:dyDescent="0.25">
      <c r="A1870" t="s">
        <v>1284</v>
      </c>
      <c r="C1870" s="77"/>
      <c r="D1870" t="s">
        <v>21</v>
      </c>
      <c r="E1870" s="45" t="s">
        <v>12</v>
      </c>
      <c r="F1870" s="7" t="s">
        <v>1303</v>
      </c>
      <c r="G1870" s="45"/>
      <c r="H1870" s="45"/>
      <c r="I1870">
        <f t="shared" si="216"/>
        <v>2005</v>
      </c>
      <c r="J1870">
        <f t="shared" si="218"/>
        <v>2023</v>
      </c>
      <c r="K1870" s="2" t="str">
        <f t="shared" si="217"/>
        <v>-</v>
      </c>
      <c r="AU1870">
        <v>2005</v>
      </c>
      <c r="AV1870">
        <v>2006</v>
      </c>
      <c r="AW1870">
        <v>2007</v>
      </c>
      <c r="AX1870">
        <v>2008</v>
      </c>
      <c r="AY1870">
        <v>2009</v>
      </c>
      <c r="AZ1870">
        <v>2010</v>
      </c>
      <c r="BA1870">
        <v>2011</v>
      </c>
      <c r="BB1870">
        <v>2012</v>
      </c>
      <c r="BC1870">
        <v>2013</v>
      </c>
      <c r="BD1870">
        <v>2014</v>
      </c>
      <c r="BE1870">
        <v>2015</v>
      </c>
      <c r="BF1870">
        <v>2016</v>
      </c>
      <c r="BG1870">
        <v>2017</v>
      </c>
      <c r="BH1870">
        <v>2018</v>
      </c>
      <c r="BI1870">
        <v>2019</v>
      </c>
      <c r="BJ1870">
        <v>2020</v>
      </c>
      <c r="BK1870">
        <v>2021</v>
      </c>
      <c r="BL1870">
        <v>2022</v>
      </c>
      <c r="BM1870">
        <v>2023</v>
      </c>
    </row>
    <row r="1871" spans="1:65" ht="15" customHeight="1" x14ac:dyDescent="0.25">
      <c r="A1871" t="s">
        <v>1284</v>
      </c>
      <c r="C1871" s="77"/>
      <c r="D1871" t="s">
        <v>1199</v>
      </c>
      <c r="E1871" s="45" t="s">
        <v>1200</v>
      </c>
      <c r="G1871" s="45"/>
      <c r="H1871" s="45"/>
      <c r="I1871">
        <f t="shared" si="216"/>
        <v>2005</v>
      </c>
      <c r="J1871">
        <f t="shared" si="218"/>
        <v>2023</v>
      </c>
      <c r="K1871" s="2" t="str">
        <f t="shared" si="217"/>
        <v>-</v>
      </c>
      <c r="AU1871">
        <v>2005</v>
      </c>
      <c r="AV1871">
        <v>2006</v>
      </c>
      <c r="AW1871">
        <v>2007</v>
      </c>
      <c r="AX1871">
        <v>2008</v>
      </c>
      <c r="AY1871">
        <v>2009</v>
      </c>
      <c r="AZ1871">
        <v>2010</v>
      </c>
      <c r="BA1871">
        <v>2011</v>
      </c>
      <c r="BB1871">
        <v>2012</v>
      </c>
      <c r="BC1871">
        <v>2013</v>
      </c>
      <c r="BD1871">
        <v>2014</v>
      </c>
      <c r="BE1871">
        <v>2015</v>
      </c>
      <c r="BF1871">
        <v>2016</v>
      </c>
      <c r="BG1871">
        <v>2017</v>
      </c>
      <c r="BH1871">
        <v>2018</v>
      </c>
      <c r="BI1871">
        <v>2019</v>
      </c>
      <c r="BJ1871">
        <v>2020</v>
      </c>
      <c r="BK1871">
        <v>2021</v>
      </c>
      <c r="BL1871">
        <v>2022</v>
      </c>
      <c r="BM1871">
        <v>2023</v>
      </c>
    </row>
    <row r="1872" spans="1:65" ht="15" customHeight="1" x14ac:dyDescent="0.25">
      <c r="A1872" t="s">
        <v>1284</v>
      </c>
      <c r="C1872" s="77"/>
      <c r="D1872" t="s">
        <v>1185</v>
      </c>
      <c r="E1872" s="45" t="s">
        <v>1186</v>
      </c>
      <c r="G1872" s="45"/>
      <c r="H1872" s="45"/>
      <c r="I1872">
        <f t="shared" si="216"/>
        <v>2005</v>
      </c>
      <c r="J1872">
        <f t="shared" si="218"/>
        <v>2023</v>
      </c>
      <c r="K1872" s="2" t="str">
        <f t="shared" si="217"/>
        <v>-</v>
      </c>
      <c r="AU1872">
        <v>2005</v>
      </c>
      <c r="AV1872">
        <v>2006</v>
      </c>
      <c r="AW1872">
        <v>2007</v>
      </c>
      <c r="AX1872">
        <v>2008</v>
      </c>
      <c r="AY1872">
        <v>2009</v>
      </c>
      <c r="AZ1872">
        <v>2010</v>
      </c>
      <c r="BA1872">
        <v>2011</v>
      </c>
      <c r="BB1872">
        <v>2012</v>
      </c>
      <c r="BC1872">
        <v>2013</v>
      </c>
      <c r="BD1872">
        <v>2014</v>
      </c>
      <c r="BE1872">
        <v>2015</v>
      </c>
      <c r="BF1872">
        <v>2016</v>
      </c>
      <c r="BG1872">
        <v>2017</v>
      </c>
      <c r="BH1872">
        <v>2018</v>
      </c>
      <c r="BI1872">
        <v>2019</v>
      </c>
      <c r="BJ1872">
        <v>2020</v>
      </c>
      <c r="BK1872">
        <v>2021</v>
      </c>
      <c r="BL1872">
        <v>2022</v>
      </c>
      <c r="BM1872">
        <v>2023</v>
      </c>
    </row>
    <row r="1873" spans="1:65" ht="15" customHeight="1" x14ac:dyDescent="0.25">
      <c r="A1873" t="s">
        <v>1284</v>
      </c>
      <c r="C1873" s="77"/>
      <c r="D1873" t="s">
        <v>1201</v>
      </c>
      <c r="E1873" s="45" t="s">
        <v>1202</v>
      </c>
      <c r="G1873" s="45"/>
      <c r="H1873" s="45"/>
      <c r="I1873">
        <f t="shared" si="216"/>
        <v>2005</v>
      </c>
      <c r="J1873">
        <f t="shared" si="218"/>
        <v>2023</v>
      </c>
      <c r="K1873" s="2" t="str">
        <f t="shared" si="217"/>
        <v>-</v>
      </c>
      <c r="AU1873">
        <v>2005</v>
      </c>
      <c r="AV1873">
        <v>2006</v>
      </c>
      <c r="AW1873">
        <v>2007</v>
      </c>
      <c r="AX1873">
        <v>2008</v>
      </c>
      <c r="AY1873">
        <v>2009</v>
      </c>
      <c r="AZ1873">
        <v>2010</v>
      </c>
      <c r="BA1873">
        <v>2011</v>
      </c>
      <c r="BB1873">
        <v>2012</v>
      </c>
      <c r="BC1873">
        <v>2013</v>
      </c>
      <c r="BD1873">
        <v>2014</v>
      </c>
      <c r="BE1873">
        <v>2015</v>
      </c>
      <c r="BF1873">
        <v>2016</v>
      </c>
      <c r="BG1873">
        <v>2017</v>
      </c>
      <c r="BH1873">
        <v>2018</v>
      </c>
      <c r="BI1873">
        <v>2019</v>
      </c>
      <c r="BJ1873">
        <v>2020</v>
      </c>
      <c r="BK1873">
        <v>2021</v>
      </c>
      <c r="BL1873">
        <v>2022</v>
      </c>
      <c r="BM1873">
        <v>2023</v>
      </c>
    </row>
    <row r="1874" spans="1:65" ht="15" customHeight="1" x14ac:dyDescent="0.25">
      <c r="A1874" t="s">
        <v>1284</v>
      </c>
      <c r="C1874" s="77"/>
      <c r="D1874" t="s">
        <v>876</v>
      </c>
      <c r="E1874" s="45" t="s">
        <v>876</v>
      </c>
      <c r="G1874" s="45"/>
      <c r="H1874" s="45"/>
      <c r="I1874">
        <f t="shared" si="216"/>
        <v>2005</v>
      </c>
      <c r="J1874">
        <f t="shared" si="218"/>
        <v>2023</v>
      </c>
      <c r="K1874" s="2" t="str">
        <f t="shared" si="217"/>
        <v>-</v>
      </c>
      <c r="AU1874">
        <v>2005</v>
      </c>
      <c r="AV1874">
        <v>2006</v>
      </c>
      <c r="AW1874">
        <v>2007</v>
      </c>
      <c r="AX1874">
        <v>2008</v>
      </c>
      <c r="AY1874">
        <v>2009</v>
      </c>
      <c r="AZ1874">
        <v>2010</v>
      </c>
      <c r="BA1874">
        <v>2011</v>
      </c>
      <c r="BB1874">
        <v>2012</v>
      </c>
      <c r="BC1874">
        <v>2013</v>
      </c>
      <c r="BD1874">
        <v>2014</v>
      </c>
      <c r="BE1874">
        <v>2015</v>
      </c>
      <c r="BF1874">
        <v>2016</v>
      </c>
      <c r="BG1874">
        <v>2017</v>
      </c>
      <c r="BH1874">
        <v>2018</v>
      </c>
      <c r="BI1874">
        <v>2019</v>
      </c>
      <c r="BJ1874">
        <v>2020</v>
      </c>
      <c r="BK1874">
        <v>2021</v>
      </c>
      <c r="BL1874">
        <v>2022</v>
      </c>
      <c r="BM1874">
        <v>2023</v>
      </c>
    </row>
    <row r="1875" spans="1:65" ht="15" customHeight="1" x14ac:dyDescent="0.25">
      <c r="A1875" t="s">
        <v>1284</v>
      </c>
      <c r="C1875" s="77"/>
      <c r="D1875" t="s">
        <v>1203</v>
      </c>
      <c r="E1875" s="45" t="s">
        <v>1204</v>
      </c>
      <c r="G1875" s="45"/>
      <c r="H1875" s="45"/>
      <c r="I1875">
        <f t="shared" si="216"/>
        <v>2005</v>
      </c>
      <c r="J1875">
        <f t="shared" si="218"/>
        <v>2023</v>
      </c>
      <c r="K1875" s="2" t="str">
        <f t="shared" si="217"/>
        <v>-</v>
      </c>
      <c r="AU1875">
        <v>2005</v>
      </c>
      <c r="AV1875">
        <v>2006</v>
      </c>
      <c r="AW1875">
        <v>2007</v>
      </c>
      <c r="AX1875">
        <v>2008</v>
      </c>
      <c r="AY1875">
        <v>2009</v>
      </c>
      <c r="AZ1875">
        <v>2010</v>
      </c>
      <c r="BA1875">
        <v>2011</v>
      </c>
      <c r="BB1875">
        <v>2012</v>
      </c>
      <c r="BC1875">
        <v>2013</v>
      </c>
      <c r="BD1875">
        <v>2014</v>
      </c>
      <c r="BE1875">
        <v>2015</v>
      </c>
      <c r="BF1875">
        <v>2016</v>
      </c>
      <c r="BG1875">
        <v>2017</v>
      </c>
      <c r="BH1875">
        <v>2018</v>
      </c>
      <c r="BI1875">
        <v>2019</v>
      </c>
      <c r="BJ1875">
        <v>2020</v>
      </c>
      <c r="BK1875">
        <v>2021</v>
      </c>
      <c r="BL1875">
        <v>2022</v>
      </c>
      <c r="BM1875">
        <v>2023</v>
      </c>
    </row>
    <row r="1876" spans="1:65" ht="15" customHeight="1" x14ac:dyDescent="0.25">
      <c r="A1876" t="s">
        <v>1284</v>
      </c>
      <c r="C1876" s="77"/>
      <c r="D1876" t="s">
        <v>1205</v>
      </c>
      <c r="E1876" s="45" t="s">
        <v>1206</v>
      </c>
      <c r="G1876" s="45"/>
      <c r="H1876" s="45"/>
      <c r="I1876">
        <f t="shared" si="216"/>
        <v>2005</v>
      </c>
      <c r="J1876">
        <f t="shared" si="218"/>
        <v>2023</v>
      </c>
      <c r="K1876" s="2" t="str">
        <f t="shared" si="217"/>
        <v>-</v>
      </c>
      <c r="AU1876">
        <v>2005</v>
      </c>
      <c r="AV1876">
        <v>2006</v>
      </c>
      <c r="AW1876">
        <v>2007</v>
      </c>
      <c r="AX1876">
        <v>2008</v>
      </c>
      <c r="AY1876">
        <v>2009</v>
      </c>
      <c r="AZ1876">
        <v>2010</v>
      </c>
      <c r="BA1876">
        <v>2011</v>
      </c>
      <c r="BB1876">
        <v>2012</v>
      </c>
      <c r="BC1876">
        <v>2013</v>
      </c>
      <c r="BD1876">
        <v>2014</v>
      </c>
      <c r="BE1876">
        <v>2015</v>
      </c>
      <c r="BF1876">
        <v>2016</v>
      </c>
      <c r="BG1876">
        <v>2017</v>
      </c>
      <c r="BH1876">
        <v>2018</v>
      </c>
      <c r="BI1876">
        <v>2019</v>
      </c>
      <c r="BJ1876">
        <v>2020</v>
      </c>
      <c r="BK1876">
        <v>2021</v>
      </c>
      <c r="BL1876">
        <v>2022</v>
      </c>
      <c r="BM1876">
        <v>2023</v>
      </c>
    </row>
    <row r="1877" spans="1:65" ht="15" customHeight="1" x14ac:dyDescent="0.25">
      <c r="A1877" t="s">
        <v>1284</v>
      </c>
      <c r="C1877" s="77"/>
      <c r="D1877" t="s">
        <v>1207</v>
      </c>
      <c r="E1877" s="45" t="s">
        <v>1208</v>
      </c>
      <c r="G1877" s="45"/>
      <c r="H1877" s="45"/>
      <c r="I1877">
        <f t="shared" si="216"/>
        <v>2005</v>
      </c>
      <c r="J1877">
        <f t="shared" si="218"/>
        <v>2023</v>
      </c>
      <c r="K1877" s="2" t="str">
        <f t="shared" si="217"/>
        <v>-</v>
      </c>
      <c r="AU1877">
        <v>2005</v>
      </c>
      <c r="AV1877">
        <v>2006</v>
      </c>
      <c r="AW1877">
        <v>2007</v>
      </c>
      <c r="AX1877">
        <v>2008</v>
      </c>
      <c r="AY1877">
        <v>2009</v>
      </c>
      <c r="AZ1877">
        <v>2010</v>
      </c>
      <c r="BA1877">
        <v>2011</v>
      </c>
      <c r="BB1877">
        <v>2012</v>
      </c>
      <c r="BC1877">
        <v>2013</v>
      </c>
      <c r="BD1877">
        <v>2014</v>
      </c>
      <c r="BE1877">
        <v>2015</v>
      </c>
      <c r="BF1877">
        <v>2016</v>
      </c>
      <c r="BG1877">
        <v>2017</v>
      </c>
      <c r="BH1877">
        <v>2018</v>
      </c>
      <c r="BI1877">
        <v>2019</v>
      </c>
      <c r="BJ1877">
        <v>2020</v>
      </c>
      <c r="BK1877">
        <v>2021</v>
      </c>
      <c r="BL1877">
        <v>2022</v>
      </c>
      <c r="BM1877">
        <v>2023</v>
      </c>
    </row>
    <row r="1878" spans="1:65" ht="15" customHeight="1" x14ac:dyDescent="0.25">
      <c r="A1878" t="s">
        <v>1284</v>
      </c>
      <c r="C1878" s="77"/>
      <c r="D1878" t="s">
        <v>1209</v>
      </c>
      <c r="E1878" s="45" t="s">
        <v>1210</v>
      </c>
      <c r="G1878" s="45"/>
      <c r="H1878" s="45"/>
      <c r="I1878">
        <f t="shared" si="216"/>
        <v>2005</v>
      </c>
      <c r="J1878">
        <f t="shared" si="218"/>
        <v>2023</v>
      </c>
      <c r="K1878" s="2" t="str">
        <f t="shared" si="217"/>
        <v>-</v>
      </c>
      <c r="AU1878">
        <v>2005</v>
      </c>
      <c r="AV1878">
        <v>2006</v>
      </c>
      <c r="AW1878">
        <v>2007</v>
      </c>
      <c r="AX1878">
        <v>2008</v>
      </c>
      <c r="AY1878">
        <v>2009</v>
      </c>
      <c r="AZ1878">
        <v>2010</v>
      </c>
      <c r="BA1878">
        <v>2011</v>
      </c>
      <c r="BB1878">
        <v>2012</v>
      </c>
      <c r="BC1878">
        <v>2013</v>
      </c>
      <c r="BD1878">
        <v>2014</v>
      </c>
      <c r="BE1878">
        <v>2015</v>
      </c>
      <c r="BF1878">
        <v>2016</v>
      </c>
      <c r="BG1878">
        <v>2017</v>
      </c>
      <c r="BH1878">
        <v>2018</v>
      </c>
      <c r="BI1878">
        <v>2019</v>
      </c>
      <c r="BJ1878">
        <v>2020</v>
      </c>
      <c r="BK1878">
        <v>2021</v>
      </c>
      <c r="BL1878">
        <v>2022</v>
      </c>
      <c r="BM1878">
        <v>2023</v>
      </c>
    </row>
    <row r="1879" spans="1:65" ht="15" customHeight="1" x14ac:dyDescent="0.25">
      <c r="A1879" t="s">
        <v>1284</v>
      </c>
      <c r="C1879" s="77"/>
      <c r="D1879" t="s">
        <v>1211</v>
      </c>
      <c r="E1879" s="45" t="s">
        <v>1212</v>
      </c>
      <c r="G1879" s="45"/>
      <c r="H1879" s="45"/>
      <c r="I1879">
        <f t="shared" si="216"/>
        <v>2005</v>
      </c>
      <c r="J1879">
        <f t="shared" si="218"/>
        <v>2023</v>
      </c>
      <c r="K1879" s="2" t="str">
        <f t="shared" si="217"/>
        <v>Yes</v>
      </c>
      <c r="AU1879">
        <v>2005</v>
      </c>
      <c r="AV1879">
        <v>2006</v>
      </c>
      <c r="AW1879">
        <v>2007</v>
      </c>
      <c r="AX1879">
        <v>2008</v>
      </c>
      <c r="AY1879">
        <v>2009</v>
      </c>
      <c r="AZ1879">
        <v>2010</v>
      </c>
      <c r="BA1879">
        <v>2011</v>
      </c>
      <c r="BB1879">
        <v>2012</v>
      </c>
      <c r="BC1879">
        <v>2013</v>
      </c>
      <c r="BD1879">
        <v>2014</v>
      </c>
      <c r="BE1879">
        <v>2015</v>
      </c>
      <c r="BF1879">
        <v>2016</v>
      </c>
      <c r="BH1879">
        <v>2018</v>
      </c>
      <c r="BI1879">
        <v>2019</v>
      </c>
      <c r="BJ1879">
        <v>2020</v>
      </c>
      <c r="BK1879">
        <v>2021</v>
      </c>
      <c r="BL1879">
        <v>2022</v>
      </c>
      <c r="BM1879">
        <v>2023</v>
      </c>
    </row>
    <row r="1880" spans="1:65" ht="15" customHeight="1" x14ac:dyDescent="0.25">
      <c r="C1880" s="63"/>
      <c r="E1880" s="45"/>
      <c r="G1880" s="45"/>
      <c r="H1880" s="45"/>
    </row>
    <row r="1881" spans="1:65" ht="15" customHeight="1" x14ac:dyDescent="0.25">
      <c r="A1881" t="s">
        <v>1285</v>
      </c>
      <c r="B1881" s="1" t="str">
        <f>A1881&amp;MIN(I1881:I1890)&amp;"(-"&amp;MAX(J1881:J1890)&amp;")"</f>
        <v>SYSI1990(-2005)</v>
      </c>
      <c r="C1881" s="77"/>
      <c r="D1881" t="s">
        <v>1187</v>
      </c>
      <c r="E1881" s="45" t="s">
        <v>1188</v>
      </c>
      <c r="G1881" s="45"/>
      <c r="H1881" s="45"/>
      <c r="I1881">
        <f t="shared" si="216"/>
        <v>1990</v>
      </c>
      <c r="J1881">
        <f t="shared" si="218"/>
        <v>2005</v>
      </c>
      <c r="K1881" s="2" t="str">
        <f t="shared" si="217"/>
        <v>-</v>
      </c>
      <c r="AF1881">
        <v>1990</v>
      </c>
      <c r="AG1881">
        <v>1991</v>
      </c>
      <c r="AH1881">
        <v>1992</v>
      </c>
      <c r="AI1881">
        <v>1993</v>
      </c>
      <c r="AJ1881">
        <v>1994</v>
      </c>
      <c r="AK1881">
        <v>1995</v>
      </c>
      <c r="AL1881">
        <v>1996</v>
      </c>
      <c r="AM1881">
        <v>1997</v>
      </c>
      <c r="AN1881">
        <v>1998</v>
      </c>
      <c r="AO1881">
        <v>1999</v>
      </c>
      <c r="AP1881">
        <v>2000</v>
      </c>
      <c r="AQ1881">
        <v>2001</v>
      </c>
      <c r="AR1881">
        <v>2002</v>
      </c>
      <c r="AS1881">
        <v>2003</v>
      </c>
      <c r="AT1881">
        <v>2004</v>
      </c>
      <c r="AU1881">
        <v>2005</v>
      </c>
    </row>
    <row r="1882" spans="1:65" ht="15" customHeight="1" x14ac:dyDescent="0.25">
      <c r="A1882" t="s">
        <v>1285</v>
      </c>
      <c r="C1882" s="77"/>
      <c r="D1882" t="s">
        <v>1213</v>
      </c>
      <c r="E1882" s="45" t="s">
        <v>1214</v>
      </c>
      <c r="G1882" s="45"/>
      <c r="H1882" s="45"/>
      <c r="I1882">
        <f t="shared" si="216"/>
        <v>1990</v>
      </c>
      <c r="J1882">
        <f t="shared" si="218"/>
        <v>2005</v>
      </c>
      <c r="K1882" s="2" t="str">
        <f t="shared" si="217"/>
        <v>-</v>
      </c>
      <c r="AF1882">
        <v>1990</v>
      </c>
      <c r="AG1882">
        <v>1991</v>
      </c>
      <c r="AH1882">
        <v>1992</v>
      </c>
      <c r="AI1882">
        <v>1993</v>
      </c>
      <c r="AJ1882">
        <v>1994</v>
      </c>
      <c r="AK1882">
        <v>1995</v>
      </c>
      <c r="AL1882">
        <v>1996</v>
      </c>
      <c r="AM1882">
        <v>1997</v>
      </c>
      <c r="AN1882">
        <v>1998</v>
      </c>
      <c r="AO1882">
        <v>1999</v>
      </c>
      <c r="AP1882">
        <v>2000</v>
      </c>
      <c r="AQ1882">
        <v>2001</v>
      </c>
      <c r="AR1882">
        <v>2002</v>
      </c>
      <c r="AS1882">
        <v>2003</v>
      </c>
      <c r="AT1882">
        <v>2004</v>
      </c>
      <c r="AU1882">
        <v>2005</v>
      </c>
    </row>
    <row r="1883" spans="1:65" ht="15" customHeight="1" x14ac:dyDescent="0.25">
      <c r="A1883" t="s">
        <v>1285</v>
      </c>
      <c r="C1883" s="77"/>
      <c r="D1883" t="s">
        <v>1215</v>
      </c>
      <c r="E1883" s="45" t="s">
        <v>553</v>
      </c>
      <c r="G1883" s="45"/>
      <c r="H1883" s="45"/>
      <c r="I1883">
        <f t="shared" si="216"/>
        <v>1990</v>
      </c>
      <c r="J1883">
        <f t="shared" si="218"/>
        <v>2005</v>
      </c>
      <c r="K1883" s="2" t="str">
        <f t="shared" si="217"/>
        <v>-</v>
      </c>
      <c r="AF1883">
        <v>1990</v>
      </c>
      <c r="AG1883">
        <v>1991</v>
      </c>
      <c r="AH1883">
        <v>1992</v>
      </c>
      <c r="AI1883">
        <v>1993</v>
      </c>
      <c r="AJ1883">
        <v>1994</v>
      </c>
      <c r="AK1883">
        <v>1995</v>
      </c>
      <c r="AL1883">
        <v>1996</v>
      </c>
      <c r="AM1883">
        <v>1997</v>
      </c>
      <c r="AN1883">
        <v>1998</v>
      </c>
      <c r="AO1883">
        <v>1999</v>
      </c>
      <c r="AP1883">
        <v>2000</v>
      </c>
      <c r="AQ1883">
        <v>2001</v>
      </c>
      <c r="AR1883">
        <v>2002</v>
      </c>
      <c r="AS1883">
        <v>2003</v>
      </c>
      <c r="AT1883">
        <v>2004</v>
      </c>
      <c r="AU1883">
        <v>2005</v>
      </c>
    </row>
    <row r="1884" spans="1:65" ht="15" customHeight="1" x14ac:dyDescent="0.25">
      <c r="A1884" t="s">
        <v>1285</v>
      </c>
      <c r="C1884" s="77"/>
      <c r="D1884" t="s">
        <v>21</v>
      </c>
      <c r="E1884" s="45" t="s">
        <v>12</v>
      </c>
      <c r="F1884" s="7" t="s">
        <v>1303</v>
      </c>
      <c r="G1884" s="45"/>
      <c r="H1884" s="45"/>
      <c r="I1884">
        <f t="shared" si="216"/>
        <v>1990</v>
      </c>
      <c r="J1884">
        <f t="shared" si="218"/>
        <v>2005</v>
      </c>
      <c r="K1884" s="2" t="str">
        <f t="shared" si="217"/>
        <v>-</v>
      </c>
      <c r="AF1884">
        <v>1990</v>
      </c>
      <c r="AG1884">
        <v>1991</v>
      </c>
      <c r="AH1884">
        <v>1992</v>
      </c>
      <c r="AI1884">
        <v>1993</v>
      </c>
      <c r="AJ1884">
        <v>1994</v>
      </c>
      <c r="AK1884">
        <v>1995</v>
      </c>
      <c r="AL1884">
        <v>1996</v>
      </c>
      <c r="AM1884">
        <v>1997</v>
      </c>
      <c r="AN1884">
        <v>1998</v>
      </c>
      <c r="AO1884">
        <v>1999</v>
      </c>
      <c r="AP1884">
        <v>2000</v>
      </c>
      <c r="AQ1884">
        <v>2001</v>
      </c>
      <c r="AR1884">
        <v>2002</v>
      </c>
      <c r="AS1884">
        <v>2003</v>
      </c>
      <c r="AT1884">
        <v>2004</v>
      </c>
      <c r="AU1884">
        <v>2005</v>
      </c>
    </row>
    <row r="1885" spans="1:65" ht="15" customHeight="1" x14ac:dyDescent="0.25">
      <c r="A1885" t="s">
        <v>1285</v>
      </c>
      <c r="C1885" s="77"/>
      <c r="D1885" t="s">
        <v>1201</v>
      </c>
      <c r="E1885" s="45" t="s">
        <v>1202</v>
      </c>
      <c r="G1885" s="45"/>
      <c r="H1885" s="45"/>
      <c r="I1885">
        <f t="shared" si="216"/>
        <v>1990</v>
      </c>
      <c r="J1885">
        <f t="shared" si="218"/>
        <v>2005</v>
      </c>
      <c r="K1885" s="2" t="str">
        <f t="shared" si="217"/>
        <v>-</v>
      </c>
      <c r="AF1885">
        <v>1990</v>
      </c>
      <c r="AG1885">
        <v>1991</v>
      </c>
      <c r="AH1885">
        <v>1992</v>
      </c>
      <c r="AI1885">
        <v>1993</v>
      </c>
      <c r="AJ1885">
        <v>1994</v>
      </c>
      <c r="AK1885">
        <v>1995</v>
      </c>
      <c r="AL1885">
        <v>1996</v>
      </c>
      <c r="AM1885">
        <v>1997</v>
      </c>
      <c r="AN1885">
        <v>1998</v>
      </c>
      <c r="AO1885">
        <v>1999</v>
      </c>
      <c r="AP1885">
        <v>2000</v>
      </c>
      <c r="AQ1885">
        <v>2001</v>
      </c>
      <c r="AR1885">
        <v>2002</v>
      </c>
      <c r="AS1885">
        <v>2003</v>
      </c>
      <c r="AT1885">
        <v>2004</v>
      </c>
      <c r="AU1885">
        <v>2005</v>
      </c>
    </row>
    <row r="1886" spans="1:65" ht="15" customHeight="1" x14ac:dyDescent="0.25">
      <c r="A1886" t="s">
        <v>1285</v>
      </c>
      <c r="C1886" s="77"/>
      <c r="D1886" t="s">
        <v>1203</v>
      </c>
      <c r="E1886" s="45" t="s">
        <v>1204</v>
      </c>
      <c r="G1886" s="45"/>
      <c r="H1886" s="45"/>
      <c r="I1886">
        <f t="shared" si="216"/>
        <v>1990</v>
      </c>
      <c r="J1886">
        <f t="shared" si="218"/>
        <v>2005</v>
      </c>
      <c r="K1886" s="2" t="str">
        <f t="shared" si="217"/>
        <v>-</v>
      </c>
      <c r="AF1886">
        <v>1990</v>
      </c>
      <c r="AG1886">
        <v>1991</v>
      </c>
      <c r="AH1886">
        <v>1992</v>
      </c>
      <c r="AI1886">
        <v>1993</v>
      </c>
      <c r="AJ1886">
        <v>1994</v>
      </c>
      <c r="AK1886">
        <v>1995</v>
      </c>
      <c r="AL1886">
        <v>1996</v>
      </c>
      <c r="AM1886">
        <v>1997</v>
      </c>
      <c r="AN1886">
        <v>1998</v>
      </c>
      <c r="AO1886">
        <v>1999</v>
      </c>
      <c r="AP1886">
        <v>2000</v>
      </c>
      <c r="AQ1886">
        <v>2001</v>
      </c>
      <c r="AR1886">
        <v>2002</v>
      </c>
      <c r="AS1886">
        <v>2003</v>
      </c>
      <c r="AT1886">
        <v>2004</v>
      </c>
      <c r="AU1886">
        <v>2005</v>
      </c>
    </row>
    <row r="1887" spans="1:65" ht="15" customHeight="1" x14ac:dyDescent="0.25">
      <c r="A1887" t="s">
        <v>1285</v>
      </c>
      <c r="C1887" s="77"/>
      <c r="D1887" t="s">
        <v>1205</v>
      </c>
      <c r="E1887" s="45" t="s">
        <v>1206</v>
      </c>
      <c r="G1887" s="45"/>
      <c r="H1887" s="45"/>
      <c r="I1887">
        <f t="shared" si="216"/>
        <v>1990</v>
      </c>
      <c r="J1887">
        <f t="shared" si="218"/>
        <v>2005</v>
      </c>
      <c r="K1887" s="2" t="str">
        <f t="shared" si="217"/>
        <v>-</v>
      </c>
      <c r="AF1887">
        <v>1990</v>
      </c>
      <c r="AG1887">
        <v>1991</v>
      </c>
      <c r="AH1887">
        <v>1992</v>
      </c>
      <c r="AI1887">
        <v>1993</v>
      </c>
      <c r="AJ1887">
        <v>1994</v>
      </c>
      <c r="AK1887">
        <v>1995</v>
      </c>
      <c r="AL1887">
        <v>1996</v>
      </c>
      <c r="AM1887">
        <v>1997</v>
      </c>
      <c r="AN1887">
        <v>1998</v>
      </c>
      <c r="AO1887">
        <v>1999</v>
      </c>
      <c r="AP1887">
        <v>2000</v>
      </c>
      <c r="AQ1887">
        <v>2001</v>
      </c>
      <c r="AR1887">
        <v>2002</v>
      </c>
      <c r="AS1887">
        <v>2003</v>
      </c>
      <c r="AT1887">
        <v>2004</v>
      </c>
      <c r="AU1887">
        <v>2005</v>
      </c>
    </row>
    <row r="1888" spans="1:65" ht="15" customHeight="1" x14ac:dyDescent="0.25">
      <c r="A1888" t="s">
        <v>1285</v>
      </c>
      <c r="C1888" s="77"/>
      <c r="D1888" t="s">
        <v>1207</v>
      </c>
      <c r="E1888" s="45" t="s">
        <v>1208</v>
      </c>
      <c r="G1888" s="45"/>
      <c r="H1888" s="45"/>
      <c r="I1888">
        <f t="shared" si="216"/>
        <v>1990</v>
      </c>
      <c r="J1888">
        <f t="shared" si="218"/>
        <v>2005</v>
      </c>
      <c r="K1888" s="2" t="str">
        <f t="shared" si="217"/>
        <v>-</v>
      </c>
      <c r="AF1888">
        <v>1990</v>
      </c>
      <c r="AG1888">
        <v>1991</v>
      </c>
      <c r="AH1888">
        <v>1992</v>
      </c>
      <c r="AI1888">
        <v>1993</v>
      </c>
      <c r="AJ1888">
        <v>1994</v>
      </c>
      <c r="AK1888">
        <v>1995</v>
      </c>
      <c r="AL1888">
        <v>1996</v>
      </c>
      <c r="AM1888">
        <v>1997</v>
      </c>
      <c r="AN1888">
        <v>1998</v>
      </c>
      <c r="AO1888">
        <v>1999</v>
      </c>
      <c r="AP1888">
        <v>2000</v>
      </c>
      <c r="AQ1888">
        <v>2001</v>
      </c>
      <c r="AR1888">
        <v>2002</v>
      </c>
      <c r="AS1888">
        <v>2003</v>
      </c>
      <c r="AT1888">
        <v>2004</v>
      </c>
      <c r="AU1888">
        <v>2005</v>
      </c>
    </row>
    <row r="1889" spans="1:66" ht="15" customHeight="1" x14ac:dyDescent="0.25">
      <c r="A1889" t="s">
        <v>1285</v>
      </c>
      <c r="C1889" s="77"/>
      <c r="D1889" t="s">
        <v>1209</v>
      </c>
      <c r="E1889" s="45" t="s">
        <v>1210</v>
      </c>
      <c r="G1889" s="45"/>
      <c r="H1889" s="45"/>
      <c r="I1889">
        <f t="shared" si="216"/>
        <v>1990</v>
      </c>
      <c r="J1889">
        <f t="shared" si="218"/>
        <v>2005</v>
      </c>
      <c r="K1889" s="2" t="str">
        <f t="shared" si="217"/>
        <v>-</v>
      </c>
      <c r="AF1889">
        <v>1990</v>
      </c>
      <c r="AG1889">
        <v>1991</v>
      </c>
      <c r="AH1889">
        <v>1992</v>
      </c>
      <c r="AI1889">
        <v>1993</v>
      </c>
      <c r="AJ1889">
        <v>1994</v>
      </c>
      <c r="AK1889">
        <v>1995</v>
      </c>
      <c r="AL1889">
        <v>1996</v>
      </c>
      <c r="AM1889">
        <v>1997</v>
      </c>
      <c r="AN1889">
        <v>1998</v>
      </c>
      <c r="AO1889">
        <v>1999</v>
      </c>
      <c r="AP1889">
        <v>2000</v>
      </c>
      <c r="AQ1889">
        <v>2001</v>
      </c>
      <c r="AR1889">
        <v>2002</v>
      </c>
      <c r="AS1889">
        <v>2003</v>
      </c>
      <c r="AT1889">
        <v>2004</v>
      </c>
      <c r="AU1889">
        <v>2005</v>
      </c>
    </row>
    <row r="1890" spans="1:66" ht="15" customHeight="1" x14ac:dyDescent="0.25">
      <c r="A1890" t="s">
        <v>1285</v>
      </c>
      <c r="C1890" s="77"/>
      <c r="D1890" t="s">
        <v>1211</v>
      </c>
      <c r="E1890" s="45" t="s">
        <v>1212</v>
      </c>
      <c r="G1890" s="45"/>
      <c r="H1890" s="45"/>
      <c r="I1890">
        <f t="shared" si="216"/>
        <v>1990</v>
      </c>
      <c r="J1890">
        <f t="shared" si="218"/>
        <v>2005</v>
      </c>
      <c r="K1890" s="2" t="str">
        <f t="shared" si="217"/>
        <v>-</v>
      </c>
      <c r="AF1890">
        <v>1990</v>
      </c>
      <c r="AG1890">
        <v>1991</v>
      </c>
      <c r="AH1890">
        <v>1992</v>
      </c>
      <c r="AI1890">
        <v>1993</v>
      </c>
      <c r="AJ1890">
        <v>1994</v>
      </c>
      <c r="AK1890">
        <v>1995</v>
      </c>
      <c r="AL1890">
        <v>1996</v>
      </c>
      <c r="AM1890">
        <v>1997</v>
      </c>
      <c r="AN1890">
        <v>1998</v>
      </c>
      <c r="AO1890">
        <v>1999</v>
      </c>
      <c r="AP1890">
        <v>2000</v>
      </c>
      <c r="AQ1890">
        <v>2001</v>
      </c>
      <c r="AR1890">
        <v>2002</v>
      </c>
      <c r="AS1890">
        <v>2003</v>
      </c>
      <c r="AT1890">
        <v>2004</v>
      </c>
      <c r="AU1890">
        <v>2005</v>
      </c>
    </row>
    <row r="1891" spans="1:66" ht="15" customHeight="1" x14ac:dyDescent="0.25">
      <c r="C1891" s="63"/>
      <c r="E1891" s="45"/>
      <c r="G1891" s="45"/>
      <c r="H1891" s="45"/>
    </row>
    <row r="1892" spans="1:66" ht="15" customHeight="1" x14ac:dyDescent="0.25">
      <c r="A1892" t="s">
        <v>1286</v>
      </c>
      <c r="B1892" s="1" t="str">
        <f>A1892&amp;MIN(I1892:I1899)&amp;"(-"&amp;MAX(J1892:J1899)&amp;")"</f>
        <v>SYST1992(-2005)</v>
      </c>
      <c r="C1892" s="77"/>
      <c r="D1892" t="s">
        <v>1189</v>
      </c>
      <c r="E1892" s="45" t="s">
        <v>1190</v>
      </c>
      <c r="G1892" s="45"/>
      <c r="H1892" s="45"/>
      <c r="I1892">
        <f t="shared" si="216"/>
        <v>1992</v>
      </c>
      <c r="J1892">
        <f t="shared" si="218"/>
        <v>2005</v>
      </c>
      <c r="K1892" s="2" t="str">
        <f t="shared" si="217"/>
        <v>-</v>
      </c>
      <c r="AH1892">
        <v>1992</v>
      </c>
      <c r="AI1892">
        <v>1993</v>
      </c>
      <c r="AJ1892">
        <v>1994</v>
      </c>
      <c r="AK1892">
        <v>1995</v>
      </c>
      <c r="AL1892">
        <v>1996</v>
      </c>
      <c r="AM1892">
        <v>1997</v>
      </c>
      <c r="AN1892">
        <v>1998</v>
      </c>
      <c r="AO1892">
        <v>1999</v>
      </c>
      <c r="AP1892">
        <v>2000</v>
      </c>
      <c r="AQ1892">
        <v>2001</v>
      </c>
      <c r="AR1892">
        <v>2002</v>
      </c>
      <c r="AS1892">
        <v>2003</v>
      </c>
      <c r="AT1892">
        <v>2004</v>
      </c>
      <c r="AU1892">
        <v>2005</v>
      </c>
    </row>
    <row r="1893" spans="1:66" ht="15" customHeight="1" x14ac:dyDescent="0.25">
      <c r="A1893" t="s">
        <v>1286</v>
      </c>
      <c r="C1893" s="77"/>
      <c r="D1893" t="s">
        <v>1216</v>
      </c>
      <c r="E1893" s="45" t="s">
        <v>1217</v>
      </c>
      <c r="G1893" s="45"/>
      <c r="H1893" s="45"/>
      <c r="I1893">
        <f t="shared" si="216"/>
        <v>1992</v>
      </c>
      <c r="J1893">
        <f t="shared" si="218"/>
        <v>2005</v>
      </c>
      <c r="K1893" s="2" t="str">
        <f t="shared" si="217"/>
        <v>-</v>
      </c>
      <c r="AH1893">
        <v>1992</v>
      </c>
      <c r="AI1893">
        <v>1993</v>
      </c>
      <c r="AJ1893">
        <v>1994</v>
      </c>
      <c r="AK1893">
        <v>1995</v>
      </c>
      <c r="AL1893">
        <v>1996</v>
      </c>
      <c r="AM1893">
        <v>1997</v>
      </c>
      <c r="AN1893">
        <v>1998</v>
      </c>
      <c r="AO1893">
        <v>1999</v>
      </c>
      <c r="AP1893">
        <v>2000</v>
      </c>
      <c r="AQ1893">
        <v>2001</v>
      </c>
      <c r="AR1893">
        <v>2002</v>
      </c>
      <c r="AS1893">
        <v>2003</v>
      </c>
      <c r="AT1893">
        <v>2004</v>
      </c>
      <c r="AU1893">
        <v>2005</v>
      </c>
    </row>
    <row r="1894" spans="1:66" ht="15" customHeight="1" x14ac:dyDescent="0.25">
      <c r="A1894" t="s">
        <v>1286</v>
      </c>
      <c r="C1894" s="77"/>
      <c r="D1894" t="s">
        <v>1195</v>
      </c>
      <c r="E1894" s="45" t="s">
        <v>1196</v>
      </c>
      <c r="G1894" s="45"/>
      <c r="H1894" s="45"/>
      <c r="I1894">
        <f t="shared" si="216"/>
        <v>1992</v>
      </c>
      <c r="J1894">
        <f t="shared" si="218"/>
        <v>2005</v>
      </c>
      <c r="K1894" s="2" t="str">
        <f t="shared" si="217"/>
        <v>-</v>
      </c>
      <c r="AH1894">
        <v>1992</v>
      </c>
      <c r="AI1894">
        <v>1993</v>
      </c>
      <c r="AJ1894">
        <v>1994</v>
      </c>
      <c r="AK1894">
        <v>1995</v>
      </c>
      <c r="AL1894">
        <v>1996</v>
      </c>
      <c r="AM1894">
        <v>1997</v>
      </c>
      <c r="AN1894">
        <v>1998</v>
      </c>
      <c r="AO1894">
        <v>1999</v>
      </c>
      <c r="AP1894">
        <v>2000</v>
      </c>
      <c r="AQ1894">
        <v>2001</v>
      </c>
      <c r="AR1894">
        <v>2002</v>
      </c>
      <c r="AS1894">
        <v>2003</v>
      </c>
      <c r="AT1894">
        <v>2004</v>
      </c>
      <c r="AU1894">
        <v>2005</v>
      </c>
    </row>
    <row r="1895" spans="1:66" ht="15" customHeight="1" x14ac:dyDescent="0.25">
      <c r="A1895" t="s">
        <v>1286</v>
      </c>
      <c r="C1895" s="77"/>
      <c r="D1895" t="s">
        <v>21</v>
      </c>
      <c r="E1895" s="45" t="s">
        <v>12</v>
      </c>
      <c r="F1895" s="7" t="s">
        <v>1303</v>
      </c>
      <c r="G1895" s="45"/>
      <c r="H1895" s="45"/>
      <c r="I1895">
        <f t="shared" si="216"/>
        <v>1992</v>
      </c>
      <c r="J1895">
        <f t="shared" si="218"/>
        <v>2005</v>
      </c>
      <c r="K1895" s="2" t="str">
        <f t="shared" si="217"/>
        <v>-</v>
      </c>
      <c r="AH1895">
        <v>1992</v>
      </c>
      <c r="AI1895">
        <v>1993</v>
      </c>
      <c r="AJ1895">
        <v>1994</v>
      </c>
      <c r="AK1895">
        <v>1995</v>
      </c>
      <c r="AL1895">
        <v>1996</v>
      </c>
      <c r="AM1895">
        <v>1997</v>
      </c>
      <c r="AN1895">
        <v>1998</v>
      </c>
      <c r="AO1895">
        <v>1999</v>
      </c>
      <c r="AP1895">
        <v>2000</v>
      </c>
      <c r="AQ1895">
        <v>2001</v>
      </c>
      <c r="AR1895">
        <v>2002</v>
      </c>
      <c r="AS1895">
        <v>2003</v>
      </c>
      <c r="AT1895">
        <v>2004</v>
      </c>
      <c r="AU1895">
        <v>2005</v>
      </c>
    </row>
    <row r="1896" spans="1:66" ht="15" customHeight="1" x14ac:dyDescent="0.25">
      <c r="A1896" t="s">
        <v>1286</v>
      </c>
      <c r="C1896" s="77"/>
      <c r="D1896" t="s">
        <v>1199</v>
      </c>
      <c r="E1896" s="45" t="s">
        <v>1200</v>
      </c>
      <c r="G1896" s="45"/>
      <c r="H1896" s="45"/>
      <c r="I1896">
        <f t="shared" si="216"/>
        <v>1992</v>
      </c>
      <c r="J1896">
        <f t="shared" si="218"/>
        <v>2005</v>
      </c>
      <c r="K1896" s="2" t="str">
        <f t="shared" si="217"/>
        <v>-</v>
      </c>
      <c r="AH1896">
        <v>1992</v>
      </c>
      <c r="AI1896">
        <v>1993</v>
      </c>
      <c r="AJ1896">
        <v>1994</v>
      </c>
      <c r="AK1896">
        <v>1995</v>
      </c>
      <c r="AL1896">
        <v>1996</v>
      </c>
      <c r="AM1896">
        <v>1997</v>
      </c>
      <c r="AN1896">
        <v>1998</v>
      </c>
      <c r="AO1896">
        <v>1999</v>
      </c>
      <c r="AP1896">
        <v>2000</v>
      </c>
      <c r="AQ1896">
        <v>2001</v>
      </c>
      <c r="AR1896">
        <v>2002</v>
      </c>
      <c r="AS1896">
        <v>2003</v>
      </c>
      <c r="AT1896">
        <v>2004</v>
      </c>
      <c r="AU1896">
        <v>2005</v>
      </c>
    </row>
    <row r="1897" spans="1:66" ht="15" customHeight="1" x14ac:dyDescent="0.25">
      <c r="A1897" t="s">
        <v>1286</v>
      </c>
      <c r="C1897" s="77"/>
      <c r="D1897" t="s">
        <v>1218</v>
      </c>
      <c r="E1897" s="45" t="s">
        <v>1219</v>
      </c>
      <c r="G1897" s="45"/>
      <c r="H1897" s="45"/>
      <c r="I1897">
        <f t="shared" si="216"/>
        <v>1992</v>
      </c>
      <c r="J1897">
        <f t="shared" si="218"/>
        <v>2005</v>
      </c>
      <c r="K1897" s="2" t="str">
        <f t="shared" si="217"/>
        <v>-</v>
      </c>
      <c r="AH1897">
        <v>1992</v>
      </c>
      <c r="AI1897">
        <v>1993</v>
      </c>
      <c r="AJ1897">
        <v>1994</v>
      </c>
      <c r="AK1897">
        <v>1995</v>
      </c>
      <c r="AL1897">
        <v>1996</v>
      </c>
      <c r="AM1897">
        <v>1997</v>
      </c>
      <c r="AN1897">
        <v>1998</v>
      </c>
      <c r="AO1897">
        <v>1999</v>
      </c>
      <c r="AP1897">
        <v>2000</v>
      </c>
      <c r="AQ1897">
        <v>2001</v>
      </c>
      <c r="AR1897">
        <v>2002</v>
      </c>
      <c r="AS1897">
        <v>2003</v>
      </c>
      <c r="AT1897">
        <v>2004</v>
      </c>
      <c r="AU1897">
        <v>2005</v>
      </c>
    </row>
    <row r="1898" spans="1:66" ht="15" customHeight="1" x14ac:dyDescent="0.25">
      <c r="A1898" t="s">
        <v>1286</v>
      </c>
      <c r="C1898" s="77"/>
      <c r="D1898" t="s">
        <v>1220</v>
      </c>
      <c r="E1898" s="45" t="s">
        <v>1221</v>
      </c>
      <c r="G1898" s="45"/>
      <c r="H1898" s="45"/>
      <c r="I1898">
        <f t="shared" si="216"/>
        <v>1992</v>
      </c>
      <c r="J1898">
        <f t="shared" si="218"/>
        <v>2005</v>
      </c>
      <c r="K1898" s="2" t="str">
        <f t="shared" si="217"/>
        <v>-</v>
      </c>
      <c r="AH1898">
        <v>1992</v>
      </c>
      <c r="AI1898">
        <v>1993</v>
      </c>
      <c r="AJ1898">
        <v>1994</v>
      </c>
      <c r="AK1898">
        <v>1995</v>
      </c>
      <c r="AL1898">
        <v>1996</v>
      </c>
      <c r="AM1898">
        <v>1997</v>
      </c>
      <c r="AN1898">
        <v>1998</v>
      </c>
      <c r="AO1898">
        <v>1999</v>
      </c>
      <c r="AP1898">
        <v>2000</v>
      </c>
      <c r="AQ1898">
        <v>2001</v>
      </c>
      <c r="AR1898">
        <v>2002</v>
      </c>
      <c r="AS1898">
        <v>2003</v>
      </c>
      <c r="AT1898">
        <v>2004</v>
      </c>
      <c r="AU1898">
        <v>2005</v>
      </c>
    </row>
    <row r="1899" spans="1:66" ht="15" customHeight="1" x14ac:dyDescent="0.25">
      <c r="A1899" t="s">
        <v>1286</v>
      </c>
      <c r="C1899" s="77"/>
      <c r="D1899" t="s">
        <v>1222</v>
      </c>
      <c r="E1899" s="45" t="s">
        <v>1223</v>
      </c>
      <c r="G1899" s="45"/>
      <c r="H1899" s="45"/>
      <c r="I1899">
        <f>MIN(L1899:BT1899)</f>
        <v>1992</v>
      </c>
      <c r="J1899">
        <f t="shared" si="218"/>
        <v>2005</v>
      </c>
      <c r="K1899" s="2" t="str">
        <f t="shared" si="217"/>
        <v>-</v>
      </c>
      <c r="AH1899">
        <v>1992</v>
      </c>
      <c r="AI1899">
        <v>1993</v>
      </c>
      <c r="AJ1899">
        <v>1994</v>
      </c>
      <c r="AK1899">
        <v>1995</v>
      </c>
      <c r="AL1899">
        <v>1996</v>
      </c>
      <c r="AM1899">
        <v>1997</v>
      </c>
      <c r="AN1899">
        <v>1998</v>
      </c>
      <c r="AO1899">
        <v>1999</v>
      </c>
      <c r="AP1899">
        <v>2000</v>
      </c>
      <c r="AQ1899">
        <v>2001</v>
      </c>
      <c r="AR1899">
        <v>2002</v>
      </c>
      <c r="AS1899">
        <v>2003</v>
      </c>
      <c r="AT1899">
        <v>2004</v>
      </c>
      <c r="AU1899">
        <v>2005</v>
      </c>
    </row>
    <row r="1900" spans="1:66" ht="15" customHeight="1" x14ac:dyDescent="0.25">
      <c r="C1900" s="63"/>
      <c r="E1900" s="45"/>
      <c r="G1900" s="45"/>
      <c r="H1900" s="45"/>
    </row>
    <row r="1901" spans="1:66" ht="15" customHeight="1" x14ac:dyDescent="0.25">
      <c r="A1901" t="s">
        <v>1262</v>
      </c>
      <c r="B1901" s="1" t="str">
        <f>A1901&amp;MIN(I1902:I1916)&amp;"(-"&amp;MAX(J1902:J1916)&amp;")"</f>
        <v>UDDA1981(-2024)</v>
      </c>
      <c r="C1901" s="74"/>
      <c r="D1901" t="s">
        <v>3768</v>
      </c>
      <c r="E1901" s="45" t="s">
        <v>3775</v>
      </c>
      <c r="G1901" s="45"/>
      <c r="H1901" s="45"/>
    </row>
    <row r="1902" spans="1:66" ht="15" customHeight="1" x14ac:dyDescent="0.25">
      <c r="A1902" t="s">
        <v>1262</v>
      </c>
      <c r="C1902" s="75"/>
      <c r="D1902" t="s">
        <v>684</v>
      </c>
      <c r="E1902" s="45" t="s">
        <v>909</v>
      </c>
      <c r="G1902" s="45" t="s">
        <v>1634</v>
      </c>
      <c r="H1902" s="45" t="s">
        <v>1635</v>
      </c>
      <c r="I1902">
        <f t="shared" ref="I1902:I1906" si="219">MIN(L1902:BT1902)</f>
        <v>1981</v>
      </c>
      <c r="J1902">
        <f t="shared" ref="J1902:J1906" si="220">MAX(L1902:BT1902)</f>
        <v>2024</v>
      </c>
      <c r="K1902" s="2" t="str">
        <f t="shared" ref="K1902:K1906" si="221">IF(J1902-I1902+1-COUNTA(L1902:BT1902)=0, "-", "Yes")</f>
        <v>-</v>
      </c>
      <c r="W1902">
        <v>1981</v>
      </c>
      <c r="X1902">
        <v>1982</v>
      </c>
      <c r="Y1902">
        <v>1983</v>
      </c>
      <c r="Z1902">
        <v>1984</v>
      </c>
      <c r="AA1902">
        <v>1985</v>
      </c>
      <c r="AB1902">
        <v>1986</v>
      </c>
      <c r="AC1902">
        <v>1987</v>
      </c>
      <c r="AD1902">
        <v>1988</v>
      </c>
      <c r="AE1902">
        <v>1989</v>
      </c>
      <c r="AF1902">
        <v>1990</v>
      </c>
      <c r="AG1902">
        <v>1991</v>
      </c>
      <c r="AH1902">
        <v>1992</v>
      </c>
      <c r="AI1902">
        <v>1993</v>
      </c>
      <c r="AJ1902">
        <v>1994</v>
      </c>
      <c r="AK1902">
        <v>1995</v>
      </c>
      <c r="AL1902">
        <v>1996</v>
      </c>
      <c r="AM1902">
        <v>1997</v>
      </c>
      <c r="AN1902">
        <v>1998</v>
      </c>
      <c r="AO1902">
        <v>1999</v>
      </c>
      <c r="AP1902">
        <v>2000</v>
      </c>
      <c r="AQ1902">
        <v>2001</v>
      </c>
      <c r="AR1902">
        <v>2002</v>
      </c>
      <c r="AS1902">
        <v>2003</v>
      </c>
      <c r="AT1902">
        <v>2004</v>
      </c>
      <c r="AU1902">
        <v>2005</v>
      </c>
      <c r="AV1902">
        <v>2006</v>
      </c>
      <c r="AW1902">
        <v>2007</v>
      </c>
      <c r="AX1902">
        <v>2008</v>
      </c>
      <c r="AY1902">
        <v>2009</v>
      </c>
      <c r="AZ1902">
        <v>2010</v>
      </c>
      <c r="BA1902">
        <v>2011</v>
      </c>
      <c r="BB1902">
        <v>2012</v>
      </c>
      <c r="BC1902">
        <v>2013</v>
      </c>
      <c r="BD1902">
        <v>2014</v>
      </c>
      <c r="BE1902">
        <v>2015</v>
      </c>
      <c r="BF1902">
        <v>2016</v>
      </c>
      <c r="BG1902">
        <v>2017</v>
      </c>
      <c r="BH1902">
        <v>2018</v>
      </c>
      <c r="BI1902">
        <v>2019</v>
      </c>
      <c r="BJ1902">
        <v>2020</v>
      </c>
      <c r="BK1902">
        <v>2021</v>
      </c>
      <c r="BL1902">
        <v>2022</v>
      </c>
      <c r="BM1902">
        <v>2023</v>
      </c>
      <c r="BN1902">
        <v>2024</v>
      </c>
    </row>
    <row r="1903" spans="1:66" ht="15" customHeight="1" x14ac:dyDescent="0.25">
      <c r="A1903" t="s">
        <v>1262</v>
      </c>
      <c r="C1903" s="75"/>
      <c r="D1903" t="s">
        <v>3769</v>
      </c>
      <c r="E1903" s="45" t="s">
        <v>3776</v>
      </c>
      <c r="G1903" s="45"/>
      <c r="H1903" s="45"/>
      <c r="I1903">
        <f t="shared" si="219"/>
        <v>2024</v>
      </c>
      <c r="J1903">
        <f t="shared" si="220"/>
        <v>2024</v>
      </c>
      <c r="K1903" s="2" t="str">
        <f t="shared" si="221"/>
        <v>-</v>
      </c>
      <c r="BN1903">
        <v>2024</v>
      </c>
    </row>
    <row r="1904" spans="1:66" ht="15" customHeight="1" x14ac:dyDescent="0.25">
      <c r="A1904" t="s">
        <v>1262</v>
      </c>
      <c r="C1904" s="75"/>
      <c r="D1904" t="s">
        <v>3770</v>
      </c>
      <c r="E1904" s="45" t="s">
        <v>3777</v>
      </c>
      <c r="G1904" s="45"/>
      <c r="H1904" s="45"/>
      <c r="I1904">
        <f t="shared" si="219"/>
        <v>2024</v>
      </c>
      <c r="J1904">
        <f t="shared" si="220"/>
        <v>2024</v>
      </c>
      <c r="K1904" s="2" t="str">
        <f t="shared" si="221"/>
        <v>-</v>
      </c>
      <c r="BN1904">
        <v>2024</v>
      </c>
    </row>
    <row r="1905" spans="1:66" ht="15" customHeight="1" x14ac:dyDescent="0.25">
      <c r="A1905" t="s">
        <v>1262</v>
      </c>
      <c r="C1905" s="75"/>
      <c r="D1905" t="s">
        <v>685</v>
      </c>
      <c r="E1905" s="45" t="s">
        <v>910</v>
      </c>
      <c r="G1905" s="45" t="s">
        <v>1636</v>
      </c>
      <c r="H1905" s="45" t="s">
        <v>1637</v>
      </c>
      <c r="I1905">
        <f t="shared" si="219"/>
        <v>1981</v>
      </c>
      <c r="J1905">
        <f t="shared" si="220"/>
        <v>2024</v>
      </c>
      <c r="K1905" s="2" t="str">
        <f t="shared" si="221"/>
        <v>-</v>
      </c>
      <c r="W1905">
        <v>1981</v>
      </c>
      <c r="X1905">
        <v>1982</v>
      </c>
      <c r="Y1905">
        <v>1983</v>
      </c>
      <c r="Z1905">
        <v>1984</v>
      </c>
      <c r="AA1905">
        <v>1985</v>
      </c>
      <c r="AB1905">
        <v>1986</v>
      </c>
      <c r="AC1905">
        <v>1987</v>
      </c>
      <c r="AD1905">
        <v>1988</v>
      </c>
      <c r="AE1905">
        <v>1989</v>
      </c>
      <c r="AF1905">
        <v>1990</v>
      </c>
      <c r="AG1905">
        <v>1991</v>
      </c>
      <c r="AH1905">
        <v>1992</v>
      </c>
      <c r="AI1905">
        <v>1993</v>
      </c>
      <c r="AJ1905">
        <v>1994</v>
      </c>
      <c r="AK1905">
        <v>1995</v>
      </c>
      <c r="AL1905">
        <v>1996</v>
      </c>
      <c r="AM1905">
        <v>1997</v>
      </c>
      <c r="AN1905">
        <v>1998</v>
      </c>
      <c r="AO1905">
        <v>1999</v>
      </c>
      <c r="AP1905">
        <v>2000</v>
      </c>
      <c r="AQ1905">
        <v>2001</v>
      </c>
      <c r="AR1905">
        <v>2002</v>
      </c>
      <c r="AS1905">
        <v>2003</v>
      </c>
      <c r="AT1905">
        <v>2004</v>
      </c>
      <c r="AU1905">
        <v>2005</v>
      </c>
      <c r="AV1905">
        <v>2006</v>
      </c>
      <c r="AW1905">
        <v>2007</v>
      </c>
      <c r="AX1905">
        <v>2008</v>
      </c>
      <c r="AY1905">
        <v>2009</v>
      </c>
      <c r="AZ1905">
        <v>2010</v>
      </c>
      <c r="BA1905">
        <v>2011</v>
      </c>
      <c r="BB1905">
        <v>2012</v>
      </c>
      <c r="BC1905">
        <v>2013</v>
      </c>
      <c r="BD1905">
        <v>2014</v>
      </c>
      <c r="BE1905">
        <v>2015</v>
      </c>
      <c r="BF1905">
        <v>2016</v>
      </c>
      <c r="BG1905">
        <v>2017</v>
      </c>
      <c r="BH1905">
        <v>2018</v>
      </c>
      <c r="BI1905">
        <v>2019</v>
      </c>
      <c r="BJ1905">
        <v>2020</v>
      </c>
      <c r="BK1905">
        <v>2021</v>
      </c>
      <c r="BL1905">
        <v>2022</v>
      </c>
      <c r="BM1905">
        <v>2023</v>
      </c>
      <c r="BN1905">
        <v>2024</v>
      </c>
    </row>
    <row r="1906" spans="1:66" ht="15" customHeight="1" x14ac:dyDescent="0.25">
      <c r="A1906" t="s">
        <v>1262</v>
      </c>
      <c r="C1906" s="75"/>
      <c r="D1906" t="s">
        <v>3771</v>
      </c>
      <c r="E1906" s="45" t="s">
        <v>3778</v>
      </c>
      <c r="G1906" s="45"/>
      <c r="H1906" s="45"/>
      <c r="I1906">
        <f t="shared" si="219"/>
        <v>2024</v>
      </c>
      <c r="J1906">
        <f t="shared" si="220"/>
        <v>2024</v>
      </c>
      <c r="K1906" s="2" t="str">
        <f t="shared" si="221"/>
        <v>-</v>
      </c>
      <c r="BN1906">
        <v>2024</v>
      </c>
    </row>
    <row r="1907" spans="1:66" ht="15" customHeight="1" x14ac:dyDescent="0.25">
      <c r="A1907" t="s">
        <v>1262</v>
      </c>
      <c r="C1907" s="75"/>
      <c r="D1907" t="s">
        <v>687</v>
      </c>
      <c r="E1907" s="45" t="s">
        <v>688</v>
      </c>
      <c r="G1907" s="45" t="s">
        <v>688</v>
      </c>
      <c r="H1907" s="45" t="s">
        <v>1642</v>
      </c>
      <c r="I1907">
        <f>MIN(L1907:BT1907)</f>
        <v>1981</v>
      </c>
      <c r="J1907">
        <f>MAX(L1907:BT1907)</f>
        <v>2024</v>
      </c>
      <c r="K1907" s="2" t="str">
        <f>IF(J1907-I1907+1-COUNTA(L1907:BT1907)=0, "-", "Yes")</f>
        <v>-</v>
      </c>
      <c r="W1907">
        <v>1981</v>
      </c>
      <c r="X1907">
        <v>1982</v>
      </c>
      <c r="Y1907">
        <v>1983</v>
      </c>
      <c r="Z1907">
        <v>1984</v>
      </c>
      <c r="AA1907">
        <v>1985</v>
      </c>
      <c r="AB1907">
        <v>1986</v>
      </c>
      <c r="AC1907">
        <v>1987</v>
      </c>
      <c r="AD1907">
        <v>1988</v>
      </c>
      <c r="AE1907">
        <v>1989</v>
      </c>
      <c r="AF1907">
        <v>1990</v>
      </c>
      <c r="AG1907">
        <v>1991</v>
      </c>
      <c r="AH1907">
        <v>1992</v>
      </c>
      <c r="AI1907">
        <v>1993</v>
      </c>
      <c r="AJ1907">
        <v>1994</v>
      </c>
      <c r="AK1907">
        <v>1995</v>
      </c>
      <c r="AL1907">
        <v>1996</v>
      </c>
      <c r="AM1907">
        <v>1997</v>
      </c>
      <c r="AN1907">
        <v>1998</v>
      </c>
      <c r="AO1907">
        <v>1999</v>
      </c>
      <c r="AP1907">
        <v>2000</v>
      </c>
      <c r="AQ1907">
        <v>2001</v>
      </c>
      <c r="AR1907">
        <v>2002</v>
      </c>
      <c r="AS1907">
        <v>2003</v>
      </c>
      <c r="AT1907">
        <v>2004</v>
      </c>
      <c r="AU1907">
        <v>2005</v>
      </c>
      <c r="AV1907">
        <v>2006</v>
      </c>
      <c r="AW1907">
        <v>2007</v>
      </c>
      <c r="AX1907">
        <v>2008</v>
      </c>
      <c r="AY1907">
        <v>2009</v>
      </c>
      <c r="AZ1907">
        <v>2010</v>
      </c>
      <c r="BA1907">
        <v>2011</v>
      </c>
      <c r="BB1907">
        <v>2012</v>
      </c>
      <c r="BC1907">
        <v>2013</v>
      </c>
      <c r="BD1907">
        <v>2014</v>
      </c>
      <c r="BE1907">
        <v>2015</v>
      </c>
      <c r="BF1907">
        <v>2016</v>
      </c>
      <c r="BG1907">
        <v>2017</v>
      </c>
      <c r="BH1907">
        <v>2018</v>
      </c>
      <c r="BI1907">
        <v>2019</v>
      </c>
      <c r="BJ1907">
        <v>2020</v>
      </c>
      <c r="BK1907">
        <v>2021</v>
      </c>
      <c r="BL1907">
        <v>2022</v>
      </c>
      <c r="BM1907">
        <v>2023</v>
      </c>
      <c r="BN1907">
        <v>2024</v>
      </c>
    </row>
    <row r="1908" spans="1:66" ht="15" customHeight="1" x14ac:dyDescent="0.25">
      <c r="A1908" t="s">
        <v>1262</v>
      </c>
      <c r="C1908" s="75"/>
      <c r="D1908" t="s">
        <v>689</v>
      </c>
      <c r="E1908" s="45" t="s">
        <v>912</v>
      </c>
      <c r="G1908" s="45" t="s">
        <v>1640</v>
      </c>
      <c r="H1908" s="45" t="s">
        <v>1641</v>
      </c>
      <c r="I1908">
        <f>MIN(L1908:BT1908)</f>
        <v>1981</v>
      </c>
      <c r="J1908">
        <f>MAX(L1908:BT1908)</f>
        <v>2024</v>
      </c>
      <c r="K1908" s="2" t="str">
        <f>IF(J1908-I1908+1-COUNTA(L1908:BT1908)=0, "-", "Yes")</f>
        <v>-</v>
      </c>
      <c r="W1908">
        <v>1981</v>
      </c>
      <c r="X1908">
        <v>1982</v>
      </c>
      <c r="Y1908">
        <v>1983</v>
      </c>
      <c r="Z1908">
        <v>1984</v>
      </c>
      <c r="AA1908">
        <v>1985</v>
      </c>
      <c r="AB1908">
        <v>1986</v>
      </c>
      <c r="AC1908">
        <v>1987</v>
      </c>
      <c r="AD1908">
        <v>1988</v>
      </c>
      <c r="AE1908">
        <v>1989</v>
      </c>
      <c r="AF1908">
        <v>1990</v>
      </c>
      <c r="AG1908">
        <v>1991</v>
      </c>
      <c r="AH1908">
        <v>1992</v>
      </c>
      <c r="AI1908">
        <v>1993</v>
      </c>
      <c r="AJ1908">
        <v>1994</v>
      </c>
      <c r="AK1908">
        <v>1995</v>
      </c>
      <c r="AL1908">
        <v>1996</v>
      </c>
      <c r="AM1908">
        <v>1997</v>
      </c>
      <c r="AN1908">
        <v>1998</v>
      </c>
      <c r="AO1908">
        <v>1999</v>
      </c>
      <c r="AP1908">
        <v>2000</v>
      </c>
      <c r="AQ1908">
        <v>2001</v>
      </c>
      <c r="AR1908">
        <v>2002</v>
      </c>
      <c r="AS1908">
        <v>2003</v>
      </c>
      <c r="AT1908">
        <v>2004</v>
      </c>
      <c r="AU1908">
        <v>2005</v>
      </c>
      <c r="AV1908">
        <v>2006</v>
      </c>
      <c r="AW1908">
        <v>2007</v>
      </c>
      <c r="AX1908">
        <v>2008</v>
      </c>
      <c r="AY1908">
        <v>2009</v>
      </c>
      <c r="AZ1908">
        <v>2010</v>
      </c>
      <c r="BA1908">
        <v>2011</v>
      </c>
      <c r="BB1908">
        <v>2012</v>
      </c>
      <c r="BC1908">
        <v>2013</v>
      </c>
      <c r="BD1908">
        <v>2014</v>
      </c>
      <c r="BE1908">
        <v>2015</v>
      </c>
      <c r="BF1908">
        <v>2016</v>
      </c>
      <c r="BG1908">
        <v>2017</v>
      </c>
      <c r="BH1908">
        <v>2018</v>
      </c>
      <c r="BI1908">
        <v>2019</v>
      </c>
      <c r="BJ1908">
        <v>2020</v>
      </c>
      <c r="BK1908">
        <v>2021</v>
      </c>
      <c r="BL1908">
        <v>2022</v>
      </c>
      <c r="BM1908">
        <v>2023</v>
      </c>
      <c r="BN1908">
        <v>2024</v>
      </c>
    </row>
    <row r="1909" spans="1:66" ht="15" customHeight="1" x14ac:dyDescent="0.25">
      <c r="A1909" t="s">
        <v>1262</v>
      </c>
      <c r="C1909" s="75"/>
      <c r="D1909" t="s">
        <v>686</v>
      </c>
      <c r="E1909" s="45" t="s">
        <v>911</v>
      </c>
      <c r="G1909" s="45" t="s">
        <v>1638</v>
      </c>
      <c r="H1909" s="45" t="s">
        <v>1639</v>
      </c>
      <c r="I1909">
        <f t="shared" ref="I1909:I1914" si="222">MIN(L1909:BT1909)</f>
        <v>1981</v>
      </c>
      <c r="J1909">
        <f t="shared" si="218"/>
        <v>2024</v>
      </c>
      <c r="K1909" s="2" t="str">
        <f t="shared" ref="K1909:K1914" si="223">IF(J1909-I1909+1-COUNTA(L1909:BT1909)=0, "-", "Yes")</f>
        <v>-</v>
      </c>
      <c r="W1909">
        <v>1981</v>
      </c>
      <c r="X1909">
        <v>1982</v>
      </c>
      <c r="Y1909">
        <v>1983</v>
      </c>
      <c r="Z1909">
        <v>1984</v>
      </c>
      <c r="AA1909">
        <v>1985</v>
      </c>
      <c r="AB1909">
        <v>1986</v>
      </c>
      <c r="AC1909">
        <v>1987</v>
      </c>
      <c r="AD1909">
        <v>1988</v>
      </c>
      <c r="AE1909">
        <v>1989</v>
      </c>
      <c r="AF1909">
        <v>1990</v>
      </c>
      <c r="AG1909">
        <v>1991</v>
      </c>
      <c r="AH1909">
        <v>1992</v>
      </c>
      <c r="AI1909">
        <v>1993</v>
      </c>
      <c r="AJ1909">
        <v>1994</v>
      </c>
      <c r="AK1909">
        <v>1995</v>
      </c>
      <c r="AL1909">
        <v>1996</v>
      </c>
      <c r="AM1909">
        <v>1997</v>
      </c>
      <c r="AN1909">
        <v>1998</v>
      </c>
      <c r="AO1909">
        <v>1999</v>
      </c>
      <c r="AP1909">
        <v>2000</v>
      </c>
      <c r="AQ1909">
        <v>2001</v>
      </c>
      <c r="AR1909">
        <v>2002</v>
      </c>
      <c r="AS1909">
        <v>2003</v>
      </c>
      <c r="AT1909">
        <v>2004</v>
      </c>
      <c r="AU1909">
        <v>2005</v>
      </c>
      <c r="AV1909">
        <v>2006</v>
      </c>
      <c r="AW1909">
        <v>2007</v>
      </c>
      <c r="AX1909">
        <v>2008</v>
      </c>
      <c r="AY1909">
        <v>2009</v>
      </c>
      <c r="AZ1909">
        <v>2010</v>
      </c>
      <c r="BA1909">
        <v>2011</v>
      </c>
      <c r="BB1909">
        <v>2012</v>
      </c>
      <c r="BC1909">
        <v>2013</v>
      </c>
      <c r="BD1909">
        <v>2014</v>
      </c>
      <c r="BE1909">
        <v>2015</v>
      </c>
      <c r="BF1909">
        <v>2016</v>
      </c>
      <c r="BG1909">
        <v>2017</v>
      </c>
      <c r="BH1909">
        <v>2018</v>
      </c>
      <c r="BI1909">
        <v>2019</v>
      </c>
      <c r="BJ1909">
        <v>2020</v>
      </c>
      <c r="BK1909">
        <v>2021</v>
      </c>
      <c r="BL1909">
        <v>2022</v>
      </c>
      <c r="BM1909">
        <v>2023</v>
      </c>
      <c r="BN1909">
        <v>2024</v>
      </c>
    </row>
    <row r="1910" spans="1:66" ht="15" customHeight="1" x14ac:dyDescent="0.25">
      <c r="A1910" t="s">
        <v>1262</v>
      </c>
      <c r="C1910" s="75"/>
      <c r="D1910" t="s">
        <v>3772</v>
      </c>
      <c r="E1910" s="21" t="s">
        <v>3779</v>
      </c>
      <c r="I1910">
        <f t="shared" si="222"/>
        <v>2024</v>
      </c>
      <c r="J1910">
        <f t="shared" si="218"/>
        <v>2024</v>
      </c>
      <c r="K1910" s="2" t="str">
        <f t="shared" si="223"/>
        <v>-</v>
      </c>
      <c r="BN1910">
        <v>2024</v>
      </c>
    </row>
    <row r="1911" spans="1:66" ht="15" customHeight="1" x14ac:dyDescent="0.25">
      <c r="A1911" t="s">
        <v>1262</v>
      </c>
      <c r="C1911" s="75"/>
      <c r="D1911" t="s">
        <v>3773</v>
      </c>
      <c r="E1911" s="21" t="s">
        <v>3780</v>
      </c>
      <c r="I1911">
        <f t="shared" si="222"/>
        <v>2024</v>
      </c>
      <c r="J1911">
        <f t="shared" si="218"/>
        <v>2024</v>
      </c>
      <c r="K1911" s="2" t="str">
        <f t="shared" si="223"/>
        <v>-</v>
      </c>
      <c r="BN1911">
        <v>2024</v>
      </c>
    </row>
    <row r="1912" spans="1:66" ht="15" customHeight="1" x14ac:dyDescent="0.25">
      <c r="A1912" t="s">
        <v>1262</v>
      </c>
      <c r="C1912" s="75"/>
      <c r="D1912" t="s">
        <v>3774</v>
      </c>
      <c r="E1912" s="21" t="s">
        <v>3781</v>
      </c>
      <c r="I1912">
        <f t="shared" si="222"/>
        <v>2024</v>
      </c>
      <c r="J1912">
        <f t="shared" si="218"/>
        <v>2024</v>
      </c>
      <c r="K1912" s="2" t="str">
        <f t="shared" si="223"/>
        <v>-</v>
      </c>
      <c r="BN1912">
        <v>2024</v>
      </c>
    </row>
    <row r="1913" spans="1:66" ht="15" customHeight="1" x14ac:dyDescent="0.25">
      <c r="A1913" t="s">
        <v>1262</v>
      </c>
      <c r="C1913" s="75"/>
      <c r="D1913" t="s">
        <v>453</v>
      </c>
      <c r="E1913" s="45" t="s">
        <v>12</v>
      </c>
      <c r="F1913" s="50"/>
      <c r="G1913" s="45" t="s">
        <v>1080</v>
      </c>
      <c r="H1913" s="45" t="s">
        <v>1643</v>
      </c>
      <c r="I1913">
        <f t="shared" si="222"/>
        <v>1981</v>
      </c>
      <c r="J1913">
        <f t="shared" si="218"/>
        <v>2006</v>
      </c>
      <c r="K1913" s="2" t="str">
        <f t="shared" si="223"/>
        <v>-</v>
      </c>
      <c r="W1913">
        <v>1981</v>
      </c>
      <c r="X1913">
        <v>1982</v>
      </c>
      <c r="Y1913">
        <v>1983</v>
      </c>
      <c r="Z1913">
        <v>1984</v>
      </c>
      <c r="AA1913">
        <v>1985</v>
      </c>
      <c r="AB1913">
        <v>1986</v>
      </c>
      <c r="AC1913">
        <v>1987</v>
      </c>
      <c r="AD1913">
        <v>1988</v>
      </c>
      <c r="AE1913">
        <v>1989</v>
      </c>
      <c r="AF1913">
        <v>1990</v>
      </c>
      <c r="AG1913">
        <v>1991</v>
      </c>
      <c r="AH1913">
        <v>1992</v>
      </c>
      <c r="AI1913">
        <v>1993</v>
      </c>
      <c r="AJ1913">
        <v>1994</v>
      </c>
      <c r="AK1913">
        <v>1995</v>
      </c>
      <c r="AL1913">
        <v>1996</v>
      </c>
      <c r="AM1913">
        <v>1997</v>
      </c>
      <c r="AN1913">
        <v>1998</v>
      </c>
      <c r="AO1913">
        <v>1999</v>
      </c>
      <c r="AP1913">
        <v>2000</v>
      </c>
      <c r="AQ1913">
        <v>2001</v>
      </c>
      <c r="AR1913">
        <v>2002</v>
      </c>
      <c r="AS1913">
        <v>2003</v>
      </c>
      <c r="AT1913">
        <v>2004</v>
      </c>
      <c r="AU1913">
        <v>2005</v>
      </c>
      <c r="AV1913">
        <v>2006</v>
      </c>
    </row>
    <row r="1914" spans="1:66" ht="15" customHeight="1" x14ac:dyDescent="0.25">
      <c r="A1914" t="s">
        <v>1262</v>
      </c>
      <c r="C1914" s="75"/>
      <c r="D1914" t="s">
        <v>21</v>
      </c>
      <c r="E1914" s="45" t="s">
        <v>12</v>
      </c>
      <c r="F1914" s="7" t="s">
        <v>1303</v>
      </c>
      <c r="G1914" s="45" t="s">
        <v>733</v>
      </c>
      <c r="H1914" s="45" t="s">
        <v>1533</v>
      </c>
      <c r="I1914">
        <f t="shared" si="222"/>
        <v>1981</v>
      </c>
      <c r="J1914">
        <f t="shared" si="218"/>
        <v>2024</v>
      </c>
      <c r="K1914" s="2" t="str">
        <f t="shared" si="223"/>
        <v>-</v>
      </c>
      <c r="W1914">
        <v>1981</v>
      </c>
      <c r="X1914">
        <v>1982</v>
      </c>
      <c r="Y1914">
        <v>1983</v>
      </c>
      <c r="Z1914">
        <v>1984</v>
      </c>
      <c r="AA1914">
        <v>1985</v>
      </c>
      <c r="AB1914">
        <v>1986</v>
      </c>
      <c r="AC1914">
        <v>1987</v>
      </c>
      <c r="AD1914">
        <v>1988</v>
      </c>
      <c r="AE1914">
        <v>1989</v>
      </c>
      <c r="AF1914">
        <v>1990</v>
      </c>
      <c r="AG1914">
        <v>1991</v>
      </c>
      <c r="AH1914">
        <v>1992</v>
      </c>
      <c r="AI1914">
        <v>1993</v>
      </c>
      <c r="AJ1914">
        <v>1994</v>
      </c>
      <c r="AK1914">
        <v>1995</v>
      </c>
      <c r="AL1914">
        <v>1996</v>
      </c>
      <c r="AM1914">
        <v>1997</v>
      </c>
      <c r="AN1914">
        <v>1998</v>
      </c>
      <c r="AO1914">
        <v>1999</v>
      </c>
      <c r="AP1914">
        <v>2000</v>
      </c>
      <c r="AQ1914">
        <v>2001</v>
      </c>
      <c r="AR1914">
        <v>2002</v>
      </c>
      <c r="AS1914">
        <v>2003</v>
      </c>
      <c r="AT1914">
        <v>2004</v>
      </c>
      <c r="AU1914">
        <v>2005</v>
      </c>
      <c r="AV1914">
        <v>2006</v>
      </c>
      <c r="AW1914">
        <v>2007</v>
      </c>
      <c r="AX1914">
        <v>2008</v>
      </c>
      <c r="AY1914">
        <v>2009</v>
      </c>
      <c r="AZ1914">
        <v>2010</v>
      </c>
      <c r="BA1914">
        <v>2011</v>
      </c>
      <c r="BB1914">
        <v>2012</v>
      </c>
      <c r="BC1914">
        <v>2013</v>
      </c>
      <c r="BD1914">
        <v>2014</v>
      </c>
      <c r="BE1914">
        <v>2015</v>
      </c>
      <c r="BF1914">
        <v>2016</v>
      </c>
      <c r="BG1914">
        <v>2017</v>
      </c>
      <c r="BH1914">
        <v>2018</v>
      </c>
      <c r="BI1914">
        <v>2019</v>
      </c>
      <c r="BJ1914">
        <v>2020</v>
      </c>
      <c r="BK1914">
        <v>2021</v>
      </c>
      <c r="BL1914">
        <v>2022</v>
      </c>
      <c r="BM1914">
        <v>2023</v>
      </c>
      <c r="BN1914">
        <v>2024</v>
      </c>
    </row>
    <row r="1915" spans="1:66" ht="15" customHeight="1" x14ac:dyDescent="0.25">
      <c r="A1915" t="s">
        <v>1262</v>
      </c>
      <c r="C1915" s="75"/>
      <c r="D1915" t="s">
        <v>454</v>
      </c>
      <c r="E1915" s="45" t="s">
        <v>12</v>
      </c>
      <c r="F1915" s="50"/>
      <c r="G1915" s="45" t="s">
        <v>1632</v>
      </c>
      <c r="H1915" s="45" t="s">
        <v>1633</v>
      </c>
      <c r="I1915">
        <f>MIN(L1915:BT1915)</f>
        <v>1981</v>
      </c>
      <c r="J1915">
        <f>MAX(L1915:BT1915)</f>
        <v>2006</v>
      </c>
      <c r="K1915" s="2" t="str">
        <f>IF(J1915-I1915+1-COUNTA(L1915:BT1915)=0, "-", "Yes")</f>
        <v>-</v>
      </c>
      <c r="W1915">
        <v>1981</v>
      </c>
      <c r="X1915">
        <v>1982</v>
      </c>
      <c r="Y1915">
        <v>1983</v>
      </c>
      <c r="Z1915">
        <v>1984</v>
      </c>
      <c r="AA1915">
        <v>1985</v>
      </c>
      <c r="AB1915">
        <v>1986</v>
      </c>
      <c r="AC1915">
        <v>1987</v>
      </c>
      <c r="AD1915">
        <v>1988</v>
      </c>
      <c r="AE1915">
        <v>1989</v>
      </c>
      <c r="AF1915">
        <v>1990</v>
      </c>
      <c r="AG1915">
        <v>1991</v>
      </c>
      <c r="AH1915">
        <v>1992</v>
      </c>
      <c r="AI1915">
        <v>1993</v>
      </c>
      <c r="AJ1915">
        <v>1994</v>
      </c>
      <c r="AK1915">
        <v>1995</v>
      </c>
      <c r="AL1915">
        <v>1996</v>
      </c>
      <c r="AM1915">
        <v>1997</v>
      </c>
      <c r="AN1915">
        <v>1998</v>
      </c>
      <c r="AO1915">
        <v>1999</v>
      </c>
      <c r="AP1915">
        <v>2000</v>
      </c>
      <c r="AQ1915">
        <v>2001</v>
      </c>
      <c r="AR1915">
        <v>2002</v>
      </c>
      <c r="AS1915">
        <v>2003</v>
      </c>
      <c r="AT1915">
        <v>2004</v>
      </c>
      <c r="AU1915">
        <v>2005</v>
      </c>
      <c r="AV1915">
        <v>2006</v>
      </c>
    </row>
    <row r="1916" spans="1:66" ht="15" customHeight="1" x14ac:dyDescent="0.25">
      <c r="C1916" s="76"/>
      <c r="D1916" t="s">
        <v>448</v>
      </c>
      <c r="E1916" s="45" t="s">
        <v>449</v>
      </c>
      <c r="G1916" s="45" t="s">
        <v>449</v>
      </c>
      <c r="H1916" s="45" t="s">
        <v>1644</v>
      </c>
      <c r="I1916">
        <f>MIN(L1916:BT1916)</f>
        <v>1981</v>
      </c>
      <c r="J1916">
        <f>MAX(L1916:BT1916)</f>
        <v>2024</v>
      </c>
      <c r="K1916" s="2" t="str">
        <f>IF(J1916-I1916+1-COUNTA(L1916:BT1916)=0, "-", "Yes")</f>
        <v>-</v>
      </c>
      <c r="W1916">
        <v>1981</v>
      </c>
      <c r="X1916">
        <v>1982</v>
      </c>
      <c r="Y1916">
        <v>1983</v>
      </c>
      <c r="Z1916">
        <v>1984</v>
      </c>
      <c r="AA1916">
        <v>1985</v>
      </c>
      <c r="AB1916">
        <v>1986</v>
      </c>
      <c r="AC1916">
        <v>1987</v>
      </c>
      <c r="AD1916">
        <v>1988</v>
      </c>
      <c r="AE1916">
        <v>1989</v>
      </c>
      <c r="AF1916">
        <v>1990</v>
      </c>
      <c r="AG1916">
        <v>1991</v>
      </c>
      <c r="AH1916">
        <v>1992</v>
      </c>
      <c r="AI1916">
        <v>1993</v>
      </c>
      <c r="AJ1916">
        <v>1994</v>
      </c>
      <c r="AK1916">
        <v>1995</v>
      </c>
      <c r="AL1916">
        <v>1996</v>
      </c>
      <c r="AM1916">
        <v>1997</v>
      </c>
      <c r="AN1916">
        <v>1998</v>
      </c>
      <c r="AO1916">
        <v>1999</v>
      </c>
      <c r="AP1916">
        <v>2000</v>
      </c>
      <c r="AQ1916">
        <v>2001</v>
      </c>
      <c r="AR1916">
        <v>2002</v>
      </c>
      <c r="AS1916">
        <v>2003</v>
      </c>
      <c r="AT1916">
        <v>2004</v>
      </c>
      <c r="AU1916">
        <v>2005</v>
      </c>
      <c r="AV1916">
        <v>2006</v>
      </c>
      <c r="AW1916">
        <v>2007</v>
      </c>
      <c r="AX1916">
        <v>2008</v>
      </c>
      <c r="AY1916">
        <v>2009</v>
      </c>
      <c r="AZ1916">
        <v>2010</v>
      </c>
      <c r="BA1916">
        <v>2011</v>
      </c>
      <c r="BB1916">
        <v>2012</v>
      </c>
      <c r="BC1916">
        <v>2013</v>
      </c>
      <c r="BD1916">
        <v>2014</v>
      </c>
      <c r="BE1916">
        <v>2015</v>
      </c>
      <c r="BF1916">
        <v>2016</v>
      </c>
      <c r="BG1916">
        <v>2017</v>
      </c>
      <c r="BH1916">
        <v>2018</v>
      </c>
      <c r="BI1916">
        <v>2019</v>
      </c>
      <c r="BJ1916">
        <v>2020</v>
      </c>
      <c r="BK1916">
        <v>2021</v>
      </c>
      <c r="BL1916">
        <v>2022</v>
      </c>
      <c r="BM1916">
        <v>2023</v>
      </c>
      <c r="BN1916">
        <v>2024</v>
      </c>
    </row>
    <row r="1917" spans="1:66" ht="15" customHeight="1" x14ac:dyDescent="0.25">
      <c r="C1917" s="63"/>
      <c r="E1917" s="45"/>
      <c r="G1917" s="45"/>
      <c r="H1917" s="45"/>
    </row>
    <row r="1918" spans="1:66" ht="15" customHeight="1" x14ac:dyDescent="0.25">
      <c r="A1918" t="s">
        <v>2743</v>
      </c>
      <c r="B1918" s="1" t="str">
        <f>A1918&amp;J1918</f>
        <v>UDDF202409</v>
      </c>
      <c r="C1918" s="77"/>
      <c r="D1918" t="s">
        <v>686</v>
      </c>
      <c r="E1918" s="47" t="s">
        <v>911</v>
      </c>
      <c r="G1918" s="45" t="s">
        <v>1638</v>
      </c>
      <c r="H1918" s="45" t="s">
        <v>1639</v>
      </c>
      <c r="J1918">
        <f t="shared" si="218"/>
        <v>202409</v>
      </c>
      <c r="BN1918">
        <v>202409</v>
      </c>
    </row>
    <row r="1919" spans="1:66" ht="15" customHeight="1" x14ac:dyDescent="0.25">
      <c r="A1919" t="s">
        <v>2743</v>
      </c>
      <c r="C1919" s="77"/>
      <c r="D1919" t="s">
        <v>687</v>
      </c>
      <c r="E1919" s="47" t="s">
        <v>688</v>
      </c>
      <c r="G1919" s="45" t="s">
        <v>688</v>
      </c>
      <c r="H1919" s="45" t="s">
        <v>1642</v>
      </c>
      <c r="J1919">
        <f t="shared" si="218"/>
        <v>202409</v>
      </c>
      <c r="BN1919">
        <v>202409</v>
      </c>
    </row>
    <row r="1920" spans="1:66" ht="15" customHeight="1" x14ac:dyDescent="0.25">
      <c r="A1920" t="s">
        <v>2743</v>
      </c>
      <c r="C1920" s="77"/>
      <c r="D1920" t="s">
        <v>689</v>
      </c>
      <c r="E1920" s="45" t="s">
        <v>912</v>
      </c>
      <c r="G1920" s="45" t="s">
        <v>1640</v>
      </c>
      <c r="H1920" s="45" t="s">
        <v>1641</v>
      </c>
      <c r="J1920">
        <f t="shared" si="218"/>
        <v>202409</v>
      </c>
      <c r="BN1920">
        <v>202409</v>
      </c>
    </row>
    <row r="1921" spans="1:66" ht="15" customHeight="1" x14ac:dyDescent="0.25">
      <c r="A1921" t="s">
        <v>2743</v>
      </c>
      <c r="C1921" s="77"/>
      <c r="D1921" t="s">
        <v>2744</v>
      </c>
      <c r="E1921" s="45" t="s">
        <v>2745</v>
      </c>
      <c r="G1921" s="45" t="s">
        <v>2745</v>
      </c>
      <c r="H1921" s="45" t="s">
        <v>2746</v>
      </c>
      <c r="J1921">
        <f t="shared" si="218"/>
        <v>202409</v>
      </c>
      <c r="BN1921">
        <v>202409</v>
      </c>
    </row>
    <row r="1922" spans="1:66" ht="15" customHeight="1" x14ac:dyDescent="0.25">
      <c r="A1922" t="s">
        <v>2743</v>
      </c>
      <c r="C1922" s="77"/>
      <c r="D1922" t="s">
        <v>438</v>
      </c>
      <c r="E1922" s="47" t="s">
        <v>439</v>
      </c>
      <c r="G1922" s="47" t="s">
        <v>439</v>
      </c>
      <c r="H1922" s="45" t="s">
        <v>1626</v>
      </c>
      <c r="J1922">
        <f t="shared" si="218"/>
        <v>202409</v>
      </c>
      <c r="BN1922">
        <v>202409</v>
      </c>
    </row>
    <row r="1923" spans="1:66" ht="15" customHeight="1" x14ac:dyDescent="0.25">
      <c r="A1923" t="s">
        <v>2743</v>
      </c>
      <c r="C1923" s="77"/>
      <c r="D1923" t="s">
        <v>21</v>
      </c>
      <c r="E1923" s="47" t="s">
        <v>733</v>
      </c>
      <c r="F1923" s="7" t="s">
        <v>1303</v>
      </c>
      <c r="G1923" s="45" t="s">
        <v>733</v>
      </c>
      <c r="H1923" s="45" t="s">
        <v>1533</v>
      </c>
      <c r="J1923">
        <f t="shared" si="218"/>
        <v>202409</v>
      </c>
      <c r="BN1923">
        <v>202409</v>
      </c>
    </row>
    <row r="1924" spans="1:66" ht="15" customHeight="1" x14ac:dyDescent="0.25">
      <c r="C1924" s="63"/>
      <c r="E1924" s="47"/>
      <c r="F1924" s="7"/>
      <c r="G1924" s="45"/>
      <c r="H1924" s="45"/>
    </row>
    <row r="1925" spans="1:66" ht="15" customHeight="1" x14ac:dyDescent="0.25">
      <c r="A1925" t="s">
        <v>3275</v>
      </c>
      <c r="B1925" s="1" t="str">
        <f>A1925&amp;J1925</f>
        <v>UDDINST2023</v>
      </c>
      <c r="C1925" s="78"/>
      <c r="D1925" t="s">
        <v>421</v>
      </c>
      <c r="E1925" s="47" t="s">
        <v>422</v>
      </c>
      <c r="F1925" s="7"/>
      <c r="G1925" s="45" t="s">
        <v>3295</v>
      </c>
      <c r="H1925" s="45" t="s">
        <v>3296</v>
      </c>
      <c r="J1925">
        <f t="shared" si="218"/>
        <v>2023</v>
      </c>
      <c r="BM1925">
        <v>2023</v>
      </c>
    </row>
    <row r="1926" spans="1:66" ht="15" customHeight="1" x14ac:dyDescent="0.25">
      <c r="A1926" t="s">
        <v>3275</v>
      </c>
      <c r="C1926" s="79"/>
      <c r="D1926" t="s">
        <v>423</v>
      </c>
      <c r="E1926" s="47" t="s">
        <v>424</v>
      </c>
      <c r="F1926" s="7"/>
      <c r="H1926" s="45"/>
      <c r="J1926">
        <f t="shared" si="218"/>
        <v>2023</v>
      </c>
      <c r="BM1926">
        <v>2023</v>
      </c>
    </row>
    <row r="1927" spans="1:66" ht="15" customHeight="1" x14ac:dyDescent="0.25">
      <c r="A1927" t="s">
        <v>3275</v>
      </c>
      <c r="C1927" s="79"/>
      <c r="D1927" t="s">
        <v>3267</v>
      </c>
      <c r="E1927" s="47" t="s">
        <v>3276</v>
      </c>
      <c r="F1927" s="7"/>
      <c r="G1927" s="45" t="s">
        <v>3297</v>
      </c>
      <c r="H1927" s="45" t="s">
        <v>3303</v>
      </c>
      <c r="J1927">
        <f t="shared" si="218"/>
        <v>2023</v>
      </c>
      <c r="BM1927">
        <v>2023</v>
      </c>
    </row>
    <row r="1928" spans="1:66" ht="15" customHeight="1" x14ac:dyDescent="0.25">
      <c r="A1928" t="s">
        <v>3275</v>
      </c>
      <c r="C1928" s="79"/>
      <c r="D1928" t="s">
        <v>151</v>
      </c>
      <c r="E1928" s="47" t="s">
        <v>1074</v>
      </c>
      <c r="F1928" s="7" t="s">
        <v>1303</v>
      </c>
      <c r="G1928" s="45" t="s">
        <v>3284</v>
      </c>
      <c r="H1928" s="45" t="s">
        <v>3298</v>
      </c>
      <c r="J1928">
        <f t="shared" si="218"/>
        <v>2023</v>
      </c>
      <c r="BM1928">
        <v>2023</v>
      </c>
    </row>
    <row r="1929" spans="1:66" ht="15" customHeight="1" x14ac:dyDescent="0.25">
      <c r="A1929" t="s">
        <v>3275</v>
      </c>
      <c r="C1929" s="79"/>
      <c r="D1929" t="s">
        <v>425</v>
      </c>
      <c r="E1929" s="47" t="s">
        <v>426</v>
      </c>
      <c r="F1929" s="7"/>
      <c r="G1929" s="45" t="s">
        <v>3285</v>
      </c>
      <c r="H1929" s="45" t="s">
        <v>3299</v>
      </c>
      <c r="J1929">
        <f t="shared" si="218"/>
        <v>2023</v>
      </c>
      <c r="BM1929">
        <v>2023</v>
      </c>
    </row>
    <row r="1930" spans="1:66" ht="15" customHeight="1" x14ac:dyDescent="0.25">
      <c r="A1930" t="s">
        <v>3275</v>
      </c>
      <c r="C1930" s="79"/>
      <c r="D1930" t="s">
        <v>427</v>
      </c>
      <c r="E1930" s="47" t="s">
        <v>428</v>
      </c>
      <c r="F1930" s="7"/>
      <c r="G1930" s="45" t="s">
        <v>3301</v>
      </c>
      <c r="H1930" s="45" t="s">
        <v>3300</v>
      </c>
      <c r="J1930">
        <f t="shared" si="218"/>
        <v>2023</v>
      </c>
      <c r="BM1930">
        <v>2023</v>
      </c>
    </row>
    <row r="1931" spans="1:66" ht="15" customHeight="1" x14ac:dyDescent="0.25">
      <c r="A1931" t="s">
        <v>3275</v>
      </c>
      <c r="C1931" s="79"/>
      <c r="D1931" t="s">
        <v>3268</v>
      </c>
      <c r="E1931" s="47" t="s">
        <v>3277</v>
      </c>
      <c r="F1931" s="7"/>
      <c r="G1931" s="45" t="s">
        <v>3307</v>
      </c>
      <c r="H1931" s="21" t="s">
        <v>3302</v>
      </c>
      <c r="J1931">
        <f t="shared" si="218"/>
        <v>2023</v>
      </c>
      <c r="BM1931">
        <v>2023</v>
      </c>
    </row>
    <row r="1932" spans="1:66" ht="15" customHeight="1" x14ac:dyDescent="0.25">
      <c r="A1932" t="s">
        <v>3275</v>
      </c>
      <c r="C1932" s="79"/>
      <c r="D1932" t="s">
        <v>3269</v>
      </c>
      <c r="E1932" s="47" t="s">
        <v>3278</v>
      </c>
      <c r="F1932" s="7"/>
      <c r="G1932" s="45" t="s">
        <v>3306</v>
      </c>
      <c r="H1932" s="45" t="s">
        <v>3308</v>
      </c>
      <c r="J1932">
        <f t="shared" si="218"/>
        <v>2023</v>
      </c>
      <c r="BM1932">
        <v>2023</v>
      </c>
    </row>
    <row r="1933" spans="1:66" ht="15" customHeight="1" x14ac:dyDescent="0.25">
      <c r="A1933" t="s">
        <v>3275</v>
      </c>
      <c r="C1933" s="79"/>
      <c r="D1933" t="s">
        <v>3270</v>
      </c>
      <c r="E1933" s="47" t="s">
        <v>3279</v>
      </c>
      <c r="F1933" s="7"/>
      <c r="G1933" s="45" t="s">
        <v>3304</v>
      </c>
      <c r="H1933" s="45" t="s">
        <v>3305</v>
      </c>
      <c r="J1933">
        <f t="shared" si="218"/>
        <v>2023</v>
      </c>
      <c r="BM1933">
        <v>2023</v>
      </c>
    </row>
    <row r="1934" spans="1:66" ht="15" customHeight="1" x14ac:dyDescent="0.25">
      <c r="A1934" t="s">
        <v>3275</v>
      </c>
      <c r="C1934" s="79"/>
      <c r="D1934" t="s">
        <v>429</v>
      </c>
      <c r="E1934" s="47" t="s">
        <v>430</v>
      </c>
      <c r="F1934" s="7"/>
      <c r="G1934" s="45"/>
      <c r="H1934" s="45"/>
      <c r="J1934">
        <f t="shared" si="218"/>
        <v>2023</v>
      </c>
      <c r="BM1934">
        <v>2023</v>
      </c>
    </row>
    <row r="1935" spans="1:66" ht="15" customHeight="1" x14ac:dyDescent="0.25">
      <c r="A1935" t="s">
        <v>3275</v>
      </c>
      <c r="C1935" s="79"/>
      <c r="D1935" t="s">
        <v>431</v>
      </c>
      <c r="E1935" s="47" t="s">
        <v>432</v>
      </c>
      <c r="F1935" s="7"/>
      <c r="G1935" s="45" t="s">
        <v>3286</v>
      </c>
      <c r="H1935" s="45" t="s">
        <v>3309</v>
      </c>
      <c r="J1935">
        <f t="shared" si="218"/>
        <v>2023</v>
      </c>
      <c r="BM1935">
        <v>2023</v>
      </c>
    </row>
    <row r="1936" spans="1:66" ht="15" customHeight="1" x14ac:dyDescent="0.25">
      <c r="A1936" t="s">
        <v>3275</v>
      </c>
      <c r="C1936" s="79"/>
      <c r="D1936" t="s">
        <v>3453</v>
      </c>
      <c r="E1936" s="47" t="s">
        <v>433</v>
      </c>
      <c r="F1936" s="7"/>
      <c r="G1936" s="45" t="s">
        <v>3310</v>
      </c>
      <c r="H1936" s="45" t="s">
        <v>3311</v>
      </c>
      <c r="J1936">
        <f t="shared" si="218"/>
        <v>2023</v>
      </c>
      <c r="BM1936">
        <v>2023</v>
      </c>
    </row>
    <row r="1937" spans="1:65" ht="15" customHeight="1" x14ac:dyDescent="0.25">
      <c r="A1937" t="s">
        <v>3275</v>
      </c>
      <c r="C1937" s="79"/>
      <c r="D1937" t="s">
        <v>434</v>
      </c>
      <c r="E1937" s="47" t="s">
        <v>435</v>
      </c>
      <c r="F1937" s="7"/>
      <c r="G1937" s="45" t="s">
        <v>3287</v>
      </c>
      <c r="H1937" s="45" t="s">
        <v>3312</v>
      </c>
      <c r="J1937">
        <f t="shared" si="218"/>
        <v>2023</v>
      </c>
      <c r="BM1937">
        <v>2023</v>
      </c>
    </row>
    <row r="1938" spans="1:65" ht="15" customHeight="1" x14ac:dyDescent="0.25">
      <c r="A1938" t="s">
        <v>3275</v>
      </c>
      <c r="C1938" s="79"/>
      <c r="D1938" t="s">
        <v>436</v>
      </c>
      <c r="E1938" s="47" t="s">
        <v>437</v>
      </c>
      <c r="F1938" s="7"/>
      <c r="G1938" s="45" t="s">
        <v>3288</v>
      </c>
      <c r="H1938" s="45" t="s">
        <v>3313</v>
      </c>
      <c r="J1938">
        <f t="shared" si="218"/>
        <v>2023</v>
      </c>
      <c r="BM1938">
        <v>2023</v>
      </c>
    </row>
    <row r="1939" spans="1:65" ht="15" customHeight="1" x14ac:dyDescent="0.25">
      <c r="A1939" t="s">
        <v>3275</v>
      </c>
      <c r="C1939" s="79"/>
      <c r="D1939" t="s">
        <v>438</v>
      </c>
      <c r="E1939" s="47" t="s">
        <v>439</v>
      </c>
      <c r="F1939" s="7"/>
      <c r="G1939" s="45" t="s">
        <v>3289</v>
      </c>
      <c r="H1939" s="45" t="s">
        <v>3314</v>
      </c>
      <c r="J1939">
        <f t="shared" si="218"/>
        <v>2023</v>
      </c>
      <c r="BM1939">
        <v>2023</v>
      </c>
    </row>
    <row r="1940" spans="1:65" ht="15" customHeight="1" x14ac:dyDescent="0.25">
      <c r="A1940" t="s">
        <v>3275</v>
      </c>
      <c r="C1940" s="79"/>
      <c r="D1940" t="s">
        <v>3271</v>
      </c>
      <c r="E1940" s="47" t="s">
        <v>3280</v>
      </c>
      <c r="F1940" s="7"/>
      <c r="G1940" s="45" t="s">
        <v>3290</v>
      </c>
      <c r="H1940" s="45" t="s">
        <v>3315</v>
      </c>
      <c r="J1940">
        <f t="shared" si="218"/>
        <v>2023</v>
      </c>
      <c r="BM1940">
        <v>2023</v>
      </c>
    </row>
    <row r="1941" spans="1:65" ht="15" customHeight="1" x14ac:dyDescent="0.25">
      <c r="A1941" t="s">
        <v>3275</v>
      </c>
      <c r="C1941" s="79"/>
      <c r="D1941" t="s">
        <v>440</v>
      </c>
      <c r="E1941" s="47" t="s">
        <v>441</v>
      </c>
      <c r="F1941" s="7"/>
      <c r="G1941" s="45" t="s">
        <v>3316</v>
      </c>
      <c r="H1941" s="45" t="s">
        <v>3317</v>
      </c>
      <c r="J1941">
        <f t="shared" si="218"/>
        <v>2023</v>
      </c>
      <c r="BM1941">
        <v>2023</v>
      </c>
    </row>
    <row r="1942" spans="1:65" ht="15" customHeight="1" x14ac:dyDescent="0.25">
      <c r="A1942" t="s">
        <v>3275</v>
      </c>
      <c r="C1942" s="79"/>
      <c r="D1942" t="s">
        <v>2741</v>
      </c>
      <c r="E1942" s="47" t="s">
        <v>2742</v>
      </c>
      <c r="F1942" s="7"/>
      <c r="G1942" s="45"/>
      <c r="H1942" s="45"/>
      <c r="J1942">
        <f t="shared" si="218"/>
        <v>2023</v>
      </c>
      <c r="BM1942">
        <v>2023</v>
      </c>
    </row>
    <row r="1943" spans="1:65" ht="15" customHeight="1" x14ac:dyDescent="0.25">
      <c r="A1943" t="s">
        <v>3275</v>
      </c>
      <c r="C1943" s="79"/>
      <c r="D1943" t="s">
        <v>442</v>
      </c>
      <c r="E1943" s="47" t="s">
        <v>1627</v>
      </c>
      <c r="F1943" s="7"/>
      <c r="G1943" s="45" t="s">
        <v>3291</v>
      </c>
      <c r="H1943" s="45" t="s">
        <v>3318</v>
      </c>
      <c r="J1943">
        <f t="shared" si="218"/>
        <v>2023</v>
      </c>
      <c r="BM1943">
        <v>2023</v>
      </c>
    </row>
    <row r="1944" spans="1:65" ht="15" customHeight="1" x14ac:dyDescent="0.25">
      <c r="A1944" t="s">
        <v>3275</v>
      </c>
      <c r="C1944" s="79"/>
      <c r="D1944" t="s">
        <v>62</v>
      </c>
      <c r="E1944" s="47" t="s">
        <v>2118</v>
      </c>
      <c r="F1944" s="7" t="s">
        <v>1303</v>
      </c>
      <c r="G1944" s="45" t="s">
        <v>3292</v>
      </c>
      <c r="H1944" s="45" t="s">
        <v>3319</v>
      </c>
      <c r="J1944">
        <f t="shared" si="218"/>
        <v>2023</v>
      </c>
      <c r="BM1944">
        <v>2023</v>
      </c>
    </row>
    <row r="1945" spans="1:65" ht="15" customHeight="1" x14ac:dyDescent="0.25">
      <c r="A1945" t="s">
        <v>3275</v>
      </c>
      <c r="C1945" s="79"/>
      <c r="D1945" t="s">
        <v>3272</v>
      </c>
      <c r="E1945" s="47" t="s">
        <v>3281</v>
      </c>
      <c r="F1945" s="7"/>
      <c r="G1945" s="45"/>
      <c r="H1945" s="45"/>
      <c r="J1945">
        <f t="shared" si="218"/>
        <v>2023</v>
      </c>
      <c r="BM1945">
        <v>2023</v>
      </c>
    </row>
    <row r="1946" spans="1:65" ht="15" customHeight="1" x14ac:dyDescent="0.25">
      <c r="A1946" t="s">
        <v>3275</v>
      </c>
      <c r="C1946" s="79"/>
      <c r="D1946" t="s">
        <v>443</v>
      </c>
      <c r="E1946" s="47" t="s">
        <v>1075</v>
      </c>
      <c r="F1946" s="7"/>
      <c r="G1946" s="45" t="s">
        <v>3293</v>
      </c>
      <c r="H1946" s="45" t="s">
        <v>3320</v>
      </c>
      <c r="J1946">
        <f t="shared" si="218"/>
        <v>2023</v>
      </c>
      <c r="BM1946">
        <v>2023</v>
      </c>
    </row>
    <row r="1947" spans="1:65" ht="15" customHeight="1" x14ac:dyDescent="0.25">
      <c r="A1947" t="s">
        <v>3275</v>
      </c>
      <c r="C1947" s="79"/>
      <c r="D1947" t="s">
        <v>3273</v>
      </c>
      <c r="E1947" s="47" t="s">
        <v>3282</v>
      </c>
      <c r="F1947" s="7" t="s">
        <v>1303</v>
      </c>
      <c r="G1947" s="45" t="s">
        <v>3322</v>
      </c>
      <c r="H1947" s="45" t="s">
        <v>3321</v>
      </c>
      <c r="J1947">
        <f t="shared" si="218"/>
        <v>2023</v>
      </c>
      <c r="BM1947">
        <v>2023</v>
      </c>
    </row>
    <row r="1948" spans="1:65" ht="15" customHeight="1" x14ac:dyDescent="0.25">
      <c r="A1948" t="s">
        <v>3275</v>
      </c>
      <c r="C1948" s="80"/>
      <c r="D1948" t="s">
        <v>3274</v>
      </c>
      <c r="E1948" s="47" t="s">
        <v>3283</v>
      </c>
      <c r="F1948" s="7"/>
      <c r="G1948" s="45" t="s">
        <v>3294</v>
      </c>
      <c r="H1948" s="21" t="s">
        <v>3323</v>
      </c>
      <c r="J1948">
        <f t="shared" si="218"/>
        <v>2023</v>
      </c>
      <c r="BM1948">
        <v>2023</v>
      </c>
    </row>
    <row r="1949" spans="1:65" ht="15" customHeight="1" x14ac:dyDescent="0.25">
      <c r="C1949" s="63"/>
      <c r="E1949" s="47"/>
      <c r="F1949" s="7"/>
      <c r="G1949" s="45"/>
      <c r="H1949" s="45"/>
    </row>
    <row r="1950" spans="1:65" ht="15" customHeight="1" x14ac:dyDescent="0.25">
      <c r="A1950" t="s">
        <v>3454</v>
      </c>
      <c r="B1950" s="1" t="str">
        <f>A1950&amp;MIN(I1950:I1964)&amp;"(-"&amp;MAX(J1950:J1964)&amp;")"</f>
        <v>UDDLAERER2013(-2023)</v>
      </c>
      <c r="C1950" s="74"/>
      <c r="D1950" t="s">
        <v>763</v>
      </c>
      <c r="E1950" s="47" t="s">
        <v>764</v>
      </c>
      <c r="F1950" s="7"/>
      <c r="G1950" s="45"/>
      <c r="H1950" s="45"/>
      <c r="I1950">
        <f>MIN(L1950:BT1950)</f>
        <v>2013</v>
      </c>
      <c r="J1950">
        <f t="shared" si="218"/>
        <v>2023</v>
      </c>
      <c r="BC1950">
        <v>2013</v>
      </c>
      <c r="BD1950">
        <v>2014</v>
      </c>
      <c r="BE1950">
        <v>2015</v>
      </c>
      <c r="BF1950">
        <v>2016</v>
      </c>
      <c r="BG1950">
        <v>2017</v>
      </c>
      <c r="BH1950">
        <v>2018</v>
      </c>
      <c r="BI1950">
        <v>2019</v>
      </c>
      <c r="BJ1950">
        <v>2020</v>
      </c>
      <c r="BK1950">
        <v>2021</v>
      </c>
      <c r="BL1950">
        <v>2022</v>
      </c>
      <c r="BM1950">
        <v>2023</v>
      </c>
    </row>
    <row r="1951" spans="1:65" ht="15" customHeight="1" x14ac:dyDescent="0.25">
      <c r="A1951" t="s">
        <v>3454</v>
      </c>
      <c r="C1951" s="75"/>
      <c r="D1951" t="s">
        <v>765</v>
      </c>
      <c r="E1951" s="47" t="s">
        <v>766</v>
      </c>
      <c r="F1951" s="7"/>
      <c r="G1951" s="45"/>
      <c r="H1951" s="45"/>
      <c r="I1951">
        <f>MIN(L1951:BT1951)</f>
        <v>2013</v>
      </c>
      <c r="J1951">
        <f t="shared" si="218"/>
        <v>2023</v>
      </c>
      <c r="BC1951">
        <v>2013</v>
      </c>
      <c r="BD1951">
        <v>2014</v>
      </c>
      <c r="BE1951">
        <v>2015</v>
      </c>
      <c r="BF1951">
        <v>2016</v>
      </c>
      <c r="BG1951">
        <v>2017</v>
      </c>
      <c r="BH1951">
        <v>2018</v>
      </c>
      <c r="BI1951">
        <v>2019</v>
      </c>
      <c r="BJ1951">
        <v>2020</v>
      </c>
      <c r="BK1951">
        <v>2021</v>
      </c>
      <c r="BL1951">
        <v>2022</v>
      </c>
      <c r="BM1951">
        <v>2023</v>
      </c>
    </row>
    <row r="1952" spans="1:65" ht="15" customHeight="1" x14ac:dyDescent="0.25">
      <c r="A1952" t="s">
        <v>3454</v>
      </c>
      <c r="C1952" s="75"/>
      <c r="D1952" t="s">
        <v>690</v>
      </c>
      <c r="E1952" s="47" t="s">
        <v>691</v>
      </c>
      <c r="F1952" s="7"/>
      <c r="G1952" s="45"/>
      <c r="H1952" s="45"/>
      <c r="I1952">
        <f t="shared" ref="I1952:I1964" si="224">MIN(L1952:BT1952)</f>
        <v>2013</v>
      </c>
      <c r="J1952">
        <f t="shared" si="218"/>
        <v>2023</v>
      </c>
      <c r="BC1952">
        <v>2013</v>
      </c>
      <c r="BD1952">
        <v>2014</v>
      </c>
      <c r="BE1952">
        <v>2015</v>
      </c>
      <c r="BF1952">
        <v>2016</v>
      </c>
      <c r="BG1952">
        <v>2017</v>
      </c>
      <c r="BH1952">
        <v>2018</v>
      </c>
      <c r="BI1952">
        <v>2019</v>
      </c>
      <c r="BJ1952">
        <v>2020</v>
      </c>
      <c r="BK1952">
        <v>2021</v>
      </c>
      <c r="BL1952">
        <v>2022</v>
      </c>
      <c r="BM1952">
        <v>2023</v>
      </c>
    </row>
    <row r="1953" spans="1:66" ht="15" customHeight="1" x14ac:dyDescent="0.25">
      <c r="A1953" t="s">
        <v>3454</v>
      </c>
      <c r="C1953" s="75"/>
      <c r="D1953" t="s">
        <v>438</v>
      </c>
      <c r="E1953" s="47" t="s">
        <v>439</v>
      </c>
      <c r="F1953" s="7"/>
      <c r="G1953" s="45"/>
      <c r="H1953" s="45"/>
      <c r="I1953">
        <f t="shared" si="224"/>
        <v>2013</v>
      </c>
      <c r="J1953">
        <f t="shared" si="218"/>
        <v>2023</v>
      </c>
      <c r="BC1953">
        <v>2013</v>
      </c>
      <c r="BD1953">
        <v>2014</v>
      </c>
      <c r="BE1953">
        <v>2015</v>
      </c>
      <c r="BF1953">
        <v>2016</v>
      </c>
      <c r="BG1953">
        <v>2017</v>
      </c>
      <c r="BH1953">
        <v>2018</v>
      </c>
      <c r="BI1953">
        <v>2019</v>
      </c>
      <c r="BJ1953">
        <v>2020</v>
      </c>
      <c r="BK1953">
        <v>2021</v>
      </c>
      <c r="BL1953">
        <v>2022</v>
      </c>
      <c r="BM1953">
        <v>2023</v>
      </c>
    </row>
    <row r="1954" spans="1:66" ht="15" customHeight="1" x14ac:dyDescent="0.25">
      <c r="A1954" t="s">
        <v>3454</v>
      </c>
      <c r="C1954" s="75"/>
      <c r="D1954" t="s">
        <v>3455</v>
      </c>
      <c r="E1954" s="47" t="s">
        <v>3461</v>
      </c>
      <c r="F1954" s="7"/>
      <c r="G1954" s="45"/>
      <c r="H1954" s="45"/>
      <c r="I1954">
        <f t="shared" si="224"/>
        <v>2013</v>
      </c>
      <c r="J1954">
        <f t="shared" si="218"/>
        <v>2023</v>
      </c>
      <c r="BC1954">
        <v>2013</v>
      </c>
      <c r="BD1954">
        <v>2014</v>
      </c>
      <c r="BE1954">
        <v>2015</v>
      </c>
      <c r="BF1954">
        <v>2016</v>
      </c>
      <c r="BG1954">
        <v>2017</v>
      </c>
      <c r="BH1954">
        <v>2018</v>
      </c>
      <c r="BI1954">
        <v>2019</v>
      </c>
      <c r="BJ1954">
        <v>2020</v>
      </c>
      <c r="BK1954">
        <v>2021</v>
      </c>
      <c r="BL1954">
        <v>2022</v>
      </c>
      <c r="BM1954">
        <v>2023</v>
      </c>
    </row>
    <row r="1955" spans="1:66" ht="15" customHeight="1" x14ac:dyDescent="0.25">
      <c r="A1955" t="s">
        <v>3454</v>
      </c>
      <c r="C1955" s="75"/>
      <c r="D1955" t="s">
        <v>711</v>
      </c>
      <c r="E1955" s="47" t="s">
        <v>712</v>
      </c>
      <c r="F1955" s="7"/>
      <c r="G1955" s="45"/>
      <c r="H1955" s="45"/>
      <c r="I1955">
        <f t="shared" si="224"/>
        <v>2013</v>
      </c>
      <c r="J1955">
        <f t="shared" si="218"/>
        <v>2023</v>
      </c>
      <c r="BC1955">
        <v>2013</v>
      </c>
      <c r="BD1955">
        <v>2014</v>
      </c>
      <c r="BE1955">
        <v>2015</v>
      </c>
      <c r="BF1955">
        <v>2016</v>
      </c>
      <c r="BG1955">
        <v>2017</v>
      </c>
      <c r="BH1955">
        <v>2018</v>
      </c>
      <c r="BI1955">
        <v>2019</v>
      </c>
      <c r="BJ1955">
        <v>2020</v>
      </c>
      <c r="BK1955">
        <v>2021</v>
      </c>
      <c r="BL1955">
        <v>2022</v>
      </c>
      <c r="BM1955">
        <v>2023</v>
      </c>
    </row>
    <row r="1956" spans="1:66" ht="15" customHeight="1" x14ac:dyDescent="0.25">
      <c r="A1956" t="s">
        <v>3454</v>
      </c>
      <c r="C1956" s="75"/>
      <c r="D1956" t="s">
        <v>713</v>
      </c>
      <c r="E1956" s="47" t="s">
        <v>714</v>
      </c>
      <c r="F1956" s="7"/>
      <c r="G1956" s="45"/>
      <c r="H1956" s="45"/>
      <c r="I1956">
        <f t="shared" si="224"/>
        <v>2013</v>
      </c>
      <c r="J1956">
        <f t="shared" si="218"/>
        <v>2023</v>
      </c>
      <c r="BC1956">
        <v>2013</v>
      </c>
      <c r="BD1956">
        <v>2014</v>
      </c>
      <c r="BE1956">
        <v>2015</v>
      </c>
      <c r="BF1956">
        <v>2016</v>
      </c>
      <c r="BG1956">
        <v>2017</v>
      </c>
      <c r="BH1956">
        <v>2018</v>
      </c>
      <c r="BI1956">
        <v>2019</v>
      </c>
      <c r="BJ1956">
        <v>2020</v>
      </c>
      <c r="BK1956">
        <v>2021</v>
      </c>
      <c r="BL1956">
        <v>2022</v>
      </c>
      <c r="BM1956">
        <v>2023</v>
      </c>
    </row>
    <row r="1957" spans="1:66" ht="15" customHeight="1" x14ac:dyDescent="0.25">
      <c r="A1957" t="s">
        <v>3454</v>
      </c>
      <c r="C1957" s="75"/>
      <c r="D1957" t="s">
        <v>3456</v>
      </c>
      <c r="E1957" s="47" t="s">
        <v>3462</v>
      </c>
      <c r="F1957" s="7"/>
      <c r="G1957" s="45"/>
      <c r="H1957" s="45"/>
      <c r="I1957">
        <f t="shared" si="224"/>
        <v>2013</v>
      </c>
      <c r="J1957">
        <f t="shared" si="218"/>
        <v>2023</v>
      </c>
      <c r="BC1957">
        <v>2013</v>
      </c>
      <c r="BD1957">
        <v>2014</v>
      </c>
      <c r="BE1957">
        <v>2015</v>
      </c>
      <c r="BF1957">
        <v>2016</v>
      </c>
      <c r="BG1957">
        <v>2017</v>
      </c>
      <c r="BH1957">
        <v>2018</v>
      </c>
      <c r="BI1957">
        <v>2019</v>
      </c>
      <c r="BJ1957">
        <v>2020</v>
      </c>
      <c r="BK1957">
        <v>2021</v>
      </c>
      <c r="BL1957">
        <v>2022</v>
      </c>
      <c r="BM1957">
        <v>2023</v>
      </c>
    </row>
    <row r="1958" spans="1:66" ht="15" customHeight="1" x14ac:dyDescent="0.25">
      <c r="A1958" t="s">
        <v>3454</v>
      </c>
      <c r="C1958" s="75"/>
      <c r="D1958" t="s">
        <v>3457</v>
      </c>
      <c r="E1958" s="47" t="s">
        <v>3463</v>
      </c>
      <c r="F1958" s="7"/>
      <c r="G1958" s="45"/>
      <c r="H1958" s="45"/>
      <c r="I1958">
        <f t="shared" si="224"/>
        <v>2013</v>
      </c>
      <c r="J1958">
        <f t="shared" si="218"/>
        <v>2023</v>
      </c>
      <c r="BC1958">
        <v>2013</v>
      </c>
      <c r="BD1958">
        <v>2014</v>
      </c>
      <c r="BE1958">
        <v>2015</v>
      </c>
      <c r="BF1958">
        <v>2016</v>
      </c>
      <c r="BG1958">
        <v>2017</v>
      </c>
      <c r="BH1958">
        <v>2018</v>
      </c>
      <c r="BI1958">
        <v>2019</v>
      </c>
      <c r="BJ1958">
        <v>2020</v>
      </c>
      <c r="BK1958">
        <v>2021</v>
      </c>
      <c r="BL1958">
        <v>2022</v>
      </c>
      <c r="BM1958">
        <v>2023</v>
      </c>
    </row>
    <row r="1959" spans="1:66" ht="15" customHeight="1" x14ac:dyDescent="0.25">
      <c r="A1959" t="s">
        <v>3454</v>
      </c>
      <c r="C1959" s="75"/>
      <c r="D1959" t="s">
        <v>3458</v>
      </c>
      <c r="E1959" s="47" t="s">
        <v>3464</v>
      </c>
      <c r="F1959" s="7"/>
      <c r="G1959" s="45"/>
      <c r="H1959" s="45"/>
      <c r="I1959">
        <f t="shared" si="224"/>
        <v>2013</v>
      </c>
      <c r="J1959">
        <f t="shared" si="218"/>
        <v>2023</v>
      </c>
      <c r="BC1959">
        <v>2013</v>
      </c>
      <c r="BD1959">
        <v>2014</v>
      </c>
      <c r="BE1959">
        <v>2015</v>
      </c>
      <c r="BF1959">
        <v>2016</v>
      </c>
      <c r="BG1959">
        <v>2017</v>
      </c>
      <c r="BH1959">
        <v>2018</v>
      </c>
      <c r="BI1959">
        <v>2019</v>
      </c>
      <c r="BJ1959">
        <v>2020</v>
      </c>
      <c r="BK1959">
        <v>2021</v>
      </c>
      <c r="BL1959">
        <v>2022</v>
      </c>
      <c r="BM1959">
        <v>2023</v>
      </c>
    </row>
    <row r="1960" spans="1:66" ht="15" customHeight="1" x14ac:dyDescent="0.25">
      <c r="A1960" t="s">
        <v>3454</v>
      </c>
      <c r="C1960" s="75"/>
      <c r="D1960" t="s">
        <v>21</v>
      </c>
      <c r="E1960" s="47" t="s">
        <v>733</v>
      </c>
      <c r="F1960" s="7"/>
      <c r="G1960" s="45"/>
      <c r="H1960" s="45"/>
      <c r="I1960">
        <f t="shared" si="224"/>
        <v>2013</v>
      </c>
      <c r="J1960">
        <f t="shared" si="218"/>
        <v>2023</v>
      </c>
      <c r="BC1960">
        <v>2013</v>
      </c>
      <c r="BD1960">
        <v>2014</v>
      </c>
      <c r="BE1960">
        <v>2015</v>
      </c>
      <c r="BF1960">
        <v>2016</v>
      </c>
      <c r="BG1960">
        <v>2017</v>
      </c>
      <c r="BH1960">
        <v>2018</v>
      </c>
      <c r="BI1960">
        <v>2019</v>
      </c>
      <c r="BJ1960">
        <v>2020</v>
      </c>
      <c r="BK1960">
        <v>2021</v>
      </c>
      <c r="BL1960">
        <v>2022</v>
      </c>
      <c r="BM1960">
        <v>2023</v>
      </c>
    </row>
    <row r="1961" spans="1:66" ht="15" customHeight="1" x14ac:dyDescent="0.25">
      <c r="A1961" t="s">
        <v>3454</v>
      </c>
      <c r="C1961" s="75"/>
      <c r="D1961" t="s">
        <v>3459</v>
      </c>
      <c r="E1961" s="47" t="s">
        <v>3465</v>
      </c>
      <c r="F1961" s="7"/>
      <c r="G1961" s="45"/>
      <c r="H1961" s="45"/>
      <c r="I1961">
        <f t="shared" si="224"/>
        <v>2013</v>
      </c>
      <c r="J1961">
        <f t="shared" si="218"/>
        <v>2023</v>
      </c>
      <c r="BC1961">
        <v>2013</v>
      </c>
      <c r="BD1961">
        <v>2014</v>
      </c>
      <c r="BE1961">
        <v>2015</v>
      </c>
      <c r="BF1961">
        <v>2016</v>
      </c>
      <c r="BG1961">
        <v>2017</v>
      </c>
      <c r="BH1961">
        <v>2018</v>
      </c>
      <c r="BI1961">
        <v>2019</v>
      </c>
      <c r="BJ1961">
        <v>2020</v>
      </c>
      <c r="BK1961">
        <v>2021</v>
      </c>
      <c r="BL1961">
        <v>2022</v>
      </c>
      <c r="BM1961">
        <v>2023</v>
      </c>
    </row>
    <row r="1962" spans="1:66" ht="15" customHeight="1" x14ac:dyDescent="0.25">
      <c r="A1962" t="s">
        <v>3454</v>
      </c>
      <c r="C1962" s="75"/>
      <c r="D1962" t="s">
        <v>450</v>
      </c>
      <c r="E1962" s="47" t="s">
        <v>451</v>
      </c>
      <c r="F1962" s="7"/>
      <c r="G1962" s="45"/>
      <c r="H1962" s="45"/>
      <c r="I1962">
        <f t="shared" si="224"/>
        <v>2013</v>
      </c>
      <c r="J1962">
        <f t="shared" si="218"/>
        <v>2023</v>
      </c>
      <c r="BC1962">
        <v>2013</v>
      </c>
      <c r="BD1962">
        <v>2014</v>
      </c>
      <c r="BE1962">
        <v>2015</v>
      </c>
      <c r="BF1962">
        <v>2016</v>
      </c>
      <c r="BG1962">
        <v>2017</v>
      </c>
      <c r="BH1962">
        <v>2018</v>
      </c>
      <c r="BI1962">
        <v>2019</v>
      </c>
      <c r="BJ1962">
        <v>2020</v>
      </c>
      <c r="BK1962">
        <v>2021</v>
      </c>
      <c r="BL1962">
        <v>2022</v>
      </c>
      <c r="BM1962">
        <v>2023</v>
      </c>
    </row>
    <row r="1963" spans="1:66" ht="15" customHeight="1" x14ac:dyDescent="0.25">
      <c r="A1963" t="s">
        <v>3454</v>
      </c>
      <c r="C1963" s="75"/>
      <c r="D1963" t="s">
        <v>3460</v>
      </c>
      <c r="E1963" s="47" t="s">
        <v>3466</v>
      </c>
      <c r="F1963" s="7"/>
      <c r="G1963" s="45"/>
      <c r="H1963" s="45"/>
      <c r="I1963">
        <f t="shared" si="224"/>
        <v>2013</v>
      </c>
      <c r="J1963">
        <f t="shared" si="218"/>
        <v>2023</v>
      </c>
      <c r="BC1963">
        <v>2013</v>
      </c>
      <c r="BD1963">
        <v>2014</v>
      </c>
      <c r="BE1963">
        <v>2015</v>
      </c>
      <c r="BF1963">
        <v>2016</v>
      </c>
      <c r="BG1963">
        <v>2017</v>
      </c>
      <c r="BH1963">
        <v>2018</v>
      </c>
      <c r="BI1963">
        <v>2019</v>
      </c>
      <c r="BJ1963">
        <v>2020</v>
      </c>
      <c r="BK1963">
        <v>2021</v>
      </c>
      <c r="BL1963">
        <v>2022</v>
      </c>
      <c r="BM1963">
        <v>2023</v>
      </c>
    </row>
    <row r="1964" spans="1:66" ht="15" customHeight="1" x14ac:dyDescent="0.25">
      <c r="A1964" t="s">
        <v>3454</v>
      </c>
      <c r="C1964" s="76"/>
      <c r="D1964" t="s">
        <v>876</v>
      </c>
      <c r="E1964" s="47" t="s">
        <v>2824</v>
      </c>
      <c r="F1964" s="7"/>
      <c r="G1964" s="45"/>
      <c r="H1964" s="45"/>
      <c r="I1964">
        <f t="shared" si="224"/>
        <v>2013</v>
      </c>
      <c r="J1964">
        <f t="shared" si="218"/>
        <v>2023</v>
      </c>
      <c r="BC1964">
        <v>2013</v>
      </c>
      <c r="BD1964">
        <v>2014</v>
      </c>
      <c r="BE1964">
        <v>2015</v>
      </c>
      <c r="BF1964">
        <v>2016</v>
      </c>
      <c r="BG1964">
        <v>2017</v>
      </c>
      <c r="BH1964">
        <v>2018</v>
      </c>
      <c r="BI1964">
        <v>2019</v>
      </c>
      <c r="BJ1964">
        <v>2020</v>
      </c>
      <c r="BK1964">
        <v>2021</v>
      </c>
      <c r="BL1964">
        <v>2022</v>
      </c>
      <c r="BM1964">
        <v>2023</v>
      </c>
    </row>
    <row r="1965" spans="1:66" ht="15" customHeight="1" x14ac:dyDescent="0.25">
      <c r="C1965" s="63"/>
      <c r="E1965" s="45"/>
      <c r="G1965" s="45"/>
      <c r="H1965" s="45"/>
    </row>
    <row r="1966" spans="1:66" ht="15" customHeight="1" x14ac:dyDescent="0.25">
      <c r="A1966" t="s">
        <v>1263</v>
      </c>
      <c r="B1966" s="1" t="str">
        <f>A1966&amp;J1966</f>
        <v>UDFK2024</v>
      </c>
      <c r="C1966" s="77"/>
      <c r="D1966" t="s">
        <v>2758</v>
      </c>
      <c r="E1966" s="47" t="s">
        <v>2767</v>
      </c>
      <c r="G1966" s="45" t="s">
        <v>2767</v>
      </c>
      <c r="H1966" s="45" t="s">
        <v>2768</v>
      </c>
      <c r="J1966">
        <f t="shared" si="218"/>
        <v>2024</v>
      </c>
      <c r="BN1966">
        <v>2024</v>
      </c>
    </row>
    <row r="1967" spans="1:66" ht="15" customHeight="1" x14ac:dyDescent="0.25">
      <c r="A1967" t="s">
        <v>1263</v>
      </c>
      <c r="C1967" s="77"/>
      <c r="D1967" t="s">
        <v>763</v>
      </c>
      <c r="E1967" s="45" t="s">
        <v>764</v>
      </c>
      <c r="G1967" s="45"/>
      <c r="H1967" s="45"/>
      <c r="J1967">
        <f t="shared" si="218"/>
        <v>2024</v>
      </c>
      <c r="BN1967">
        <v>2024</v>
      </c>
    </row>
    <row r="1968" spans="1:66" ht="15" customHeight="1" x14ac:dyDescent="0.25">
      <c r="A1968" t="s">
        <v>1263</v>
      </c>
      <c r="C1968" s="77"/>
      <c r="D1968" t="s">
        <v>765</v>
      </c>
      <c r="E1968" s="45" t="s">
        <v>766</v>
      </c>
      <c r="G1968" s="45"/>
      <c r="H1968" s="45"/>
      <c r="J1968">
        <f t="shared" si="218"/>
        <v>2024</v>
      </c>
      <c r="BN1968">
        <v>2024</v>
      </c>
    </row>
    <row r="1969" spans="1:66" ht="15" customHeight="1" x14ac:dyDescent="0.25">
      <c r="A1969" t="s">
        <v>1263</v>
      </c>
      <c r="C1969" s="77"/>
      <c r="D1969" t="s">
        <v>913</v>
      </c>
      <c r="E1969" s="45" t="s">
        <v>914</v>
      </c>
      <c r="G1969" s="45" t="s">
        <v>1645</v>
      </c>
      <c r="H1969" s="45" t="s">
        <v>1646</v>
      </c>
      <c r="J1969">
        <f t="shared" si="218"/>
        <v>2024</v>
      </c>
      <c r="BN1969">
        <v>2024</v>
      </c>
    </row>
    <row r="1970" spans="1:66" ht="15" customHeight="1" x14ac:dyDescent="0.25">
      <c r="A1970" t="s">
        <v>1263</v>
      </c>
      <c r="C1970" s="77"/>
      <c r="D1970" t="s">
        <v>2759</v>
      </c>
      <c r="E1970" s="47" t="s">
        <v>2770</v>
      </c>
      <c r="G1970" s="45" t="s">
        <v>2770</v>
      </c>
      <c r="H1970" s="45" t="s">
        <v>2769</v>
      </c>
      <c r="J1970">
        <f t="shared" si="218"/>
        <v>2024</v>
      </c>
      <c r="BN1970">
        <v>2024</v>
      </c>
    </row>
    <row r="1971" spans="1:66" ht="15" customHeight="1" x14ac:dyDescent="0.25">
      <c r="A1971" t="s">
        <v>1263</v>
      </c>
      <c r="C1971" s="77"/>
      <c r="D1971" t="s">
        <v>690</v>
      </c>
      <c r="E1971" s="45" t="s">
        <v>691</v>
      </c>
      <c r="G1971" s="45" t="s">
        <v>691</v>
      </c>
      <c r="H1971" s="45" t="s">
        <v>1647</v>
      </c>
      <c r="J1971">
        <f t="shared" ref="J1971:J1980" si="225">MAX(L1971:BT1971)</f>
        <v>2024</v>
      </c>
      <c r="BN1971">
        <v>2024</v>
      </c>
    </row>
    <row r="1972" spans="1:66" ht="15" customHeight="1" x14ac:dyDescent="0.25">
      <c r="A1972" t="s">
        <v>1263</v>
      </c>
      <c r="C1972" s="77"/>
      <c r="D1972" t="s">
        <v>692</v>
      </c>
      <c r="E1972" s="45" t="s">
        <v>693</v>
      </c>
      <c r="G1972" s="45" t="s">
        <v>693</v>
      </c>
      <c r="H1972" s="45" t="s">
        <v>1648</v>
      </c>
      <c r="J1972">
        <f t="shared" si="225"/>
        <v>2024</v>
      </c>
      <c r="BN1972">
        <v>2024</v>
      </c>
    </row>
    <row r="1973" spans="1:66" ht="15" customHeight="1" x14ac:dyDescent="0.25">
      <c r="A1973" t="s">
        <v>1263</v>
      </c>
      <c r="C1973" s="77"/>
      <c r="D1973" t="s">
        <v>915</v>
      </c>
      <c r="E1973" s="45" t="s">
        <v>916</v>
      </c>
      <c r="G1973" s="45" t="s">
        <v>1649</v>
      </c>
      <c r="H1973" s="45" t="s">
        <v>1628</v>
      </c>
      <c r="J1973">
        <f t="shared" si="225"/>
        <v>2024</v>
      </c>
      <c r="BN1973">
        <v>2024</v>
      </c>
    </row>
    <row r="1974" spans="1:66" ht="15" customHeight="1" x14ac:dyDescent="0.25">
      <c r="A1974" t="s">
        <v>1263</v>
      </c>
      <c r="C1974" s="77"/>
      <c r="D1974" t="s">
        <v>438</v>
      </c>
      <c r="E1974" s="45" t="s">
        <v>439</v>
      </c>
      <c r="G1974" s="45" t="s">
        <v>439</v>
      </c>
      <c r="H1974" s="45" t="s">
        <v>1626</v>
      </c>
      <c r="J1974">
        <f t="shared" si="225"/>
        <v>2024</v>
      </c>
      <c r="BN1974">
        <v>2024</v>
      </c>
    </row>
    <row r="1975" spans="1:66" ht="15" customHeight="1" x14ac:dyDescent="0.25">
      <c r="A1975" t="s">
        <v>1263</v>
      </c>
      <c r="C1975" s="77"/>
      <c r="D1975" t="s">
        <v>2760</v>
      </c>
      <c r="E1975" s="45" t="s">
        <v>2764</v>
      </c>
      <c r="G1975" s="45" t="s">
        <v>2771</v>
      </c>
      <c r="H1975" s="45" t="s">
        <v>2772</v>
      </c>
      <c r="J1975">
        <f t="shared" si="225"/>
        <v>2024</v>
      </c>
      <c r="BN1975">
        <v>2024</v>
      </c>
    </row>
    <row r="1976" spans="1:66" ht="15" customHeight="1" x14ac:dyDescent="0.25">
      <c r="A1976" t="s">
        <v>1263</v>
      </c>
      <c r="C1976" s="77"/>
      <c r="D1976" t="s">
        <v>2761</v>
      </c>
      <c r="E1976" s="45" t="s">
        <v>714</v>
      </c>
      <c r="G1976" s="45" t="s">
        <v>714</v>
      </c>
      <c r="H1976" s="45" t="s">
        <v>2773</v>
      </c>
      <c r="J1976">
        <f t="shared" si="225"/>
        <v>2024</v>
      </c>
      <c r="BN1976">
        <v>2024</v>
      </c>
    </row>
    <row r="1977" spans="1:66" ht="15" customHeight="1" x14ac:dyDescent="0.25">
      <c r="A1977" t="s">
        <v>1263</v>
      </c>
      <c r="C1977" s="77"/>
      <c r="D1977" t="s">
        <v>917</v>
      </c>
      <c r="E1977" s="45" t="s">
        <v>710</v>
      </c>
      <c r="G1977" s="45" t="s">
        <v>710</v>
      </c>
      <c r="H1977" s="45" t="s">
        <v>1650</v>
      </c>
      <c r="J1977">
        <f t="shared" si="225"/>
        <v>2024</v>
      </c>
      <c r="BN1977">
        <v>2024</v>
      </c>
    </row>
    <row r="1978" spans="1:66" ht="15" customHeight="1" x14ac:dyDescent="0.25">
      <c r="A1978" t="s">
        <v>1263</v>
      </c>
      <c r="C1978" s="77"/>
      <c r="D1978" t="s">
        <v>694</v>
      </c>
      <c r="E1978" s="45" t="s">
        <v>695</v>
      </c>
      <c r="G1978" s="45" t="s">
        <v>695</v>
      </c>
      <c r="H1978" s="45" t="s">
        <v>1651</v>
      </c>
      <c r="J1978">
        <f t="shared" si="225"/>
        <v>2024</v>
      </c>
      <c r="BN1978">
        <v>2024</v>
      </c>
    </row>
    <row r="1979" spans="1:66" ht="15" customHeight="1" x14ac:dyDescent="0.25">
      <c r="A1979" t="s">
        <v>1263</v>
      </c>
      <c r="C1979" s="77"/>
      <c r="D1979" t="s">
        <v>21</v>
      </c>
      <c r="E1979" s="45" t="s">
        <v>12</v>
      </c>
      <c r="F1979" s="7" t="s">
        <v>1303</v>
      </c>
      <c r="G1979" s="45" t="s">
        <v>733</v>
      </c>
      <c r="H1979" s="45" t="s">
        <v>1533</v>
      </c>
      <c r="J1979">
        <f t="shared" si="225"/>
        <v>2024</v>
      </c>
      <c r="BN1979">
        <v>2024</v>
      </c>
    </row>
    <row r="1980" spans="1:66" ht="15" customHeight="1" x14ac:dyDescent="0.25">
      <c r="A1980" t="s">
        <v>1263</v>
      </c>
      <c r="C1980" s="77"/>
      <c r="D1980" t="s">
        <v>2762</v>
      </c>
      <c r="E1980" s="45" t="s">
        <v>2765</v>
      </c>
      <c r="G1980" s="45" t="s">
        <v>2765</v>
      </c>
      <c r="H1980" s="45" t="s">
        <v>2774</v>
      </c>
      <c r="J1980">
        <f t="shared" si="225"/>
        <v>2024</v>
      </c>
      <c r="BN1980">
        <v>2024</v>
      </c>
    </row>
    <row r="1981" spans="1:66" ht="15" customHeight="1" x14ac:dyDescent="0.25">
      <c r="A1981" t="s">
        <v>1263</v>
      </c>
      <c r="C1981" s="77"/>
      <c r="D1981" t="s">
        <v>2763</v>
      </c>
      <c r="E1981" s="45" t="s">
        <v>2766</v>
      </c>
      <c r="G1981" s="45" t="s">
        <v>2766</v>
      </c>
      <c r="H1981" s="45" t="s">
        <v>2775</v>
      </c>
      <c r="J1981">
        <f t="shared" si="218"/>
        <v>2024</v>
      </c>
      <c r="BN1981">
        <v>2024</v>
      </c>
    </row>
    <row r="1982" spans="1:66" ht="15" customHeight="1" x14ac:dyDescent="0.25">
      <c r="A1982" t="s">
        <v>1263</v>
      </c>
      <c r="C1982" s="77"/>
      <c r="D1982" t="s">
        <v>918</v>
      </c>
      <c r="E1982" s="45" t="s">
        <v>919</v>
      </c>
      <c r="G1982" s="45" t="s">
        <v>919</v>
      </c>
      <c r="H1982" s="45" t="s">
        <v>1652</v>
      </c>
      <c r="J1982">
        <f t="shared" si="218"/>
        <v>2024</v>
      </c>
      <c r="BN1982">
        <v>2024</v>
      </c>
    </row>
    <row r="1983" spans="1:66" ht="15" customHeight="1" x14ac:dyDescent="0.25">
      <c r="A1983" t="s">
        <v>1263</v>
      </c>
      <c r="C1983" s="77"/>
      <c r="D1983" t="s">
        <v>700</v>
      </c>
      <c r="E1983" s="45" t="s">
        <v>701</v>
      </c>
      <c r="G1983" s="45" t="s">
        <v>701</v>
      </c>
      <c r="H1983" s="45" t="s">
        <v>1656</v>
      </c>
      <c r="J1983">
        <f t="shared" si="218"/>
        <v>2024</v>
      </c>
      <c r="BN1983">
        <v>2024</v>
      </c>
    </row>
    <row r="1984" spans="1:66" ht="15" customHeight="1" x14ac:dyDescent="0.25">
      <c r="A1984" t="s">
        <v>1263</v>
      </c>
      <c r="C1984" s="77"/>
      <c r="D1984" t="s">
        <v>696</v>
      </c>
      <c r="E1984" s="45" t="s">
        <v>697</v>
      </c>
      <c r="G1984" s="45" t="s">
        <v>697</v>
      </c>
      <c r="H1984" s="45" t="s">
        <v>1653</v>
      </c>
      <c r="J1984">
        <f t="shared" si="218"/>
        <v>2024</v>
      </c>
      <c r="BN1984">
        <v>2024</v>
      </c>
    </row>
    <row r="1985" spans="1:66" ht="15" customHeight="1" x14ac:dyDescent="0.25">
      <c r="C1985" s="63"/>
      <c r="E1985" s="45"/>
      <c r="G1985" s="45"/>
      <c r="H1985" s="45"/>
    </row>
    <row r="1986" spans="1:66" ht="15" customHeight="1" x14ac:dyDescent="0.25">
      <c r="A1986" t="s">
        <v>1264</v>
      </c>
      <c r="B1986" s="1" t="str">
        <f>A1986&amp;J1986</f>
        <v>UDG2024</v>
      </c>
      <c r="C1986" s="77"/>
      <c r="D1986" t="s">
        <v>444</v>
      </c>
      <c r="E1986" s="45" t="s">
        <v>445</v>
      </c>
      <c r="G1986" s="45" t="s">
        <v>445</v>
      </c>
      <c r="H1986" s="45" t="s">
        <v>1657</v>
      </c>
      <c r="J1986">
        <f t="shared" ref="J1986:J2056" si="226">MAX(L1986:BT1986)</f>
        <v>2024</v>
      </c>
      <c r="BN1986">
        <v>2024</v>
      </c>
    </row>
    <row r="1987" spans="1:66" ht="15" customHeight="1" x14ac:dyDescent="0.25">
      <c r="A1987" t="s">
        <v>1264</v>
      </c>
      <c r="C1987" s="77"/>
      <c r="D1987" t="s">
        <v>763</v>
      </c>
      <c r="E1987" s="45" t="s">
        <v>764</v>
      </c>
      <c r="G1987" s="45"/>
      <c r="H1987" s="45"/>
      <c r="J1987">
        <f t="shared" si="226"/>
        <v>2024</v>
      </c>
      <c r="BN1987">
        <v>2024</v>
      </c>
    </row>
    <row r="1988" spans="1:66" ht="15" customHeight="1" x14ac:dyDescent="0.25">
      <c r="A1988" t="s">
        <v>1264</v>
      </c>
      <c r="C1988" s="77"/>
      <c r="D1988" t="s">
        <v>765</v>
      </c>
      <c r="E1988" s="45" t="s">
        <v>766</v>
      </c>
      <c r="G1988" s="45"/>
      <c r="H1988" s="45"/>
      <c r="J1988">
        <f t="shared" si="226"/>
        <v>2024</v>
      </c>
      <c r="BN1988">
        <v>2024</v>
      </c>
    </row>
    <row r="1989" spans="1:66" ht="15" customHeight="1" x14ac:dyDescent="0.25">
      <c r="A1989" t="s">
        <v>1264</v>
      </c>
      <c r="C1989" s="77"/>
      <c r="D1989" t="s">
        <v>438</v>
      </c>
      <c r="E1989" s="45" t="s">
        <v>439</v>
      </c>
      <c r="G1989" s="45"/>
      <c r="H1989" s="45"/>
      <c r="J1989">
        <f t="shared" si="226"/>
        <v>2024</v>
      </c>
      <c r="BN1989">
        <v>2024</v>
      </c>
    </row>
    <row r="1990" spans="1:66" ht="15" customHeight="1" x14ac:dyDescent="0.25">
      <c r="A1990" t="s">
        <v>1264</v>
      </c>
      <c r="C1990" s="77"/>
      <c r="D1990" t="s">
        <v>698</v>
      </c>
      <c r="E1990" s="45" t="s">
        <v>920</v>
      </c>
      <c r="G1990" s="45" t="s">
        <v>920</v>
      </c>
      <c r="H1990" s="45" t="s">
        <v>1444</v>
      </c>
      <c r="J1990">
        <f t="shared" si="226"/>
        <v>2024</v>
      </c>
      <c r="BN1990">
        <v>2024</v>
      </c>
    </row>
    <row r="1991" spans="1:66" ht="15" customHeight="1" x14ac:dyDescent="0.25">
      <c r="A1991" t="s">
        <v>1264</v>
      </c>
      <c r="C1991" s="77"/>
      <c r="D1991" t="s">
        <v>699</v>
      </c>
      <c r="E1991" s="45" t="s">
        <v>447</v>
      </c>
      <c r="G1991" s="45" t="s">
        <v>1654</v>
      </c>
      <c r="H1991" s="45" t="s">
        <v>1655</v>
      </c>
      <c r="J1991">
        <f t="shared" si="226"/>
        <v>2024</v>
      </c>
      <c r="BN1991">
        <v>2024</v>
      </c>
    </row>
    <row r="1992" spans="1:66" ht="15" customHeight="1" x14ac:dyDescent="0.25">
      <c r="A1992" t="s">
        <v>1264</v>
      </c>
      <c r="C1992" s="77"/>
      <c r="D1992" t="s">
        <v>21</v>
      </c>
      <c r="E1992" s="45" t="s">
        <v>12</v>
      </c>
      <c r="F1992" s="7" t="s">
        <v>1303</v>
      </c>
      <c r="G1992" s="45" t="s">
        <v>733</v>
      </c>
      <c r="H1992" s="45" t="s">
        <v>1533</v>
      </c>
      <c r="J1992">
        <f t="shared" si="226"/>
        <v>2024</v>
      </c>
      <c r="BN1992">
        <v>2024</v>
      </c>
    </row>
    <row r="1993" spans="1:66" ht="15" customHeight="1" x14ac:dyDescent="0.25">
      <c r="A1993" t="s">
        <v>1264</v>
      </c>
      <c r="C1993" s="77"/>
      <c r="D1993" t="s">
        <v>700</v>
      </c>
      <c r="E1993" s="45" t="s">
        <v>701</v>
      </c>
      <c r="G1993" s="45" t="s">
        <v>701</v>
      </c>
      <c r="H1993" s="45" t="s">
        <v>1656</v>
      </c>
      <c r="J1993">
        <f t="shared" si="226"/>
        <v>2024</v>
      </c>
      <c r="BN1993">
        <v>2024</v>
      </c>
    </row>
    <row r="1994" spans="1:66" ht="15" customHeight="1" x14ac:dyDescent="0.25">
      <c r="C1994" s="63"/>
      <c r="E1994" s="45"/>
      <c r="G1994" s="45"/>
      <c r="H1994" s="45"/>
    </row>
    <row r="1995" spans="1:66" ht="15" customHeight="1" x14ac:dyDescent="0.25">
      <c r="A1995" t="s">
        <v>1265</v>
      </c>
      <c r="B1995" s="1" t="str">
        <f>A1995&amp;J1995</f>
        <v>UDGK2024</v>
      </c>
      <c r="C1995" s="77"/>
      <c r="D1995" t="s">
        <v>702</v>
      </c>
      <c r="E1995" s="45" t="s">
        <v>1224</v>
      </c>
      <c r="G1995" s="45" t="s">
        <v>1658</v>
      </c>
      <c r="H1995" s="45" t="s">
        <v>1659</v>
      </c>
      <c r="J1995">
        <f t="shared" si="226"/>
        <v>2024</v>
      </c>
      <c r="BN1995">
        <v>2024</v>
      </c>
    </row>
    <row r="1996" spans="1:66" ht="15" customHeight="1" x14ac:dyDescent="0.25">
      <c r="A1996" t="s">
        <v>1265</v>
      </c>
      <c r="C1996" s="77"/>
      <c r="D1996" t="s">
        <v>763</v>
      </c>
      <c r="E1996" s="45" t="s">
        <v>764</v>
      </c>
      <c r="G1996" s="45"/>
      <c r="H1996" s="45"/>
      <c r="J1996">
        <f t="shared" si="226"/>
        <v>2024</v>
      </c>
      <c r="BN1996">
        <v>2024</v>
      </c>
    </row>
    <row r="1997" spans="1:66" ht="15" customHeight="1" x14ac:dyDescent="0.25">
      <c r="A1997" t="s">
        <v>1265</v>
      </c>
      <c r="C1997" s="77"/>
      <c r="D1997" t="s">
        <v>765</v>
      </c>
      <c r="E1997" s="45" t="s">
        <v>766</v>
      </c>
      <c r="G1997" s="45"/>
      <c r="H1997" s="45"/>
      <c r="J1997">
        <f t="shared" si="226"/>
        <v>2024</v>
      </c>
      <c r="BN1997">
        <v>2024</v>
      </c>
    </row>
    <row r="1998" spans="1:66" ht="15" customHeight="1" x14ac:dyDescent="0.25">
      <c r="A1998" t="s">
        <v>1265</v>
      </c>
      <c r="C1998" s="77"/>
      <c r="D1998" t="s">
        <v>2066</v>
      </c>
      <c r="E1998" s="45" t="s">
        <v>2067</v>
      </c>
      <c r="G1998" s="45"/>
      <c r="H1998" s="45"/>
      <c r="J1998">
        <f t="shared" si="226"/>
        <v>2024</v>
      </c>
      <c r="BN1998">
        <v>2024</v>
      </c>
    </row>
    <row r="1999" spans="1:66" ht="15" customHeight="1" x14ac:dyDescent="0.25">
      <c r="A1999" t="s">
        <v>1265</v>
      </c>
      <c r="C1999" s="77"/>
      <c r="D1999" t="s">
        <v>703</v>
      </c>
      <c r="E1999" s="45" t="s">
        <v>704</v>
      </c>
      <c r="G1999" s="45" t="s">
        <v>704</v>
      </c>
      <c r="H1999" s="45" t="s">
        <v>1660</v>
      </c>
      <c r="J1999">
        <f t="shared" si="226"/>
        <v>2024</v>
      </c>
      <c r="BN1999">
        <v>2024</v>
      </c>
    </row>
    <row r="2000" spans="1:66" ht="15" customHeight="1" x14ac:dyDescent="0.25">
      <c r="A2000" t="s">
        <v>1265</v>
      </c>
      <c r="C2000" s="77"/>
      <c r="D2000" t="s">
        <v>438</v>
      </c>
      <c r="E2000" s="45" t="s">
        <v>439</v>
      </c>
      <c r="G2000" s="45"/>
      <c r="H2000" s="45"/>
      <c r="J2000">
        <f t="shared" si="226"/>
        <v>2024</v>
      </c>
      <c r="BN2000">
        <v>2024</v>
      </c>
    </row>
    <row r="2001" spans="1:66" ht="15" customHeight="1" x14ac:dyDescent="0.25">
      <c r="A2001" t="s">
        <v>1265</v>
      </c>
      <c r="C2001" s="77"/>
      <c r="D2001" t="s">
        <v>705</v>
      </c>
      <c r="E2001" s="45" t="s">
        <v>706</v>
      </c>
      <c r="G2001" s="45" t="s">
        <v>706</v>
      </c>
      <c r="H2001" s="45" t="s">
        <v>1661</v>
      </c>
      <c r="J2001">
        <f t="shared" si="226"/>
        <v>2024</v>
      </c>
      <c r="BN2001">
        <v>2024</v>
      </c>
    </row>
    <row r="2002" spans="1:66" ht="15" customHeight="1" x14ac:dyDescent="0.25">
      <c r="A2002" t="s">
        <v>1265</v>
      </c>
      <c r="C2002" s="77"/>
      <c r="D2002" t="s">
        <v>2068</v>
      </c>
      <c r="E2002" s="45" t="s">
        <v>2069</v>
      </c>
      <c r="G2002" s="45"/>
      <c r="H2002" s="45"/>
      <c r="J2002">
        <f t="shared" si="226"/>
        <v>2024</v>
      </c>
      <c r="BN2002">
        <v>2024</v>
      </c>
    </row>
    <row r="2003" spans="1:66" ht="15" customHeight="1" x14ac:dyDescent="0.25">
      <c r="A2003" t="s">
        <v>1265</v>
      </c>
      <c r="C2003" s="77"/>
      <c r="D2003" t="s">
        <v>21</v>
      </c>
      <c r="E2003" s="45" t="s">
        <v>12</v>
      </c>
      <c r="F2003" s="7" t="s">
        <v>1303</v>
      </c>
      <c r="G2003" s="45" t="s">
        <v>733</v>
      </c>
      <c r="H2003" s="45" t="s">
        <v>1533</v>
      </c>
      <c r="J2003">
        <f t="shared" si="226"/>
        <v>2024</v>
      </c>
      <c r="BN2003">
        <v>2024</v>
      </c>
    </row>
    <row r="2004" spans="1:66" ht="15" customHeight="1" x14ac:dyDescent="0.25">
      <c r="A2004" t="s">
        <v>1265</v>
      </c>
      <c r="C2004" s="77"/>
      <c r="D2004" t="s">
        <v>700</v>
      </c>
      <c r="E2004" s="45" t="s">
        <v>701</v>
      </c>
      <c r="G2004" s="45" t="s">
        <v>701</v>
      </c>
      <c r="H2004" s="45" t="s">
        <v>1656</v>
      </c>
      <c r="J2004">
        <f t="shared" si="226"/>
        <v>2024</v>
      </c>
      <c r="BN2004">
        <v>2024</v>
      </c>
    </row>
    <row r="2005" spans="1:66" ht="15" customHeight="1" x14ac:dyDescent="0.25">
      <c r="A2005" t="s">
        <v>1265</v>
      </c>
      <c r="C2005" s="77"/>
      <c r="D2005" t="s">
        <v>2070</v>
      </c>
      <c r="E2005" s="45" t="s">
        <v>2071</v>
      </c>
      <c r="F2005" s="7"/>
      <c r="G2005" s="45"/>
      <c r="H2005" s="45"/>
      <c r="J2005">
        <f t="shared" si="226"/>
        <v>2024</v>
      </c>
      <c r="BN2005">
        <v>2024</v>
      </c>
    </row>
    <row r="2006" spans="1:66" ht="15" customHeight="1" x14ac:dyDescent="0.25">
      <c r="A2006" t="s">
        <v>1265</v>
      </c>
      <c r="C2006" s="77"/>
      <c r="D2006" t="s">
        <v>448</v>
      </c>
      <c r="E2006" s="45" t="s">
        <v>2072</v>
      </c>
      <c r="G2006" s="45" t="s">
        <v>701</v>
      </c>
      <c r="H2006" s="45" t="s">
        <v>1656</v>
      </c>
      <c r="J2006">
        <f t="shared" si="226"/>
        <v>2024</v>
      </c>
      <c r="BN2006">
        <v>2024</v>
      </c>
    </row>
    <row r="2007" spans="1:66" ht="15" customHeight="1" x14ac:dyDescent="0.25">
      <c r="C2007" s="63"/>
      <c r="E2007" s="45"/>
      <c r="G2007" s="45"/>
      <c r="H2007" s="45"/>
    </row>
    <row r="2008" spans="1:66" ht="15" customHeight="1" x14ac:dyDescent="0.25">
      <c r="A2008" t="s">
        <v>3467</v>
      </c>
      <c r="B2008" s="1" t="str">
        <f>A2008&amp;MIN(I2008:I2012)&amp;"(-"&amp;MAX(J2008:J2012)&amp;")"</f>
        <v>UDKLASSE_ID2007(-2023)</v>
      </c>
      <c r="C2008" s="74"/>
      <c r="D2008" t="s">
        <v>763</v>
      </c>
      <c r="E2008" s="45" t="s">
        <v>764</v>
      </c>
      <c r="G2008" s="45"/>
      <c r="H2008" s="45"/>
      <c r="I2008">
        <f t="shared" ref="I2008:I2012" si="227">MIN(L2008:BT2008)</f>
        <v>2007</v>
      </c>
      <c r="J2008">
        <f t="shared" si="226"/>
        <v>2023</v>
      </c>
      <c r="AW2008">
        <v>2007</v>
      </c>
      <c r="AX2008">
        <v>2008</v>
      </c>
      <c r="AY2008">
        <v>2009</v>
      </c>
      <c r="AZ2008">
        <v>2010</v>
      </c>
      <c r="BA2008">
        <v>2011</v>
      </c>
      <c r="BB2008">
        <v>2012</v>
      </c>
      <c r="BC2008">
        <v>2013</v>
      </c>
      <c r="BD2008">
        <v>2014</v>
      </c>
      <c r="BE2008">
        <v>2015</v>
      </c>
      <c r="BF2008">
        <v>2016</v>
      </c>
      <c r="BG2008">
        <v>2017</v>
      </c>
      <c r="BH2008">
        <v>2018</v>
      </c>
      <c r="BI2008">
        <v>2019</v>
      </c>
      <c r="BJ2008">
        <v>2020</v>
      </c>
      <c r="BK2008">
        <v>2021</v>
      </c>
      <c r="BL2008">
        <v>2022</v>
      </c>
      <c r="BM2008">
        <v>2023</v>
      </c>
    </row>
    <row r="2009" spans="1:66" ht="15" customHeight="1" x14ac:dyDescent="0.25">
      <c r="A2009" t="s">
        <v>3467</v>
      </c>
      <c r="C2009" s="75"/>
      <c r="D2009" t="s">
        <v>765</v>
      </c>
      <c r="E2009" s="45" t="s">
        <v>766</v>
      </c>
      <c r="G2009" s="45"/>
      <c r="H2009" s="45"/>
      <c r="I2009">
        <f t="shared" si="227"/>
        <v>2007</v>
      </c>
      <c r="J2009">
        <f t="shared" si="226"/>
        <v>2023</v>
      </c>
      <c r="AW2009">
        <v>2007</v>
      </c>
      <c r="AX2009">
        <v>2008</v>
      </c>
      <c r="AY2009">
        <v>2009</v>
      </c>
      <c r="AZ2009">
        <v>2010</v>
      </c>
      <c r="BA2009">
        <v>2011</v>
      </c>
      <c r="BB2009">
        <v>2012</v>
      </c>
      <c r="BC2009">
        <v>2013</v>
      </c>
      <c r="BD2009">
        <v>2014</v>
      </c>
      <c r="BE2009">
        <v>2015</v>
      </c>
      <c r="BF2009">
        <v>2016</v>
      </c>
      <c r="BG2009">
        <v>2017</v>
      </c>
      <c r="BH2009">
        <v>2018</v>
      </c>
      <c r="BI2009">
        <v>2019</v>
      </c>
      <c r="BJ2009">
        <v>2020</v>
      </c>
      <c r="BK2009">
        <v>2021</v>
      </c>
      <c r="BL2009">
        <v>2022</v>
      </c>
      <c r="BM2009">
        <v>2023</v>
      </c>
    </row>
    <row r="2010" spans="1:66" ht="15" customHeight="1" x14ac:dyDescent="0.25">
      <c r="A2010" t="s">
        <v>3467</v>
      </c>
      <c r="C2010" s="75"/>
      <c r="D2010" t="s">
        <v>3468</v>
      </c>
      <c r="E2010" s="45" t="s">
        <v>3469</v>
      </c>
      <c r="G2010" s="45"/>
      <c r="H2010" s="45"/>
      <c r="I2010">
        <f t="shared" si="227"/>
        <v>2007</v>
      </c>
      <c r="J2010">
        <f t="shared" si="226"/>
        <v>2023</v>
      </c>
      <c r="AW2010">
        <v>2007</v>
      </c>
      <c r="AX2010">
        <v>2008</v>
      </c>
      <c r="AY2010">
        <v>2009</v>
      </c>
      <c r="AZ2010">
        <v>2010</v>
      </c>
      <c r="BA2010">
        <v>2011</v>
      </c>
      <c r="BB2010">
        <v>2012</v>
      </c>
      <c r="BC2010">
        <v>2013</v>
      </c>
      <c r="BD2010">
        <v>2014</v>
      </c>
      <c r="BE2010">
        <v>2015</v>
      </c>
      <c r="BF2010">
        <v>2016</v>
      </c>
      <c r="BG2010">
        <v>2017</v>
      </c>
      <c r="BH2010">
        <v>2018</v>
      </c>
      <c r="BI2010">
        <v>2019</v>
      </c>
      <c r="BJ2010">
        <v>2020</v>
      </c>
      <c r="BK2010">
        <v>2021</v>
      </c>
      <c r="BL2010">
        <v>2022</v>
      </c>
      <c r="BM2010">
        <v>2023</v>
      </c>
    </row>
    <row r="2011" spans="1:66" ht="15" customHeight="1" x14ac:dyDescent="0.25">
      <c r="A2011" t="s">
        <v>3467</v>
      </c>
      <c r="C2011" s="75"/>
      <c r="D2011" t="s">
        <v>876</v>
      </c>
      <c r="E2011" s="21" t="s">
        <v>2824</v>
      </c>
      <c r="G2011" s="45"/>
      <c r="H2011" s="45"/>
      <c r="I2011">
        <f t="shared" si="227"/>
        <v>2007</v>
      </c>
      <c r="J2011">
        <f t="shared" si="226"/>
        <v>2023</v>
      </c>
      <c r="AW2011">
        <v>2007</v>
      </c>
      <c r="AX2011">
        <v>2008</v>
      </c>
      <c r="AY2011">
        <v>2009</v>
      </c>
      <c r="AZ2011">
        <v>2010</v>
      </c>
      <c r="BA2011">
        <v>2011</v>
      </c>
      <c r="BB2011">
        <v>2012</v>
      </c>
      <c r="BC2011">
        <v>2013</v>
      </c>
      <c r="BD2011">
        <v>2014</v>
      </c>
      <c r="BE2011">
        <v>2015</v>
      </c>
      <c r="BF2011">
        <v>2016</v>
      </c>
      <c r="BG2011">
        <v>2017</v>
      </c>
      <c r="BH2011">
        <v>2018</v>
      </c>
      <c r="BI2011">
        <v>2019</v>
      </c>
      <c r="BJ2011">
        <v>2020</v>
      </c>
      <c r="BK2011">
        <v>2021</v>
      </c>
      <c r="BL2011">
        <v>2022</v>
      </c>
      <c r="BM2011">
        <v>2023</v>
      </c>
    </row>
    <row r="2012" spans="1:66" ht="15" customHeight="1" x14ac:dyDescent="0.25">
      <c r="A2012" t="s">
        <v>3467</v>
      </c>
      <c r="C2012" s="76"/>
      <c r="D2012" t="s">
        <v>21</v>
      </c>
      <c r="E2012" s="45" t="s">
        <v>733</v>
      </c>
      <c r="G2012" s="45"/>
      <c r="H2012" s="45"/>
      <c r="I2012">
        <f t="shared" si="227"/>
        <v>2007</v>
      </c>
      <c r="J2012">
        <f t="shared" si="226"/>
        <v>2023</v>
      </c>
      <c r="AW2012">
        <v>2007</v>
      </c>
      <c r="AX2012">
        <v>2008</v>
      </c>
      <c r="AY2012">
        <v>2009</v>
      </c>
      <c r="AZ2012">
        <v>2010</v>
      </c>
      <c r="BA2012">
        <v>2011</v>
      </c>
      <c r="BB2012">
        <v>2012</v>
      </c>
      <c r="BC2012">
        <v>2013</v>
      </c>
      <c r="BD2012">
        <v>2014</v>
      </c>
      <c r="BE2012">
        <v>2015</v>
      </c>
      <c r="BF2012">
        <v>2016</v>
      </c>
      <c r="BG2012">
        <v>2017</v>
      </c>
      <c r="BH2012">
        <v>2018</v>
      </c>
      <c r="BI2012">
        <v>2019</v>
      </c>
      <c r="BJ2012">
        <v>2020</v>
      </c>
      <c r="BK2012">
        <v>2021</v>
      </c>
      <c r="BL2012">
        <v>2022</v>
      </c>
      <c r="BM2012">
        <v>2023</v>
      </c>
    </row>
    <row r="2013" spans="1:66" ht="15" customHeight="1" x14ac:dyDescent="0.25">
      <c r="C2013" s="63"/>
      <c r="E2013" s="45"/>
      <c r="G2013" s="45"/>
      <c r="H2013" s="45"/>
    </row>
    <row r="2014" spans="1:66" ht="15" customHeight="1" x14ac:dyDescent="0.25">
      <c r="A2014" t="s">
        <v>1266</v>
      </c>
      <c r="B2014" s="1" t="str">
        <f>A2014&amp;J2014</f>
        <v>UDKV2024</v>
      </c>
      <c r="C2014" s="77"/>
      <c r="D2014" t="s">
        <v>444</v>
      </c>
      <c r="E2014" s="45" t="s">
        <v>445</v>
      </c>
      <c r="G2014" s="45" t="s">
        <v>445</v>
      </c>
      <c r="H2014" s="45" t="s">
        <v>1657</v>
      </c>
      <c r="J2014">
        <f t="shared" si="226"/>
        <v>2024</v>
      </c>
      <c r="BN2014">
        <v>2024</v>
      </c>
    </row>
    <row r="2015" spans="1:66" ht="15" customHeight="1" x14ac:dyDescent="0.25">
      <c r="A2015" t="s">
        <v>1266</v>
      </c>
      <c r="C2015" s="77"/>
      <c r="D2015" t="s">
        <v>763</v>
      </c>
      <c r="E2015" s="45" t="s">
        <v>764</v>
      </c>
      <c r="G2015" s="45"/>
      <c r="H2015" s="45"/>
      <c r="J2015">
        <f t="shared" si="226"/>
        <v>2024</v>
      </c>
      <c r="BN2015">
        <v>2024</v>
      </c>
    </row>
    <row r="2016" spans="1:66" ht="15" customHeight="1" x14ac:dyDescent="0.25">
      <c r="A2016" t="s">
        <v>1266</v>
      </c>
      <c r="C2016" s="77"/>
      <c r="D2016" t="s">
        <v>765</v>
      </c>
      <c r="E2016" s="45" t="s">
        <v>766</v>
      </c>
      <c r="G2016" s="45"/>
      <c r="H2016" s="45"/>
      <c r="J2016">
        <f t="shared" si="226"/>
        <v>2024</v>
      </c>
      <c r="BN2016">
        <v>2024</v>
      </c>
    </row>
    <row r="2017" spans="1:66" ht="15" customHeight="1" x14ac:dyDescent="0.25">
      <c r="A2017" t="s">
        <v>1266</v>
      </c>
      <c r="C2017" s="77"/>
      <c r="D2017" t="s">
        <v>687</v>
      </c>
      <c r="E2017" s="45" t="s">
        <v>2073</v>
      </c>
      <c r="G2017" s="45"/>
      <c r="H2017" s="45"/>
      <c r="J2017">
        <f t="shared" si="226"/>
        <v>2024</v>
      </c>
      <c r="BN2017">
        <v>2024</v>
      </c>
    </row>
    <row r="2018" spans="1:66" ht="15" customHeight="1" x14ac:dyDescent="0.25">
      <c r="A2018" t="s">
        <v>1266</v>
      </c>
      <c r="C2018" s="77"/>
      <c r="D2018" t="s">
        <v>438</v>
      </c>
      <c r="E2018" s="45" t="s">
        <v>439</v>
      </c>
      <c r="G2018" s="45" t="s">
        <v>439</v>
      </c>
      <c r="H2018" s="45" t="s">
        <v>1631</v>
      </c>
      <c r="J2018">
        <f t="shared" si="226"/>
        <v>2024</v>
      </c>
      <c r="BN2018">
        <v>2024</v>
      </c>
    </row>
    <row r="2019" spans="1:66" ht="15" customHeight="1" x14ac:dyDescent="0.25">
      <c r="A2019" t="s">
        <v>1266</v>
      </c>
      <c r="C2019" s="77"/>
      <c r="D2019" t="s">
        <v>707</v>
      </c>
      <c r="E2019" s="45" t="s">
        <v>708</v>
      </c>
      <c r="G2019" s="45" t="s">
        <v>708</v>
      </c>
      <c r="H2019" s="45" t="s">
        <v>1662</v>
      </c>
      <c r="J2019">
        <f t="shared" si="226"/>
        <v>2024</v>
      </c>
      <c r="BN2019">
        <v>2024</v>
      </c>
    </row>
    <row r="2020" spans="1:66" ht="15" customHeight="1" x14ac:dyDescent="0.25">
      <c r="A2020" t="s">
        <v>1266</v>
      </c>
      <c r="C2020" s="77"/>
      <c r="D2020" t="s">
        <v>21</v>
      </c>
      <c r="E2020" s="45" t="s">
        <v>12</v>
      </c>
      <c r="F2020" s="7" t="s">
        <v>1303</v>
      </c>
      <c r="G2020" s="45" t="s">
        <v>733</v>
      </c>
      <c r="H2020" s="45" t="s">
        <v>1533</v>
      </c>
      <c r="J2020">
        <f t="shared" si="226"/>
        <v>2024</v>
      </c>
      <c r="BN2020">
        <v>2024</v>
      </c>
    </row>
    <row r="2021" spans="1:66" ht="15" customHeight="1" x14ac:dyDescent="0.25">
      <c r="A2021" t="s">
        <v>1266</v>
      </c>
      <c r="C2021" s="77"/>
      <c r="D2021" t="s">
        <v>876</v>
      </c>
      <c r="E2021" s="45" t="s">
        <v>877</v>
      </c>
      <c r="F2021" s="7"/>
      <c r="G2021" s="45"/>
      <c r="H2021" s="45"/>
      <c r="J2021">
        <f t="shared" si="226"/>
        <v>2024</v>
      </c>
      <c r="BN2021">
        <v>2024</v>
      </c>
    </row>
    <row r="2022" spans="1:66" ht="15" customHeight="1" x14ac:dyDescent="0.25">
      <c r="C2022" s="63"/>
      <c r="E2022" s="45"/>
      <c r="G2022" s="45"/>
      <c r="H2022" s="45"/>
    </row>
    <row r="2023" spans="1:66" ht="15" customHeight="1" x14ac:dyDescent="0.25">
      <c r="A2023" t="s">
        <v>1267</v>
      </c>
      <c r="B2023" s="1" t="str">
        <f>A2023&amp;MIN(I2023:I2037)&amp;"(-"&amp;MAX(J2023:J2037)&amp;")"</f>
        <v>UDSP2011(-2023)</v>
      </c>
      <c r="C2023" s="77"/>
      <c r="D2023" t="s">
        <v>763</v>
      </c>
      <c r="E2023" s="45" t="s">
        <v>764</v>
      </c>
      <c r="G2023" s="45"/>
      <c r="H2023" s="45"/>
      <c r="I2023">
        <f t="shared" ref="I2023:I2030" si="228">MIN(L2023:BT2023)</f>
        <v>2011</v>
      </c>
      <c r="J2023">
        <f t="shared" si="226"/>
        <v>2023</v>
      </c>
      <c r="K2023" s="2" t="str">
        <f t="shared" ref="K2023:K2037" si="229">IF(J2023-I2023+1-COUNTA(L2023:BT2023)=0, "-", "Yes")</f>
        <v>-</v>
      </c>
      <c r="BA2023">
        <v>2011</v>
      </c>
      <c r="BB2023">
        <v>2012</v>
      </c>
      <c r="BC2023">
        <v>2013</v>
      </c>
      <c r="BD2023">
        <v>2014</v>
      </c>
      <c r="BE2023">
        <v>2015</v>
      </c>
      <c r="BF2023">
        <v>2016</v>
      </c>
      <c r="BG2023">
        <v>2017</v>
      </c>
      <c r="BH2023">
        <v>2018</v>
      </c>
      <c r="BI2023">
        <v>2019</v>
      </c>
      <c r="BJ2023">
        <v>2020</v>
      </c>
      <c r="BK2023">
        <v>2021</v>
      </c>
      <c r="BL2023">
        <v>2022</v>
      </c>
      <c r="BM2023">
        <v>2023</v>
      </c>
    </row>
    <row r="2024" spans="1:66" ht="15" customHeight="1" x14ac:dyDescent="0.25">
      <c r="A2024" t="s">
        <v>1267</v>
      </c>
      <c r="C2024" s="77"/>
      <c r="D2024" t="s">
        <v>765</v>
      </c>
      <c r="E2024" s="45" t="s">
        <v>766</v>
      </c>
      <c r="G2024" s="45"/>
      <c r="H2024" s="45"/>
      <c r="I2024">
        <f t="shared" si="228"/>
        <v>2011</v>
      </c>
      <c r="J2024">
        <f t="shared" si="226"/>
        <v>2023</v>
      </c>
      <c r="K2024" s="2" t="str">
        <f t="shared" si="229"/>
        <v>-</v>
      </c>
      <c r="BA2024">
        <v>2011</v>
      </c>
      <c r="BB2024">
        <v>2012</v>
      </c>
      <c r="BC2024">
        <v>2013</v>
      </c>
      <c r="BD2024">
        <v>2014</v>
      </c>
      <c r="BE2024">
        <v>2015</v>
      </c>
      <c r="BF2024">
        <v>2016</v>
      </c>
      <c r="BG2024">
        <v>2017</v>
      </c>
      <c r="BH2024">
        <v>2018</v>
      </c>
      <c r="BI2024">
        <v>2019</v>
      </c>
      <c r="BJ2024">
        <v>2020</v>
      </c>
      <c r="BK2024">
        <v>2021</v>
      </c>
      <c r="BL2024">
        <v>2022</v>
      </c>
      <c r="BM2024">
        <v>2023</v>
      </c>
    </row>
    <row r="2025" spans="1:66" ht="15" customHeight="1" x14ac:dyDescent="0.25">
      <c r="A2025" t="s">
        <v>1267</v>
      </c>
      <c r="C2025" s="77"/>
      <c r="D2025" t="s">
        <v>709</v>
      </c>
      <c r="E2025" s="45" t="s">
        <v>921</v>
      </c>
      <c r="G2025" s="45" t="s">
        <v>1663</v>
      </c>
      <c r="H2025" s="45" t="s">
        <v>1664</v>
      </c>
      <c r="I2025">
        <f t="shared" si="228"/>
        <v>2011</v>
      </c>
      <c r="J2025">
        <f t="shared" si="226"/>
        <v>2023</v>
      </c>
      <c r="K2025" s="2" t="str">
        <f t="shared" si="229"/>
        <v>-</v>
      </c>
      <c r="BA2025">
        <v>2011</v>
      </c>
      <c r="BB2025">
        <v>2012</v>
      </c>
      <c r="BC2025">
        <v>2013</v>
      </c>
      <c r="BD2025">
        <v>2014</v>
      </c>
      <c r="BE2025">
        <v>2015</v>
      </c>
      <c r="BF2025">
        <v>2016</v>
      </c>
      <c r="BG2025">
        <v>2017</v>
      </c>
      <c r="BH2025">
        <v>2018</v>
      </c>
      <c r="BI2025">
        <v>2019</v>
      </c>
      <c r="BJ2025">
        <v>2020</v>
      </c>
      <c r="BK2025">
        <v>2021</v>
      </c>
      <c r="BL2025">
        <v>2022</v>
      </c>
      <c r="BM2025">
        <v>2023</v>
      </c>
    </row>
    <row r="2026" spans="1:66" ht="15" customHeight="1" x14ac:dyDescent="0.25">
      <c r="A2026" t="s">
        <v>1267</v>
      </c>
      <c r="C2026" s="77"/>
      <c r="D2026" t="s">
        <v>438</v>
      </c>
      <c r="E2026" s="45" t="s">
        <v>439</v>
      </c>
      <c r="G2026" s="45" t="s">
        <v>439</v>
      </c>
      <c r="H2026" s="45" t="s">
        <v>1631</v>
      </c>
      <c r="I2026">
        <f t="shared" si="228"/>
        <v>2011</v>
      </c>
      <c r="J2026">
        <f t="shared" si="226"/>
        <v>2023</v>
      </c>
      <c r="K2026" s="2" t="str">
        <f t="shared" si="229"/>
        <v>-</v>
      </c>
      <c r="BA2026">
        <v>2011</v>
      </c>
      <c r="BB2026">
        <v>2012</v>
      </c>
      <c r="BC2026">
        <v>2013</v>
      </c>
      <c r="BD2026">
        <v>2014</v>
      </c>
      <c r="BE2026">
        <v>2015</v>
      </c>
      <c r="BF2026">
        <v>2016</v>
      </c>
      <c r="BG2026">
        <v>2017</v>
      </c>
      <c r="BH2026">
        <v>2018</v>
      </c>
      <c r="BI2026">
        <v>2019</v>
      </c>
      <c r="BJ2026">
        <v>2020</v>
      </c>
      <c r="BK2026">
        <v>2021</v>
      </c>
      <c r="BL2026">
        <v>2022</v>
      </c>
      <c r="BM2026">
        <v>2023</v>
      </c>
    </row>
    <row r="2027" spans="1:66" ht="15" customHeight="1" x14ac:dyDescent="0.25">
      <c r="A2027" t="s">
        <v>1267</v>
      </c>
      <c r="C2027" s="77"/>
      <c r="D2027" t="s">
        <v>711</v>
      </c>
      <c r="E2027" s="45" t="s">
        <v>712</v>
      </c>
      <c r="G2027" s="45" t="s">
        <v>712</v>
      </c>
      <c r="H2027" s="45" t="s">
        <v>1665</v>
      </c>
      <c r="I2027">
        <f t="shared" si="228"/>
        <v>2011</v>
      </c>
      <c r="J2027">
        <f t="shared" si="226"/>
        <v>2023</v>
      </c>
      <c r="K2027" s="2" t="str">
        <f t="shared" si="229"/>
        <v>-</v>
      </c>
      <c r="BA2027">
        <v>2011</v>
      </c>
      <c r="BB2027">
        <v>2012</v>
      </c>
      <c r="BC2027">
        <v>2013</v>
      </c>
      <c r="BD2027">
        <v>2014</v>
      </c>
      <c r="BE2027">
        <v>2015</v>
      </c>
      <c r="BF2027">
        <v>2016</v>
      </c>
      <c r="BG2027">
        <v>2017</v>
      </c>
      <c r="BH2027">
        <v>2018</v>
      </c>
      <c r="BI2027">
        <v>2019</v>
      </c>
      <c r="BJ2027">
        <v>2020</v>
      </c>
      <c r="BK2027">
        <v>2021</v>
      </c>
      <c r="BL2027">
        <v>2022</v>
      </c>
      <c r="BM2027">
        <v>2023</v>
      </c>
    </row>
    <row r="2028" spans="1:66" ht="15" customHeight="1" x14ac:dyDescent="0.25">
      <c r="A2028" t="s">
        <v>1267</v>
      </c>
      <c r="C2028" s="77"/>
      <c r="D2028" t="s">
        <v>713</v>
      </c>
      <c r="E2028" s="45" t="s">
        <v>714</v>
      </c>
      <c r="G2028" s="45" t="s">
        <v>714</v>
      </c>
      <c r="H2028" s="45" t="s">
        <v>1666</v>
      </c>
      <c r="I2028">
        <f t="shared" si="228"/>
        <v>2011</v>
      </c>
      <c r="J2028">
        <f t="shared" si="226"/>
        <v>2023</v>
      </c>
      <c r="K2028" s="2" t="str">
        <f t="shared" si="229"/>
        <v>-</v>
      </c>
      <c r="BA2028">
        <v>2011</v>
      </c>
      <c r="BB2028">
        <v>2012</v>
      </c>
      <c r="BC2028">
        <v>2013</v>
      </c>
      <c r="BD2028">
        <v>2014</v>
      </c>
      <c r="BE2028">
        <v>2015</v>
      </c>
      <c r="BF2028">
        <v>2016</v>
      </c>
      <c r="BG2028">
        <v>2017</v>
      </c>
      <c r="BH2028">
        <v>2018</v>
      </c>
      <c r="BI2028">
        <v>2019</v>
      </c>
      <c r="BJ2028">
        <v>2020</v>
      </c>
      <c r="BK2028">
        <v>2021</v>
      </c>
      <c r="BL2028">
        <v>2022</v>
      </c>
      <c r="BM2028">
        <v>2023</v>
      </c>
    </row>
    <row r="2029" spans="1:66" ht="15" customHeight="1" x14ac:dyDescent="0.25">
      <c r="A2029" t="s">
        <v>1267</v>
      </c>
      <c r="C2029" s="77"/>
      <c r="D2029" t="s">
        <v>715</v>
      </c>
      <c r="E2029" s="45" t="s">
        <v>716</v>
      </c>
      <c r="G2029" s="45"/>
      <c r="H2029" s="45"/>
      <c r="I2029">
        <f t="shared" si="228"/>
        <v>2011</v>
      </c>
      <c r="J2029">
        <f t="shared" si="226"/>
        <v>2023</v>
      </c>
      <c r="K2029" s="2" t="str">
        <f t="shared" si="229"/>
        <v>-</v>
      </c>
      <c r="BA2029">
        <v>2011</v>
      </c>
      <c r="BB2029">
        <v>2012</v>
      </c>
      <c r="BC2029">
        <v>2013</v>
      </c>
      <c r="BD2029">
        <v>2014</v>
      </c>
      <c r="BE2029">
        <v>2015</v>
      </c>
      <c r="BF2029">
        <v>2016</v>
      </c>
      <c r="BG2029">
        <v>2017</v>
      </c>
      <c r="BH2029">
        <v>2018</v>
      </c>
      <c r="BI2029">
        <v>2019</v>
      </c>
      <c r="BJ2029">
        <v>2020</v>
      </c>
      <c r="BK2029">
        <v>2021</v>
      </c>
      <c r="BL2029">
        <v>2022</v>
      </c>
      <c r="BM2029">
        <v>2023</v>
      </c>
    </row>
    <row r="2030" spans="1:66" ht="15" customHeight="1" x14ac:dyDescent="0.25">
      <c r="A2030" t="s">
        <v>1267</v>
      </c>
      <c r="C2030" s="77"/>
      <c r="D2030" t="s">
        <v>21</v>
      </c>
      <c r="E2030" s="45" t="s">
        <v>12</v>
      </c>
      <c r="F2030" s="7" t="s">
        <v>1303</v>
      </c>
      <c r="G2030" s="45" t="s">
        <v>733</v>
      </c>
      <c r="H2030" s="45" t="s">
        <v>1533</v>
      </c>
      <c r="I2030">
        <f t="shared" si="228"/>
        <v>2011</v>
      </c>
      <c r="J2030">
        <f t="shared" si="226"/>
        <v>2023</v>
      </c>
      <c r="K2030" s="2" t="str">
        <f t="shared" si="229"/>
        <v>-</v>
      </c>
      <c r="BA2030">
        <v>2011</v>
      </c>
      <c r="BB2030">
        <v>2012</v>
      </c>
      <c r="BC2030">
        <v>2013</v>
      </c>
      <c r="BD2030">
        <v>2014</v>
      </c>
      <c r="BE2030">
        <v>2015</v>
      </c>
      <c r="BF2030">
        <v>2016</v>
      </c>
      <c r="BG2030">
        <v>2017</v>
      </c>
      <c r="BH2030">
        <v>2018</v>
      </c>
      <c r="BI2030">
        <v>2019</v>
      </c>
      <c r="BJ2030">
        <v>2020</v>
      </c>
      <c r="BK2030">
        <v>2021</v>
      </c>
      <c r="BL2030">
        <v>2022</v>
      </c>
      <c r="BM2030">
        <v>2023</v>
      </c>
    </row>
    <row r="2031" spans="1:66" ht="15" customHeight="1" x14ac:dyDescent="0.25">
      <c r="A2031" t="s">
        <v>1267</v>
      </c>
      <c r="C2031" s="77"/>
      <c r="D2031" t="s">
        <v>717</v>
      </c>
      <c r="E2031" t="s">
        <v>717</v>
      </c>
      <c r="G2031" s="45"/>
      <c r="H2031" s="45"/>
      <c r="I2031">
        <f t="shared" ref="I2031:I2037" si="230">MIN(L2031:BT2031)</f>
        <v>2011</v>
      </c>
      <c r="J2031">
        <f t="shared" si="226"/>
        <v>2023</v>
      </c>
      <c r="K2031" s="2" t="str">
        <f t="shared" si="229"/>
        <v>-</v>
      </c>
      <c r="BA2031">
        <v>2011</v>
      </c>
      <c r="BB2031">
        <v>2012</v>
      </c>
      <c r="BC2031">
        <v>2013</v>
      </c>
      <c r="BD2031">
        <v>2014</v>
      </c>
      <c r="BE2031">
        <v>2015</v>
      </c>
      <c r="BF2031">
        <v>2016</v>
      </c>
      <c r="BG2031">
        <v>2017</v>
      </c>
      <c r="BH2031">
        <v>2018</v>
      </c>
      <c r="BI2031">
        <v>2019</v>
      </c>
      <c r="BJ2031">
        <v>2020</v>
      </c>
      <c r="BK2031">
        <v>2021</v>
      </c>
      <c r="BL2031">
        <v>2022</v>
      </c>
      <c r="BM2031">
        <v>2023</v>
      </c>
    </row>
    <row r="2032" spans="1:66" ht="15" customHeight="1" x14ac:dyDescent="0.25">
      <c r="A2032" t="s">
        <v>1267</v>
      </c>
      <c r="C2032" s="77"/>
      <c r="D2032" t="s">
        <v>718</v>
      </c>
      <c r="E2032" s="45" t="s">
        <v>719</v>
      </c>
      <c r="G2032" s="45" t="s">
        <v>719</v>
      </c>
      <c r="H2032" s="45" t="s">
        <v>1667</v>
      </c>
      <c r="I2032">
        <f t="shared" si="230"/>
        <v>2011</v>
      </c>
      <c r="J2032">
        <f t="shared" si="226"/>
        <v>2023</v>
      </c>
      <c r="K2032" s="2" t="str">
        <f t="shared" si="229"/>
        <v>-</v>
      </c>
      <c r="BA2032">
        <v>2011</v>
      </c>
      <c r="BB2032">
        <v>2012</v>
      </c>
      <c r="BC2032">
        <v>2013</v>
      </c>
      <c r="BD2032">
        <v>2014</v>
      </c>
      <c r="BE2032">
        <v>2015</v>
      </c>
      <c r="BF2032">
        <v>2016</v>
      </c>
      <c r="BG2032">
        <v>2017</v>
      </c>
      <c r="BH2032">
        <v>2018</v>
      </c>
      <c r="BI2032">
        <v>2019</v>
      </c>
      <c r="BJ2032">
        <v>2020</v>
      </c>
      <c r="BK2032">
        <v>2021</v>
      </c>
      <c r="BL2032">
        <v>2022</v>
      </c>
      <c r="BM2032">
        <v>2023</v>
      </c>
    </row>
    <row r="2033" spans="1:66" ht="15" customHeight="1" x14ac:dyDescent="0.25">
      <c r="A2033" t="s">
        <v>1267</v>
      </c>
      <c r="C2033" s="77"/>
      <c r="D2033" t="s">
        <v>720</v>
      </c>
      <c r="E2033" s="45" t="s">
        <v>721</v>
      </c>
      <c r="G2033" s="45" t="s">
        <v>721</v>
      </c>
      <c r="H2033" s="45" t="s">
        <v>1668</v>
      </c>
      <c r="I2033">
        <f t="shared" si="230"/>
        <v>2011</v>
      </c>
      <c r="J2033">
        <f t="shared" si="226"/>
        <v>2023</v>
      </c>
      <c r="K2033" s="2" t="str">
        <f t="shared" si="229"/>
        <v>-</v>
      </c>
      <c r="BA2033">
        <v>2011</v>
      </c>
      <c r="BB2033">
        <v>2012</v>
      </c>
      <c r="BC2033">
        <v>2013</v>
      </c>
      <c r="BD2033">
        <v>2014</v>
      </c>
      <c r="BE2033">
        <v>2015</v>
      </c>
      <c r="BF2033">
        <v>2016</v>
      </c>
      <c r="BG2033">
        <v>2017</v>
      </c>
      <c r="BH2033">
        <v>2018</v>
      </c>
      <c r="BI2033">
        <v>2019</v>
      </c>
      <c r="BJ2033">
        <v>2020</v>
      </c>
      <c r="BK2033">
        <v>2021</v>
      </c>
      <c r="BL2033">
        <v>2022</v>
      </c>
      <c r="BM2033">
        <v>2023</v>
      </c>
    </row>
    <row r="2034" spans="1:66" ht="15" customHeight="1" x14ac:dyDescent="0.25">
      <c r="A2034" t="s">
        <v>1267</v>
      </c>
      <c r="C2034" s="77"/>
      <c r="D2034" t="s">
        <v>2754</v>
      </c>
      <c r="E2034" s="45" t="s">
        <v>2756</v>
      </c>
      <c r="G2034" s="45"/>
      <c r="H2034" s="45"/>
      <c r="I2034">
        <f>MIN(L2034:BT2034)</f>
        <v>2018</v>
      </c>
      <c r="J2034">
        <f>MAX(L2034:BT2034)</f>
        <v>2023</v>
      </c>
      <c r="K2034" s="2" t="str">
        <f t="shared" si="229"/>
        <v>-</v>
      </c>
      <c r="BH2034">
        <v>2018</v>
      </c>
      <c r="BI2034">
        <v>2019</v>
      </c>
      <c r="BJ2034">
        <v>2020</v>
      </c>
      <c r="BK2034">
        <v>2021</v>
      </c>
      <c r="BL2034">
        <v>2022</v>
      </c>
      <c r="BM2034">
        <v>2023</v>
      </c>
    </row>
    <row r="2035" spans="1:66" ht="15" customHeight="1" x14ac:dyDescent="0.25">
      <c r="A2035" t="s">
        <v>1267</v>
      </c>
      <c r="C2035" s="77"/>
      <c r="D2035" t="s">
        <v>2755</v>
      </c>
      <c r="E2035" s="45" t="s">
        <v>2757</v>
      </c>
      <c r="G2035" s="45"/>
      <c r="H2035" s="45"/>
      <c r="I2035">
        <f>MIN(L2035:BT2035)</f>
        <v>2018</v>
      </c>
      <c r="J2035">
        <f>MAX(L2035:BT2035)</f>
        <v>2023</v>
      </c>
      <c r="K2035" s="2" t="str">
        <f t="shared" si="229"/>
        <v>-</v>
      </c>
      <c r="BH2035">
        <v>2018</v>
      </c>
      <c r="BI2035">
        <v>2019</v>
      </c>
      <c r="BJ2035">
        <v>2020</v>
      </c>
      <c r="BK2035">
        <v>2021</v>
      </c>
      <c r="BL2035">
        <v>2022</v>
      </c>
      <c r="BM2035">
        <v>2023</v>
      </c>
    </row>
    <row r="2036" spans="1:66" ht="15" customHeight="1" x14ac:dyDescent="0.25">
      <c r="A2036" t="s">
        <v>1267</v>
      </c>
      <c r="C2036" s="77"/>
      <c r="D2036" t="s">
        <v>448</v>
      </c>
      <c r="E2036" s="45" t="s">
        <v>449</v>
      </c>
      <c r="G2036" s="45" t="s">
        <v>449</v>
      </c>
      <c r="H2036" s="45" t="s">
        <v>1644</v>
      </c>
      <c r="I2036">
        <f>MIN(L2036:BT2036)</f>
        <v>2011</v>
      </c>
      <c r="J2036">
        <f>MAX(L2036:BT2036)</f>
        <v>2023</v>
      </c>
      <c r="K2036" s="2" t="str">
        <f t="shared" si="229"/>
        <v>-</v>
      </c>
      <c r="BA2036">
        <v>2011</v>
      </c>
      <c r="BB2036">
        <v>2012</v>
      </c>
      <c r="BC2036">
        <v>2013</v>
      </c>
      <c r="BD2036">
        <v>2014</v>
      </c>
      <c r="BE2036">
        <v>2015</v>
      </c>
      <c r="BF2036">
        <v>2016</v>
      </c>
      <c r="BG2036">
        <v>2017</v>
      </c>
      <c r="BH2036">
        <v>2018</v>
      </c>
      <c r="BI2036">
        <v>2019</v>
      </c>
      <c r="BJ2036">
        <v>2020</v>
      </c>
      <c r="BK2036">
        <v>2021</v>
      </c>
      <c r="BL2036">
        <v>2022</v>
      </c>
      <c r="BM2036">
        <v>2023</v>
      </c>
    </row>
    <row r="2037" spans="1:66" ht="15" customHeight="1" x14ac:dyDescent="0.25">
      <c r="A2037" t="s">
        <v>1267</v>
      </c>
      <c r="C2037" s="77"/>
      <c r="D2037" t="s">
        <v>450</v>
      </c>
      <c r="E2037" s="45" t="s">
        <v>451</v>
      </c>
      <c r="G2037" s="45"/>
      <c r="H2037" s="45"/>
      <c r="I2037">
        <f t="shared" si="230"/>
        <v>2018</v>
      </c>
      <c r="J2037">
        <f t="shared" si="226"/>
        <v>2023</v>
      </c>
      <c r="K2037" s="2" t="str">
        <f t="shared" si="229"/>
        <v>-</v>
      </c>
      <c r="BH2037">
        <v>2018</v>
      </c>
      <c r="BI2037">
        <v>2019</v>
      </c>
      <c r="BJ2037">
        <v>2020</v>
      </c>
      <c r="BK2037">
        <v>2021</v>
      </c>
      <c r="BL2037">
        <v>2022</v>
      </c>
      <c r="BM2037">
        <v>2023</v>
      </c>
    </row>
    <row r="2038" spans="1:66" ht="15" customHeight="1" x14ac:dyDescent="0.25">
      <c r="C2038" s="63"/>
      <c r="E2038" s="45"/>
      <c r="G2038" s="45"/>
      <c r="H2038" s="45"/>
    </row>
    <row r="2039" spans="1:66" ht="15" customHeight="1" x14ac:dyDescent="0.25">
      <c r="A2039" t="s">
        <v>1268</v>
      </c>
      <c r="B2039" s="1" t="str">
        <f>A2039&amp;J2039</f>
        <v>VEUV2024</v>
      </c>
      <c r="C2039" s="77"/>
      <c r="D2039" t="s">
        <v>722</v>
      </c>
      <c r="E2039" s="45" t="s">
        <v>723</v>
      </c>
      <c r="G2039" s="45" t="s">
        <v>723</v>
      </c>
      <c r="H2039" s="45" t="s">
        <v>1669</v>
      </c>
      <c r="J2039">
        <f t="shared" si="226"/>
        <v>2024</v>
      </c>
      <c r="BN2039">
        <v>2024</v>
      </c>
    </row>
    <row r="2040" spans="1:66" ht="15" customHeight="1" x14ac:dyDescent="0.25">
      <c r="A2040" t="s">
        <v>1268</v>
      </c>
      <c r="C2040" s="77"/>
      <c r="D2040" t="s">
        <v>724</v>
      </c>
      <c r="E2040" s="45" t="s">
        <v>725</v>
      </c>
      <c r="G2040" s="45" t="s">
        <v>725</v>
      </c>
      <c r="H2040" s="45" t="s">
        <v>1670</v>
      </c>
      <c r="J2040">
        <f t="shared" si="226"/>
        <v>2024</v>
      </c>
      <c r="BN2040">
        <v>2024</v>
      </c>
    </row>
    <row r="2041" spans="1:66" ht="15" customHeight="1" x14ac:dyDescent="0.25">
      <c r="A2041" t="s">
        <v>1268</v>
      </c>
      <c r="C2041" s="77"/>
      <c r="D2041" t="s">
        <v>763</v>
      </c>
      <c r="E2041" s="45" t="s">
        <v>764</v>
      </c>
      <c r="G2041" s="45"/>
      <c r="H2041" s="45"/>
      <c r="J2041">
        <f t="shared" si="226"/>
        <v>2024</v>
      </c>
      <c r="BN2041">
        <v>2024</v>
      </c>
    </row>
    <row r="2042" spans="1:66" ht="15" customHeight="1" x14ac:dyDescent="0.25">
      <c r="A2042" t="s">
        <v>1268</v>
      </c>
      <c r="C2042" s="77"/>
      <c r="D2042" t="s">
        <v>765</v>
      </c>
      <c r="E2042" s="45" t="s">
        <v>766</v>
      </c>
      <c r="G2042" s="45"/>
      <c r="H2042" s="45"/>
      <c r="J2042">
        <f t="shared" si="226"/>
        <v>2024</v>
      </c>
      <c r="BN2042">
        <v>2024</v>
      </c>
    </row>
    <row r="2043" spans="1:66" ht="15" customHeight="1" x14ac:dyDescent="0.25">
      <c r="A2043" t="s">
        <v>1268</v>
      </c>
      <c r="C2043" s="77"/>
      <c r="D2043" t="s">
        <v>438</v>
      </c>
      <c r="E2043" s="45" t="s">
        <v>439</v>
      </c>
      <c r="G2043" s="45" t="s">
        <v>439</v>
      </c>
      <c r="H2043" s="45" t="s">
        <v>1631</v>
      </c>
      <c r="J2043">
        <f t="shared" si="226"/>
        <v>2024</v>
      </c>
      <c r="BN2043">
        <v>2024</v>
      </c>
    </row>
    <row r="2044" spans="1:66" ht="15" customHeight="1" x14ac:dyDescent="0.25">
      <c r="A2044" t="s">
        <v>1268</v>
      </c>
      <c r="C2044" s="77"/>
      <c r="D2044" t="s">
        <v>726</v>
      </c>
      <c r="E2044" s="45" t="s">
        <v>446</v>
      </c>
      <c r="G2044" s="45" t="s">
        <v>1671</v>
      </c>
      <c r="H2044" s="45" t="s">
        <v>1629</v>
      </c>
      <c r="J2044">
        <f t="shared" si="226"/>
        <v>2024</v>
      </c>
      <c r="BE2044" t="s">
        <v>3262</v>
      </c>
      <c r="BN2044">
        <v>2024</v>
      </c>
    </row>
    <row r="2045" spans="1:66" ht="15" customHeight="1" x14ac:dyDescent="0.25">
      <c r="A2045" t="s">
        <v>1268</v>
      </c>
      <c r="C2045" s="77"/>
      <c r="D2045" t="s">
        <v>727</v>
      </c>
      <c r="E2045" s="45" t="s">
        <v>447</v>
      </c>
      <c r="G2045" s="45" t="s">
        <v>447</v>
      </c>
      <c r="H2045" s="45" t="s">
        <v>1630</v>
      </c>
      <c r="J2045">
        <f t="shared" si="226"/>
        <v>2024</v>
      </c>
      <c r="BN2045">
        <v>2024</v>
      </c>
    </row>
    <row r="2046" spans="1:66" ht="15" customHeight="1" x14ac:dyDescent="0.25">
      <c r="A2046" t="s">
        <v>1268</v>
      </c>
      <c r="C2046" s="77"/>
      <c r="D2046" t="s">
        <v>728</v>
      </c>
      <c r="E2046" s="45" t="s">
        <v>729</v>
      </c>
      <c r="G2046" s="45" t="s">
        <v>729</v>
      </c>
      <c r="H2046" s="45" t="s">
        <v>1672</v>
      </c>
      <c r="J2046">
        <f t="shared" si="226"/>
        <v>2024</v>
      </c>
      <c r="BN2046">
        <v>2024</v>
      </c>
    </row>
    <row r="2047" spans="1:66" ht="15" customHeight="1" x14ac:dyDescent="0.25">
      <c r="A2047" t="s">
        <v>1268</v>
      </c>
      <c r="C2047" s="77"/>
      <c r="D2047" t="s">
        <v>2902</v>
      </c>
      <c r="E2047" s="45" t="s">
        <v>2903</v>
      </c>
      <c r="F2047" s="4" t="s">
        <v>2901</v>
      </c>
      <c r="G2047" s="45" t="s">
        <v>2904</v>
      </c>
      <c r="H2047" s="45" t="s">
        <v>2905</v>
      </c>
      <c r="J2047">
        <f t="shared" si="226"/>
        <v>2024</v>
      </c>
      <c r="BN2047">
        <v>2024</v>
      </c>
    </row>
    <row r="2048" spans="1:66" ht="15" customHeight="1" x14ac:dyDescent="0.25">
      <c r="A2048" t="s">
        <v>1268</v>
      </c>
      <c r="C2048" s="77"/>
      <c r="D2048" t="s">
        <v>21</v>
      </c>
      <c r="E2048" s="45" t="s">
        <v>12</v>
      </c>
      <c r="F2048" s="7" t="s">
        <v>1303</v>
      </c>
      <c r="G2048" s="45" t="s">
        <v>733</v>
      </c>
      <c r="H2048" s="45" t="s">
        <v>1533</v>
      </c>
      <c r="J2048">
        <f t="shared" si="226"/>
        <v>2024</v>
      </c>
      <c r="BN2048">
        <v>2024</v>
      </c>
    </row>
    <row r="2049" spans="1:66" ht="15" customHeight="1" x14ac:dyDescent="0.25">
      <c r="A2049" t="s">
        <v>1268</v>
      </c>
      <c r="C2049" s="77"/>
      <c r="D2049" t="s">
        <v>448</v>
      </c>
      <c r="E2049" s="45" t="s">
        <v>449</v>
      </c>
      <c r="G2049" s="45" t="s">
        <v>449</v>
      </c>
      <c r="H2049" s="45" t="s">
        <v>1644</v>
      </c>
      <c r="J2049">
        <f t="shared" si="226"/>
        <v>2024</v>
      </c>
      <c r="BN2049">
        <v>2024</v>
      </c>
    </row>
    <row r="2050" spans="1:66" ht="15" customHeight="1" x14ac:dyDescent="0.25">
      <c r="C2050" s="63"/>
      <c r="E2050" s="45"/>
      <c r="G2050" s="45"/>
      <c r="H2050" s="45"/>
    </row>
    <row r="2051" spans="1:66" ht="15" customHeight="1" x14ac:dyDescent="0.25">
      <c r="A2051" t="s">
        <v>1275</v>
      </c>
      <c r="B2051" s="1" t="str">
        <f>A2051&amp;J2051</f>
        <v>VNDS2023</v>
      </c>
      <c r="C2051" s="77"/>
      <c r="D2051" t="s">
        <v>763</v>
      </c>
      <c r="E2051" s="45" t="s">
        <v>764</v>
      </c>
      <c r="G2051" s="45"/>
      <c r="H2051" s="45"/>
      <c r="J2051">
        <f t="shared" si="226"/>
        <v>2023</v>
      </c>
      <c r="BM2051">
        <v>2023</v>
      </c>
    </row>
    <row r="2052" spans="1:66" ht="15" customHeight="1" x14ac:dyDescent="0.25">
      <c r="A2052" t="s">
        <v>1275</v>
      </c>
      <c r="C2052" s="77"/>
      <c r="D2052" t="s">
        <v>765</v>
      </c>
      <c r="E2052" s="45" t="s">
        <v>766</v>
      </c>
      <c r="G2052" s="45"/>
      <c r="H2052" s="45"/>
      <c r="J2052">
        <f t="shared" si="226"/>
        <v>2023</v>
      </c>
      <c r="BM2052">
        <v>2023</v>
      </c>
    </row>
    <row r="2053" spans="1:66" ht="15" customHeight="1" x14ac:dyDescent="0.25">
      <c r="A2053" t="s">
        <v>1275</v>
      </c>
      <c r="C2053" s="77"/>
      <c r="D2053" t="s">
        <v>922</v>
      </c>
      <c r="E2053" s="45" t="s">
        <v>923</v>
      </c>
      <c r="G2053" s="45" t="s">
        <v>10</v>
      </c>
      <c r="H2053" s="45" t="s">
        <v>1610</v>
      </c>
      <c r="J2053">
        <f t="shared" si="226"/>
        <v>2023</v>
      </c>
      <c r="BM2053">
        <v>2023</v>
      </c>
    </row>
    <row r="2054" spans="1:66" ht="15" customHeight="1" x14ac:dyDescent="0.25">
      <c r="A2054" t="s">
        <v>1275</v>
      </c>
      <c r="C2054" s="77"/>
      <c r="D2054" t="s">
        <v>1225</v>
      </c>
      <c r="E2054" s="45" t="s">
        <v>924</v>
      </c>
      <c r="G2054" s="45" t="s">
        <v>1611</v>
      </c>
      <c r="H2054" s="45" t="s">
        <v>1612</v>
      </c>
      <c r="J2054">
        <f t="shared" si="226"/>
        <v>2023</v>
      </c>
      <c r="BM2054">
        <v>2023</v>
      </c>
    </row>
    <row r="2055" spans="1:66" ht="15" customHeight="1" x14ac:dyDescent="0.25">
      <c r="A2055" t="s">
        <v>1275</v>
      </c>
      <c r="C2055" s="77"/>
      <c r="D2055" t="s">
        <v>1226</v>
      </c>
      <c r="E2055" s="45" t="s">
        <v>1297</v>
      </c>
      <c r="G2055" s="45" t="s">
        <v>1613</v>
      </c>
      <c r="H2055" s="45" t="s">
        <v>1614</v>
      </c>
      <c r="J2055">
        <f t="shared" si="226"/>
        <v>2023</v>
      </c>
      <c r="BM2055">
        <v>2023</v>
      </c>
    </row>
    <row r="2056" spans="1:66" ht="15" customHeight="1" x14ac:dyDescent="0.25">
      <c r="A2056" t="s">
        <v>1275</v>
      </c>
      <c r="C2056" s="77"/>
      <c r="D2056" t="s">
        <v>21</v>
      </c>
      <c r="E2056" s="45" t="s">
        <v>12</v>
      </c>
      <c r="F2056" s="7" t="s">
        <v>1303</v>
      </c>
      <c r="G2056" s="45" t="s">
        <v>733</v>
      </c>
      <c r="H2056" s="45" t="s">
        <v>1533</v>
      </c>
      <c r="J2056">
        <f t="shared" si="226"/>
        <v>2023</v>
      </c>
      <c r="BM2056">
        <v>2023</v>
      </c>
    </row>
    <row r="2057" spans="1:66" ht="15" customHeight="1" x14ac:dyDescent="0.25">
      <c r="C2057" s="63"/>
    </row>
    <row r="2058" spans="1:66" ht="15" customHeight="1" x14ac:dyDescent="0.25">
      <c r="A2058" s="1"/>
    </row>
  </sheetData>
  <sortState xmlns:xlrd2="http://schemas.microsoft.com/office/spreadsheetml/2017/richdata2" ref="A361:BO370">
    <sortCondition ref="D361:D370"/>
  </sortState>
  <mergeCells count="80">
    <mergeCell ref="C316:C324"/>
    <mergeCell ref="C326:C331"/>
    <mergeCell ref="C333:C360"/>
    <mergeCell ref="C362:C366"/>
    <mergeCell ref="C209:C218"/>
    <mergeCell ref="C220:C227"/>
    <mergeCell ref="C229:C240"/>
    <mergeCell ref="C242:C252"/>
    <mergeCell ref="C302:C314"/>
    <mergeCell ref="C254:C300"/>
    <mergeCell ref="C92:C107"/>
    <mergeCell ref="C87:C90"/>
    <mergeCell ref="C109:C122"/>
    <mergeCell ref="C163:C169"/>
    <mergeCell ref="C171:C176"/>
    <mergeCell ref="C3:C10"/>
    <mergeCell ref="C59:C67"/>
    <mergeCell ref="C69:C73"/>
    <mergeCell ref="C75:C78"/>
    <mergeCell ref="C80:C85"/>
    <mergeCell ref="C563:C568"/>
    <mergeCell ref="C570:C598"/>
    <mergeCell ref="C368:C401"/>
    <mergeCell ref="C403:C443"/>
    <mergeCell ref="C445:C477"/>
    <mergeCell ref="C479:C485"/>
    <mergeCell ref="C487:C499"/>
    <mergeCell ref="C549:C556"/>
    <mergeCell ref="C558:C561"/>
    <mergeCell ref="C501:C547"/>
    <mergeCell ref="C1240:C1253"/>
    <mergeCell ref="C1255:C1260"/>
    <mergeCell ref="C1306:C1317"/>
    <mergeCell ref="C1319:C1320"/>
    <mergeCell ref="C924:C929"/>
    <mergeCell ref="C600:C619"/>
    <mergeCell ref="C621:C628"/>
    <mergeCell ref="C1027:C1040"/>
    <mergeCell ref="C630:C639"/>
    <mergeCell ref="C641:C653"/>
    <mergeCell ref="C655:C662"/>
    <mergeCell ref="C911:C922"/>
    <mergeCell ref="C178:C207"/>
    <mergeCell ref="C2023:C2037"/>
    <mergeCell ref="C2039:C2049"/>
    <mergeCell ref="C2051:C2056"/>
    <mergeCell ref="C1918:C1923"/>
    <mergeCell ref="C1966:C1984"/>
    <mergeCell ref="C1986:C1993"/>
    <mergeCell ref="C1995:C2006"/>
    <mergeCell ref="C1850:C1858"/>
    <mergeCell ref="C1860:C1879"/>
    <mergeCell ref="C1881:C1890"/>
    <mergeCell ref="C1892:C1899"/>
    <mergeCell ref="C2014:C2021"/>
    <mergeCell ref="C1722:C1727"/>
    <mergeCell ref="C1729:C1737"/>
    <mergeCell ref="C2008:C2012"/>
    <mergeCell ref="C1739:C1744"/>
    <mergeCell ref="C1832:C1848"/>
    <mergeCell ref="C1526:C1527"/>
    <mergeCell ref="C1529:C1533"/>
    <mergeCell ref="C1557:C1563"/>
    <mergeCell ref="C1535:C1548"/>
    <mergeCell ref="C1667:C1681"/>
    <mergeCell ref="C1550:C1555"/>
    <mergeCell ref="C1565:C1574"/>
    <mergeCell ref="C1683:C1720"/>
    <mergeCell ref="C1925:C1948"/>
    <mergeCell ref="C1950:C1964"/>
    <mergeCell ref="C1901:C1916"/>
    <mergeCell ref="C1370:C1384"/>
    <mergeCell ref="C1396:C1403"/>
    <mergeCell ref="C1746:C1756"/>
    <mergeCell ref="C1758:C1768"/>
    <mergeCell ref="C1386:C1394"/>
    <mergeCell ref="C1436:C1457"/>
    <mergeCell ref="C1459:C1480"/>
    <mergeCell ref="C1482:C1501"/>
    <mergeCell ref="C1503:C1524"/>
  </mergeCells>
  <pageMargins left="0.7" right="0.7" top="0.75" bottom="0.75" header="0.3" footer="0.3"/>
  <pageSetup paperSize="9" orientation="portrait" r:id="rId1"/>
  <ignoredErrors>
    <ignoredError sqref="B25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97</vt:i4>
      </vt:variant>
    </vt:vector>
  </HeadingPairs>
  <TitlesOfParts>
    <vt:vector size="100" baseType="lpstr">
      <vt:lpstr>Overview</vt:lpstr>
      <vt:lpstr>By topic</vt:lpstr>
      <vt:lpstr>All</vt:lpstr>
      <vt:lpstr>ADOP</vt:lpstr>
      <vt:lpstr>AKM</vt:lpstr>
      <vt:lpstr>AMFO</vt:lpstr>
      <vt:lpstr>BARNFORA</vt:lpstr>
      <vt:lpstr>BBR_ADG</vt:lpstr>
      <vt:lpstr>BBRB</vt:lpstr>
      <vt:lpstr>BBRBYGNING</vt:lpstr>
      <vt:lpstr>BBRE</vt:lpstr>
      <vt:lpstr>BBRENHED</vt:lpstr>
      <vt:lpstr>BEF</vt:lpstr>
      <vt:lpstr>BEFADR</vt:lpstr>
      <vt:lpstr>BEFBOP</vt:lpstr>
      <vt:lpstr>BOERNFB</vt:lpstr>
      <vt:lpstr>BOERNSB</vt:lpstr>
      <vt:lpstr>BOL</vt:lpstr>
      <vt:lpstr>BUA</vt:lpstr>
      <vt:lpstr>BUAH</vt:lpstr>
      <vt:lpstr>BUAS</vt:lpstr>
      <vt:lpstr>BUFO</vt:lpstr>
      <vt:lpstr>DAGI</vt:lpstr>
      <vt:lpstr>DAR</vt:lpstr>
      <vt:lpstr>DOD</vt:lpstr>
      <vt:lpstr>DODSAARS</vt:lpstr>
      <vt:lpstr>DODSAASG</vt:lpstr>
      <vt:lpstr>DREAM</vt:lpstr>
      <vt:lpstr>DUR</vt:lpstr>
      <vt:lpstr>EJER</vt:lpstr>
      <vt:lpstr>EJSA</vt:lpstr>
      <vt:lpstr>EJVK</vt:lpstr>
      <vt:lpstr>FAFA</vt:lpstr>
      <vt:lpstr>FAHU</vt:lpstr>
      <vt:lpstr>FAIK</vt:lpstr>
      <vt:lpstr>FAIN</vt:lpstr>
      <vt:lpstr>FAM</vt:lpstr>
      <vt:lpstr>FOB</vt:lpstr>
      <vt:lpstr>FTDB</vt:lpstr>
      <vt:lpstr>HUST</vt:lpstr>
      <vt:lpstr>IDAN</vt:lpstr>
      <vt:lpstr>IDAP</vt:lpstr>
      <vt:lpstr>IDAS</vt:lpstr>
      <vt:lpstr>IDFI</vt:lpstr>
      <vt:lpstr>IEPE</vt:lpstr>
      <vt:lpstr>IND</vt:lpstr>
      <vt:lpstr>KOTRE</vt:lpstr>
      <vt:lpstr>KRAF</vt:lpstr>
      <vt:lpstr>KRAN</vt:lpstr>
      <vt:lpstr>KRIN</vt:lpstr>
      <vt:lpstr>KRKO</vt:lpstr>
      <vt:lpstr>KRMS</vt:lpstr>
      <vt:lpstr>KROF</vt:lpstr>
      <vt:lpstr>KRSI</vt:lpstr>
      <vt:lpstr>LMDB</vt:lpstr>
      <vt:lpstr>LON</vt:lpstr>
      <vt:lpstr>LPR_F_DIAGNOSER</vt:lpstr>
      <vt:lpstr>LPR_F_FORLOEB</vt:lpstr>
      <vt:lpstr>LPR_F_HELBREDSFORLOEB</vt:lpstr>
      <vt:lpstr>LPR_F_HENVISNING_TILLAEG</vt:lpstr>
      <vt:lpstr>LPR_F_KONTAKTER</vt:lpstr>
      <vt:lpstr>LPR_F_MORBARNFORLOEB</vt:lpstr>
      <vt:lpstr>LPR_F_ORGANISATIONER</vt:lpstr>
      <vt:lpstr>LPR_F_PROCEDURER_ANDRE</vt:lpstr>
      <vt:lpstr>LPR_F_PROCEDURER_KIRURGI</vt:lpstr>
      <vt:lpstr>LPR_F_RESULTATER</vt:lpstr>
      <vt:lpstr>LPR_SKSOPR</vt:lpstr>
      <vt:lpstr>LPR_SKSUBE</vt:lpstr>
      <vt:lpstr>LPRADM</vt:lpstr>
      <vt:lpstr>LPRBES</vt:lpstr>
      <vt:lpstr>LPRDIAG</vt:lpstr>
      <vt:lpstr>LPRDRG_S</vt:lpstr>
      <vt:lpstr>LPRSKSOP</vt:lpstr>
      <vt:lpstr>MFR</vt:lpstr>
      <vt:lpstr>MFRDFOED</vt:lpstr>
      <vt:lpstr>MFRHJMFO</vt:lpstr>
      <vt:lpstr>OF</vt:lpstr>
      <vt:lpstr>PSYK_ADM</vt:lpstr>
      <vt:lpstr>PSYK_DIAG</vt:lpstr>
      <vt:lpstr>PSYK_PERS</vt:lpstr>
      <vt:lpstr>PSYK_PSYKIO</vt:lpstr>
      <vt:lpstr>PSYK_SKSOPR</vt:lpstr>
      <vt:lpstr>PSYK_SKSUBE</vt:lpstr>
      <vt:lpstr>RAS</vt:lpstr>
      <vt:lpstr>SGDP</vt:lpstr>
      <vt:lpstr>SSKO</vt:lpstr>
      <vt:lpstr>SSSY</vt:lpstr>
      <vt:lpstr>SYSI</vt:lpstr>
      <vt:lpstr>SYST</vt:lpstr>
      <vt:lpstr>UDDA</vt:lpstr>
      <vt:lpstr>UDDF</vt:lpstr>
      <vt:lpstr>UDDINST</vt:lpstr>
      <vt:lpstr>UDDLAERER</vt:lpstr>
      <vt:lpstr>UDFK</vt:lpstr>
      <vt:lpstr>UDG</vt:lpstr>
      <vt:lpstr>UDGK</vt:lpstr>
      <vt:lpstr>UDKV</vt:lpstr>
      <vt:lpstr>UDSP</vt:lpstr>
      <vt:lpstr>VEUV</vt:lpstr>
      <vt:lpstr>VNDS</vt:lpstr>
    </vt:vector>
  </TitlesOfParts>
  <Company>Aarhus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Timmermann</dc:creator>
  <cp:lastModifiedBy>Anna Huus Eriksson</cp:lastModifiedBy>
  <cp:lastPrinted>2020-04-02T14:55:30Z</cp:lastPrinted>
  <dcterms:created xsi:type="dcterms:W3CDTF">2016-08-30T06:23:39Z</dcterms:created>
  <dcterms:modified xsi:type="dcterms:W3CDTF">2025-06-18T07:17:54Z</dcterms:modified>
</cp:coreProperties>
</file>